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8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10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1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2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13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14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15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20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charts/chart57.xml" ContentType="application/vnd.openxmlformats-officedocument.drawingml.chart+xml"/>
  <Override PartName="/xl/drawings/drawing21.xml" ContentType="application/vnd.openxmlformats-officedocument.drawing+xml"/>
  <Override PartName="/xl/charts/chart58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9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na.clara\Downloads\"/>
    </mc:Choice>
  </mc:AlternateContent>
  <xr:revisionPtr revIDLastSave="0" documentId="13_ncr:1_{0461A6FE-2909-49B9-8CC9-5AD3EFBF40C1}" xr6:coauthVersionLast="47" xr6:coauthVersionMax="47" xr10:uidLastSave="{00000000-0000-0000-0000-000000000000}"/>
  <bookViews>
    <workbookView xWindow="-108" yWindow="-108" windowWidth="23256" windowHeight="12576" tabRatio="768" firstSheet="21" activeTab="45" xr2:uid="{7D80629A-4E37-7E40-A5AA-AFFA2110B93E}"/>
  </bookViews>
  <sheets>
    <sheet name="Droganet - Tabela 2.1" sheetId="229" r:id="rId1"/>
    <sheet name="Droganet - Figura 2.2" sheetId="257" r:id="rId2"/>
    <sheet name="Droganet - Tabela 2.2" sheetId="258" r:id="rId3"/>
    <sheet name="Droganet - Tabela 2.3" sheetId="259" r:id="rId4"/>
    <sheet name="Caso XYZ - Figura 2.4" sheetId="261" r:id="rId5"/>
    <sheet name="Caso XYZ - Tabela 2.4" sheetId="260" r:id="rId6"/>
    <sheet name="Caso XYZ - Gráficos 2.1" sheetId="262" r:id="rId7"/>
    <sheet name="Caso XYZ - Tabela 2.5" sheetId="263" r:id="rId8"/>
    <sheet name="Caso XYZ - Gráficos 2.2" sheetId="264" r:id="rId9"/>
    <sheet name="Caso Amazon - Gráfico 2.3 - 2.8" sheetId="265" r:id="rId10"/>
    <sheet name="Caso Topázio" sheetId="236" r:id="rId11"/>
    <sheet name="Caso M&amp;M" sheetId="240" r:id="rId12"/>
    <sheet name="Caso Elektra - Tabela 5.1" sheetId="266" r:id="rId13"/>
    <sheet name="Caso Elektra - Tabela 5.2" sheetId="267" r:id="rId14"/>
    <sheet name="Caso Elektra - Tabela 5.3" sheetId="268" r:id="rId15"/>
    <sheet name="Caso Elektra - Tabela 5.4" sheetId="37" r:id="rId16"/>
    <sheet name="Caso Timbaú - Tabela 5.5" sheetId="270" r:id="rId17"/>
    <sheet name="Caso Ambev x Magalu" sheetId="271" r:id="rId18"/>
    <sheet name="Caso Kilimanjaro" sheetId="246" r:id="rId19"/>
    <sheet name="Caso Districom" sheetId="248" r:id="rId20"/>
    <sheet name="Caso Drogasil + Raia" sheetId="272" r:id="rId21"/>
    <sheet name="Caso Kroton" sheetId="273" r:id="rId22"/>
    <sheet name="Caso Tupy" sheetId="274" r:id="rId23"/>
    <sheet name="Caso Mills" sheetId="275" r:id="rId24"/>
    <sheet name="Caso OGX - Gráfico 7.6" sheetId="276" r:id="rId25"/>
    <sheet name="Caso OGX - Gráfico 7.7" sheetId="277" r:id="rId26"/>
    <sheet name="Caso Monza - Tabela 7.3" sheetId="278" r:id="rId27"/>
    <sheet name="Caso Monza - Gráfico 7.8" sheetId="279" r:id="rId28"/>
    <sheet name="Caso Polaris" sheetId="256" r:id="rId29"/>
    <sheet name="Caso Moinho" sheetId="226" r:id="rId30"/>
    <sheet name="Caso Icaraí" sheetId="188" r:id="rId31"/>
    <sheet name="Caso Vegas - Tabela 10.5" sheetId="93" r:id="rId32"/>
    <sheet name="Caso Vegas - Tabela 10.6" sheetId="94" r:id="rId33"/>
    <sheet name="Caso Vegas - Tabela 10.7" sheetId="95" r:id="rId34"/>
    <sheet name="Caso Vegas - Tabela 10.8" sheetId="91" r:id="rId35"/>
    <sheet name="Caso Vegas - Tabela 10.9" sheetId="96" r:id="rId36"/>
    <sheet name="Caso Vegas - Tabela 10.10" sheetId="132" r:id="rId37"/>
    <sheet name="Caso Vegas - Tabela 10.11" sheetId="131" r:id="rId38"/>
    <sheet name="Caso Vegas - Tabela 10.12" sheetId="134" r:id="rId39"/>
    <sheet name="Caso Vegas - Tabela 10.13" sheetId="135" r:id="rId40"/>
    <sheet name="Caso Vegas - Tabela 10.14" sheetId="129" r:id="rId41"/>
    <sheet name="Caso Vegas - Tabela 10.15" sheetId="137" r:id="rId42"/>
    <sheet name="Caso Quatá - Tabela 10.17 e 18" sheetId="208" r:id="rId43"/>
    <sheet name="Caso Quatá - Tabela 10.19" sheetId="209" r:id="rId44"/>
    <sheet name="Caso Quatá - Tabela 10.20" sheetId="210" r:id="rId45"/>
    <sheet name="Caso Quatá - Tabela 10.21" sheetId="211" r:id="rId46"/>
  </sheets>
  <externalReferences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\M" localSheetId="19">#REF!</definedName>
    <definedName name="\M" localSheetId="28">#REF!</definedName>
    <definedName name="\M" localSheetId="10">#REF!</definedName>
    <definedName name="\M">#REF!</definedName>
    <definedName name="__as1000" localSheetId="19">'Caso Districom'!__as1000</definedName>
    <definedName name="__as1000" localSheetId="11">'Caso M&amp;M'!__as1000</definedName>
    <definedName name="__as1000" localSheetId="28">'Caso Polaris'!__as1000</definedName>
    <definedName name="__as1000">[1]!__as1000</definedName>
    <definedName name="__as2" localSheetId="19">'Caso Districom'!__as2</definedName>
    <definedName name="__as2" localSheetId="11">'Caso M&amp;M'!__as2</definedName>
    <definedName name="__as2" localSheetId="28">'Caso Polaris'!__as2</definedName>
    <definedName name="__as2">[1]!__as2</definedName>
    <definedName name="__asd2" localSheetId="19">'Caso Districom'!__asd2</definedName>
    <definedName name="__asd2" localSheetId="11">'Caso M&amp;M'!__asd2</definedName>
    <definedName name="__asd2" localSheetId="28">'Caso Polaris'!__asd2</definedName>
    <definedName name="__asd2">[1]!__asd2</definedName>
    <definedName name="__b2" localSheetId="19">'Caso Districom'!__b2</definedName>
    <definedName name="__b2" localSheetId="11">'Caso M&amp;M'!__b2</definedName>
    <definedName name="__b2" localSheetId="28">'Caso Polaris'!__b2</definedName>
    <definedName name="__b2">[1]!__b2</definedName>
    <definedName name="__b21" localSheetId="19">'Caso Districom'!__b21</definedName>
    <definedName name="__b21" localSheetId="11">'Caso M&amp;M'!__b21</definedName>
    <definedName name="__b21" localSheetId="28">'Caso Polaris'!__b21</definedName>
    <definedName name="__b21">[1]!__b21</definedName>
    <definedName name="_1_0pf1" localSheetId="19">[2]DIAMOND!#REF!</definedName>
    <definedName name="_1_0pf1" localSheetId="11">[3]DIAMOND!#REF!</definedName>
    <definedName name="_1_0pf1" localSheetId="28">[2]DIAMOND!#REF!</definedName>
    <definedName name="_1_0pf1" localSheetId="10">[2]DIAMOND!#REF!</definedName>
    <definedName name="_1_0pf1">[2]DIAMOND!#REF!</definedName>
    <definedName name="_2_0BL" localSheetId="19">[4]Returns!#REF!</definedName>
    <definedName name="_2_0BL" localSheetId="11">[5]Returns!#REF!</definedName>
    <definedName name="_2_0BL" localSheetId="28">[4]Returns!#REF!</definedName>
    <definedName name="_2_0BL" localSheetId="10">[4]Returns!#REF!</definedName>
    <definedName name="_2_0BL">[4]Returns!#REF!</definedName>
    <definedName name="_3ALL" localSheetId="19">#REF!</definedName>
    <definedName name="_3ALL" localSheetId="11">#REF!</definedName>
    <definedName name="_3ALL" localSheetId="28">#REF!</definedName>
    <definedName name="_3ALL" localSheetId="10">#REF!</definedName>
    <definedName name="_3ALL">#REF!</definedName>
    <definedName name="_4_0i" localSheetId="19">[2]DIAMOND!#REF!</definedName>
    <definedName name="_4_0i" localSheetId="11">[3]DIAMOND!#REF!</definedName>
    <definedName name="_4_0i" localSheetId="28">[2]DIAMOND!#REF!</definedName>
    <definedName name="_4_0i" localSheetId="10">[2]DIAMOND!#REF!</definedName>
    <definedName name="_4_0i">[2]DIAMOND!#REF!</definedName>
    <definedName name="_5r_" localSheetId="19">'[6] CDS'!#REF!</definedName>
    <definedName name="_5r_" localSheetId="11">'[7] CDS'!#REF!</definedName>
    <definedName name="_5r_" localSheetId="28">'[6] CDS'!#REF!</definedName>
    <definedName name="_5r_" localSheetId="10">'[6] CDS'!#REF!</definedName>
    <definedName name="_5r_">'[6] CDS'!#REF!</definedName>
    <definedName name="_b1" localSheetId="19">[8]WORKIDD!#REF!</definedName>
    <definedName name="_b1" localSheetId="11">[9]WORKIDD!#REF!</definedName>
    <definedName name="_b1" localSheetId="28">[8]WORKIDD!#REF!</definedName>
    <definedName name="_b1" localSheetId="10">[8]WORKIDD!#REF!</definedName>
    <definedName name="_b1">[8]WORKIDD!#REF!</definedName>
    <definedName name="_b3" localSheetId="19">#REF!</definedName>
    <definedName name="_b3" localSheetId="11">#REF!</definedName>
    <definedName name="_b3" localSheetId="28">#REF!</definedName>
    <definedName name="_b3" localSheetId="10">#REF!</definedName>
    <definedName name="_b3">#REF!</definedName>
    <definedName name="_xlnm._FilterDatabase" localSheetId="28" hidden="1">'Caso Polaris'!$A$4:$U$20</definedName>
    <definedName name="_j2" localSheetId="19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_j2" localSheetId="1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_j2" localSheetId="28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_j2" localSheetId="1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_j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" localSheetId="19">{"IBESD","WWP","I22","N","0","0","H"}</definedName>
    <definedName name="a" localSheetId="11">{"IBESD","WWP","I22","N","0","0","H"}</definedName>
    <definedName name="a" localSheetId="28">{"IBESD","WWP","I22","N","0","0","H"}</definedName>
    <definedName name="a" localSheetId="10">{"IBESD","WWP","I22","N","0","0","H"}</definedName>
    <definedName name="a">{"IBESD","WWP","I22","N","0","0","H"}</definedName>
    <definedName name="aa" localSheetId="19">'Caso Districom'!aa</definedName>
    <definedName name="aa" localSheetId="11">'Caso M&amp;M'!aa</definedName>
    <definedName name="aa" localSheetId="28">'Caso Polaris'!aa</definedName>
    <definedName name="aa">[1]!aa</definedName>
    <definedName name="aaaaaa" localSheetId="19">'Caso Districom'!aaaaaa</definedName>
    <definedName name="aaaaaa" localSheetId="11">'Caso M&amp;M'!aaaaaa</definedName>
    <definedName name="aaaaaa" localSheetId="28">'Caso Polaris'!aaaaaa</definedName>
    <definedName name="aaaaaa">[1]!aaaaaa</definedName>
    <definedName name="aaaaaaaaaaaaaaaaaa" localSheetId="19">'Caso Districom'!aaaaaaaaaaaaaaaaaa</definedName>
    <definedName name="aaaaaaaaaaaaaaaaaa" localSheetId="11">'Caso M&amp;M'!aaaaaaaaaaaaaaaaaa</definedName>
    <definedName name="aaaaaaaaaaaaaaaaaa" localSheetId="28">'Caso Polaris'!aaaaaaaaaaaaaaaaaa</definedName>
    <definedName name="aaaaaaaaaaaaaaaaaa">[1]!aaaaaaaaaaaaaaaaaa</definedName>
    <definedName name="aaererc" localSheetId="19">'Caso Districom'!aaererc</definedName>
    <definedName name="aaererc" localSheetId="11">'Caso M&amp;M'!aaererc</definedName>
    <definedName name="aaererc" localSheetId="28">'Caso Polaris'!aaererc</definedName>
    <definedName name="aaererc">[1]!aaererc</definedName>
    <definedName name="abc" localSheetId="19">'Caso Districom'!abc</definedName>
    <definedName name="abc" localSheetId="11">'Caso M&amp;M'!abc</definedName>
    <definedName name="abc" localSheetId="28">'Caso Polaris'!abc</definedName>
    <definedName name="abc">[1]!abc</definedName>
    <definedName name="adfefadx" localSheetId="19">'Caso Districom'!adfefadx</definedName>
    <definedName name="adfefadx" localSheetId="11">'Caso M&amp;M'!adfefadx</definedName>
    <definedName name="adfefadx" localSheetId="28">'Caso Polaris'!adfefadx</definedName>
    <definedName name="adfefadx">[1]!adfefadx</definedName>
    <definedName name="afdsaff" localSheetId="19">'Caso Districom'!afdsaff</definedName>
    <definedName name="afdsaff" localSheetId="11">'Caso M&amp;M'!afdsaff</definedName>
    <definedName name="afdsaff" localSheetId="28">'Caso Polaris'!afdsaff</definedName>
    <definedName name="afdsaff">[1]!afdsaff</definedName>
    <definedName name="algodao" localSheetId="11">[10]Control!$G$13</definedName>
    <definedName name="algodao">[11]Control!$G$13</definedName>
    <definedName name="_xlnm.Print_Area" localSheetId="19">'Caso Districom'!$A$2:$I$79</definedName>
    <definedName name="_xlnm.Print_Area" localSheetId="11">#REF!</definedName>
    <definedName name="_xlnm.Print_Area" localSheetId="28">#REF!</definedName>
    <definedName name="_xlnm.Print_Area" localSheetId="10">'Caso Topázio'!#REF!</definedName>
    <definedName name="_xlnm.Print_Area">#REF!</definedName>
    <definedName name="asdfasdfa" localSheetId="19">'Caso Districom'!asdfasdfa</definedName>
    <definedName name="asdfasdfa" localSheetId="11">'Caso M&amp;M'!asdfasdfa</definedName>
    <definedName name="asdfasdfa" localSheetId="28">'Caso Polaris'!asdfasdfa</definedName>
    <definedName name="asdfasdfa">[1]!asdfasdfa</definedName>
    <definedName name="ASSET_PEN" localSheetId="19">#REF!</definedName>
    <definedName name="ASSET_PEN" localSheetId="28">#REF!</definedName>
    <definedName name="ASSET_PEN" localSheetId="10">#REF!</definedName>
    <definedName name="ASSET_PEN">#REF!</definedName>
    <definedName name="atuais" localSheetId="11">[10]Control!$G$22</definedName>
    <definedName name="atuais">[11]Control!$G$22</definedName>
    <definedName name="averagga" localSheetId="19">'Caso Districom'!averagga</definedName>
    <definedName name="averagga" localSheetId="11">'Caso M&amp;M'!averagga</definedName>
    <definedName name="averagga" localSheetId="28">'Caso Polaris'!averagga</definedName>
    <definedName name="averagga">[1]!averagga</definedName>
    <definedName name="avergga8" localSheetId="19">'Caso Districom'!avergga8</definedName>
    <definedName name="avergga8" localSheetId="11">'Caso M&amp;M'!avergga8</definedName>
    <definedName name="avergga8" localSheetId="28">'Caso Polaris'!avergga8</definedName>
    <definedName name="avergga8">[1]!avergga8</definedName>
    <definedName name="awq" localSheetId="19">'Caso Districom'!awq</definedName>
    <definedName name="awq" localSheetId="11">'Caso M&amp;M'!awq</definedName>
    <definedName name="awq" localSheetId="28">'Caso Polaris'!awq</definedName>
    <definedName name="awq">[1]!awq</definedName>
    <definedName name="AxesFormat" localSheetId="19">'Caso Districom'!AxesFormat</definedName>
    <definedName name="AxesFormat" localSheetId="11">'Caso M&amp;M'!AxesFormat</definedName>
    <definedName name="AxesFormat" localSheetId="28">'Caso Polaris'!AxesFormat</definedName>
    <definedName name="AxesFormat">[1]!AxesFormat</definedName>
    <definedName name="axexformat2" localSheetId="19">'Caso Districom'!axexformat2</definedName>
    <definedName name="axexformat2" localSheetId="11">'Caso M&amp;M'!axexformat2</definedName>
    <definedName name="axexformat2" localSheetId="28">'Caso Polaris'!axexformat2</definedName>
    <definedName name="axexformat2">[1]!axexformat2</definedName>
    <definedName name="b" localSheetId="19">'Caso Districom'!b</definedName>
    <definedName name="b" localSheetId="11">'Caso M&amp;M'!b</definedName>
    <definedName name="b" localSheetId="28">'Caso Polaris'!b</definedName>
    <definedName name="b">[1]!b</definedName>
    <definedName name="b_manual" localSheetId="19">#REF!</definedName>
    <definedName name="b_manual" localSheetId="28">#REF!</definedName>
    <definedName name="b_manual" localSheetId="10">#REF!</definedName>
    <definedName name="b_manual">#REF!</definedName>
    <definedName name="BALANCE" localSheetId="19">#REF!</definedName>
    <definedName name="BALANCE" localSheetId="10">#REF!</definedName>
    <definedName name="BALANCE">#REF!</definedName>
    <definedName name="BASE" localSheetId="19">#REF!</definedName>
    <definedName name="BASE" localSheetId="10">#REF!</definedName>
    <definedName name="BASE">#REF!</definedName>
    <definedName name="bb" localSheetId="19">'Caso Districom'!bb</definedName>
    <definedName name="bb" localSheetId="11">'Caso M&amp;M'!bb</definedName>
    <definedName name="bb" localSheetId="28">'Caso Polaris'!bb</definedName>
    <definedName name="bb">[1]!bb</definedName>
    <definedName name="bezerx" localSheetId="19">'Caso Districom'!bezerx</definedName>
    <definedName name="bezerx" localSheetId="11">'Caso M&amp;M'!bezerx</definedName>
    <definedName name="bezerx" localSheetId="28">'Caso Polaris'!bezerx</definedName>
    <definedName name="bezerx">[1]!bezerx</definedName>
    <definedName name="bhII" localSheetId="11">[10]Control!$G$16</definedName>
    <definedName name="bhII">[11]Control!$G$16</definedName>
    <definedName name="CALC" localSheetId="19">#REF!</definedName>
    <definedName name="CALC" localSheetId="28">#REF!</definedName>
    <definedName name="CALC" localSheetId="10">#REF!</definedName>
    <definedName name="CALC">#REF!</definedName>
    <definedName name="cambio" localSheetId="11">[12]Control!$G$28</definedName>
    <definedName name="cambio">[13]Control!$G$28</definedName>
    <definedName name="capital" localSheetId="19">#REF!</definedName>
    <definedName name="capital" localSheetId="28">#REF!</definedName>
    <definedName name="capital" localSheetId="10">#REF!</definedName>
    <definedName name="capital">#REF!</definedName>
    <definedName name="CASH" localSheetId="19">#REF!</definedName>
    <definedName name="CASH" localSheetId="10">#REF!</definedName>
    <definedName name="CASH">#REF!</definedName>
    <definedName name="CASH_FLOW" localSheetId="19">#REF!</definedName>
    <definedName name="CASH_FLOW" localSheetId="10">#REF!</definedName>
    <definedName name="CASH_FLOW">#REF!</definedName>
    <definedName name="CASHTAX" localSheetId="19">#REF!</definedName>
    <definedName name="CASHTAX">#REF!</definedName>
    <definedName name="CBORDER" localSheetId="19">#REF!</definedName>
    <definedName name="CBORDER">#REF!</definedName>
    <definedName name="cc" localSheetId="19">'Caso Districom'!cc</definedName>
    <definedName name="cc" localSheetId="11">'Caso M&amp;M'!cc</definedName>
    <definedName name="cc" localSheetId="28">'Caso Polaris'!cc</definedName>
    <definedName name="cc">[1]!cc</definedName>
    <definedName name="Chile" localSheetId="11">[14]Control!$B$168</definedName>
    <definedName name="Chile">[15]Control!$B$168</definedName>
    <definedName name="Choices_Wrapper" localSheetId="19">'Caso Districom'!Choices_Wrapper</definedName>
    <definedName name="Choices_Wrapper" localSheetId="11">'Caso M&amp;M'!Choices_Wrapper</definedName>
    <definedName name="Choices_Wrapper" localSheetId="28">'Caso Polaris'!Choices_Wrapper</definedName>
    <definedName name="Choices_Wrapper">[1]!Choices_Wrapper</definedName>
    <definedName name="circ" localSheetId="19">#REF!</definedName>
    <definedName name="circ" localSheetId="11">#REF!</definedName>
    <definedName name="circ" localSheetId="28">#REF!</definedName>
    <definedName name="circ" localSheetId="10">#REF!</definedName>
    <definedName name="circ">#REF!</definedName>
    <definedName name="ClosePrint" localSheetId="19">'Caso Districom'!ClosePrint</definedName>
    <definedName name="ClosePrint" localSheetId="11">'Caso M&amp;M'!ClosePrint</definedName>
    <definedName name="ClosePrint" localSheetId="28">'Caso Polaris'!ClosePrint</definedName>
    <definedName name="ClosePrint">[1]!ClosePrint</definedName>
    <definedName name="COGS" localSheetId="19">#REF!</definedName>
    <definedName name="COGS" localSheetId="28">#REF!</definedName>
    <definedName name="COGS" localSheetId="10">#REF!</definedName>
    <definedName name="COGS">#REF!</definedName>
    <definedName name="COMPANY" localSheetId="19">#REF!</definedName>
    <definedName name="COMPANY" localSheetId="10">#REF!</definedName>
    <definedName name="COMPANY">#REF!</definedName>
    <definedName name="CONSTANT" localSheetId="19">#REF!</definedName>
    <definedName name="CONSTANT" localSheetId="10">#REF!</definedName>
    <definedName name="CONSTANT">#REF!</definedName>
    <definedName name="CTA_Chilquinta">0.02</definedName>
    <definedName name="CTA_LDS">0.005</definedName>
    <definedName name="CTA_PPN">0.04</definedName>
    <definedName name="CTA_Prisma">0.04</definedName>
    <definedName name="CTA_RGE">0.04</definedName>
    <definedName name="CTA_Saesa">0.02</definedName>
    <definedName name="CTA_Skawina">0.04</definedName>
    <definedName name="dasdasd" localSheetId="19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dasdasd" localSheetId="1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dasdasd" localSheetId="28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dasdasd" localSheetId="1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dasdasd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dd" localSheetId="19">'Caso Districom'!dd</definedName>
    <definedName name="dd" localSheetId="11">'Caso M&amp;M'!dd</definedName>
    <definedName name="dd" localSheetId="28">'Caso Polaris'!dd</definedName>
    <definedName name="dd">[1]!dd</definedName>
    <definedName name="ddddddddddddd" localSheetId="19">'Caso Districom'!ddddddddddddd</definedName>
    <definedName name="ddddddddddddd" localSheetId="11">'Caso M&amp;M'!ddddddddddddd</definedName>
    <definedName name="ddddddddddddd" localSheetId="28">'Caso Polaris'!ddddddddddddd</definedName>
    <definedName name="ddddddddddddd">[1]!ddddddddddddd</definedName>
    <definedName name="de" localSheetId="19">'Caso Districom'!de</definedName>
    <definedName name="de" localSheetId="11">'Caso M&amp;M'!de</definedName>
    <definedName name="de" localSheetId="28">'Caso Polaris'!de</definedName>
    <definedName name="de">[1]!de</definedName>
    <definedName name="DEPRECIATION" localSheetId="19">#REF!</definedName>
    <definedName name="DEPRECIATION" localSheetId="28">#REF!</definedName>
    <definedName name="DEPRECIATION" localSheetId="10">#REF!</definedName>
    <definedName name="DEPRECIATION">#REF!</definedName>
    <definedName name="Des" localSheetId="19">'Caso Districom'!Des</definedName>
    <definedName name="Des" localSheetId="11">'Caso M&amp;M'!Des</definedName>
    <definedName name="Des" localSheetId="28">'Caso Polaris'!Des</definedName>
    <definedName name="Des">[1]!Des</definedName>
    <definedName name="Descrição_Unidades" localSheetId="19">'[16]Projeto Atuais'!#REF!</definedName>
    <definedName name="Descrição_Unidades" localSheetId="11">'[17]Projeto Atuais'!#REF!</definedName>
    <definedName name="Descrição_Unidades" localSheetId="28">'[16]Projeto Atuais'!#REF!</definedName>
    <definedName name="Descrição_Unidades" localSheetId="10">'[16]Projeto Atuais'!#REF!</definedName>
    <definedName name="Descrição_Unidades">'[16]Projeto Atuais'!#REF!</definedName>
    <definedName name="Diag" localSheetId="19">#REF!</definedName>
    <definedName name="Diag" localSheetId="28">#REF!</definedName>
    <definedName name="Diag" localSheetId="10">#REF!</definedName>
    <definedName name="Diag">#REF!</definedName>
    <definedName name="DIRECTORY" localSheetId="19">#REF!</definedName>
    <definedName name="DIRECTORY" localSheetId="10">#REF!</definedName>
    <definedName name="DIRECTORY">#REF!</definedName>
    <definedName name="econ_profit" localSheetId="19">#REF!</definedName>
    <definedName name="econ_profit" localSheetId="10">#REF!</definedName>
    <definedName name="econ_profit">#REF!</definedName>
    <definedName name="ee" localSheetId="19">'Caso Districom'!ee</definedName>
    <definedName name="ee" localSheetId="11">'Caso M&amp;M'!ee</definedName>
    <definedName name="ee" localSheetId="28">'Caso Polaris'!ee</definedName>
    <definedName name="ee">[1]!ee</definedName>
    <definedName name="EPS_CAGR_Sensitivity_Analysis_for_Hershey_Foods_Corp.">"table"</definedName>
    <definedName name="EV" localSheetId="19">#REF!</definedName>
    <definedName name="EV" localSheetId="28">#REF!</definedName>
    <definedName name="EV" localSheetId="10">#REF!</definedName>
    <definedName name="EV">#REF!</definedName>
    <definedName name="ExpandOutputs" localSheetId="19">'Caso Districom'!ExpandOutputs</definedName>
    <definedName name="ExpandOutputs" localSheetId="11">'Caso M&amp;M'!ExpandOutputs</definedName>
    <definedName name="ExpandOutputs" localSheetId="28">'Caso Polaris'!ExpandOutputs</definedName>
    <definedName name="ExpandOutputs">[1]!ExpandOutputs</definedName>
    <definedName name="ExpandVPeriods" localSheetId="19">'Caso Districom'!ExpandVPeriods</definedName>
    <definedName name="ExpandVPeriods" localSheetId="11">'Caso M&amp;M'!ExpandVPeriods</definedName>
    <definedName name="ExpandVPeriods" localSheetId="28">'Caso Polaris'!ExpandVPeriods</definedName>
    <definedName name="ExpandVPeriods">[1]!ExpandVPeriods</definedName>
    <definedName name="expansao" localSheetId="11">[10]Control!$G$19</definedName>
    <definedName name="expansao">[11]Control!$G$19</definedName>
    <definedName name="ExportFile" localSheetId="19">'Caso Districom'!ExportFile</definedName>
    <definedName name="ExportFile" localSheetId="11">'Caso M&amp;M'!ExportFile</definedName>
    <definedName name="ExportFile" localSheetId="28">'Caso Polaris'!ExportFile</definedName>
    <definedName name="ExportFile">[1]!ExportFile</definedName>
    <definedName name="Exportfile2" localSheetId="19">'Caso Districom'!Exportfile2</definedName>
    <definedName name="Exportfile2" localSheetId="11">'Caso M&amp;M'!Exportfile2</definedName>
    <definedName name="Exportfile2" localSheetId="28">'Caso Polaris'!Exportfile2</definedName>
    <definedName name="Exportfile2">[1]!Exportfile2</definedName>
    <definedName name="F_BALANCE" localSheetId="19">#REF!</definedName>
    <definedName name="F_BALANCE" localSheetId="28">#REF!</definedName>
    <definedName name="F_BALANCE" localSheetId="10">#REF!</definedName>
    <definedName name="F_BALANCE">#REF!</definedName>
    <definedName name="f_capital" localSheetId="19">#REF!</definedName>
    <definedName name="f_capital" localSheetId="10">#REF!</definedName>
    <definedName name="f_capital">#REF!</definedName>
    <definedName name="F_CASH" localSheetId="19">#REF!</definedName>
    <definedName name="F_CASH" localSheetId="10">#REF!</definedName>
    <definedName name="F_CASH">#REF!</definedName>
    <definedName name="f_econ_profit" localSheetId="19">#REF!</definedName>
    <definedName name="f_econ_profit">#REF!</definedName>
    <definedName name="F_FINANCE" localSheetId="19">#REF!</definedName>
    <definedName name="F_FINANCE">#REF!</definedName>
    <definedName name="f_free_cash_flow" localSheetId="19">#REF!</definedName>
    <definedName name="f_free_cash_flow">#REF!</definedName>
    <definedName name="F_INCOME" localSheetId="19">#REF!</definedName>
    <definedName name="F_INCOME">#REF!</definedName>
    <definedName name="F_INVEST" localSheetId="19">#REF!</definedName>
    <definedName name="F_INVEST">#REF!</definedName>
    <definedName name="f_manual" localSheetId="19">#REF!</definedName>
    <definedName name="f_manual">#REF!</definedName>
    <definedName name="F_NOPLAT" localSheetId="19">#REF!</definedName>
    <definedName name="F_NOPLAT">#REF!</definedName>
    <definedName name="F_OPERATING" localSheetId="19">#REF!</definedName>
    <definedName name="F_OPERATING">#REF!</definedName>
    <definedName name="f_ratios" localSheetId="19">#REF!</definedName>
    <definedName name="f_ratios">#REF!</definedName>
    <definedName name="F_RESULTS" localSheetId="19">#REF!</definedName>
    <definedName name="F_RESULTS">#REF!</definedName>
    <definedName name="f_roic" localSheetId="19">#REF!</definedName>
    <definedName name="f_roic">#REF!</definedName>
    <definedName name="F_SUP_CALC" localSheetId="19">#REF!</definedName>
    <definedName name="F_SUP_CALC">#REF!</definedName>
    <definedName name="f_valuation" localSheetId="19">#REF!</definedName>
    <definedName name="f_valuation">#REF!</definedName>
    <definedName name="faer" localSheetId="19">'Caso Districom'!faer</definedName>
    <definedName name="faer" localSheetId="11">'Caso M&amp;M'!faer</definedName>
    <definedName name="faer" localSheetId="28">'Caso Polaris'!faer</definedName>
    <definedName name="faer">[1]!faer</definedName>
    <definedName name="far" localSheetId="19">#REF!</definedName>
    <definedName name="far" localSheetId="28">#REF!</definedName>
    <definedName name="far" localSheetId="10">#REF!</definedName>
    <definedName name="far">#REF!</definedName>
    <definedName name="Fazenda_Pamplona" localSheetId="19">'[16]Projeto Atuais'!#REF!</definedName>
    <definedName name="Fazenda_Pamplona" localSheetId="11">'[17]Projeto Atuais'!#REF!</definedName>
    <definedName name="Fazenda_Pamplona" localSheetId="28">'[16]Projeto Atuais'!#REF!</definedName>
    <definedName name="Fazenda_Pamplona" localSheetId="10">'[16]Projeto Atuais'!#REF!</definedName>
    <definedName name="Fazenda_Pamplona">'[16]Projeto Atuais'!#REF!</definedName>
    <definedName name="FBASE" localSheetId="19">#REF!</definedName>
    <definedName name="FBASE" localSheetId="28">#REF!</definedName>
    <definedName name="FBASE" localSheetId="10">#REF!</definedName>
    <definedName name="FBASE">#REF!</definedName>
    <definedName name="FCASHTAX" localSheetId="19">#REF!</definedName>
    <definedName name="FCASHTAX" localSheetId="10">#REF!</definedName>
    <definedName name="FCASHTAX">#REF!</definedName>
    <definedName name="FCOGS" localSheetId="19">#REF!</definedName>
    <definedName name="FCOGS" localSheetId="10">#REF!</definedName>
    <definedName name="FCOGS">#REF!</definedName>
    <definedName name="FCONSTANT" localSheetId="19">#REF!</definedName>
    <definedName name="FCONSTANT">#REF!</definedName>
    <definedName name="FDEPRECIATION" localSheetId="19">#REF!</definedName>
    <definedName name="FDEPRECIATION">#REF!</definedName>
    <definedName name="ff" localSheetId="19">'Caso Districom'!ff</definedName>
    <definedName name="ff" localSheetId="11">'Caso M&amp;M'!ff</definedName>
    <definedName name="ff" localSheetId="28">'Caso Polaris'!ff</definedName>
    <definedName name="ff">[1]!ff</definedName>
    <definedName name="fffff" localSheetId="19">'Caso Districom'!fffff</definedName>
    <definedName name="fffff" localSheetId="11">'Caso M&amp;M'!fffff</definedName>
    <definedName name="fffff" localSheetId="28">'Caso Polaris'!fffff</definedName>
    <definedName name="fffff">[1]!fffff</definedName>
    <definedName name="FFINANCE" localSheetId="19">#REF!</definedName>
    <definedName name="FFINANCE" localSheetId="28">#REF!</definedName>
    <definedName name="FFINANCE" localSheetId="10">#REF!</definedName>
    <definedName name="FFINANCE">#REF!</definedName>
    <definedName name="FGROWTH" localSheetId="19">#REF!</definedName>
    <definedName name="FGROWTH" localSheetId="10">#REF!</definedName>
    <definedName name="FGROWTH">#REF!</definedName>
    <definedName name="FILE" localSheetId="19">#REF!</definedName>
    <definedName name="FILE" localSheetId="10">#REF!</definedName>
    <definedName name="FILE">#REF!</definedName>
    <definedName name="FINANCE" localSheetId="19">#REF!</definedName>
    <definedName name="FINANCE">#REF!</definedName>
    <definedName name="FINCREASED" localSheetId="19">#REF!</definedName>
    <definedName name="FINCREASED">#REF!</definedName>
    <definedName name="FINETOTHER" localSheetId="19">#REF!</definedName>
    <definedName name="FINETOTHER">#REF!</definedName>
    <definedName name="FINETPPE" localSheetId="19">#REF!</definedName>
    <definedName name="FINETPPE">#REF!</definedName>
    <definedName name="FINTENSITY" localSheetId="19">#REF!</definedName>
    <definedName name="FINTENSITY">#REF!</definedName>
    <definedName name="FINVESTMENT" localSheetId="19">#REF!</definedName>
    <definedName name="FINVESTMENT">#REF!</definedName>
    <definedName name="FINVESTYEARS" localSheetId="19">#REF!</definedName>
    <definedName name="FINVESTYEARS">#REF!</definedName>
    <definedName name="FIWORKING" localSheetId="19">#REF!</definedName>
    <definedName name="FIWORKING">#REF!</definedName>
    <definedName name="fkjvosd" localSheetId="19">'Caso Districom'!fkjvosd</definedName>
    <definedName name="fkjvosd" localSheetId="11">'Caso M&amp;M'!fkjvosd</definedName>
    <definedName name="fkjvosd" localSheetId="28">'Caso Polaris'!fkjvosd</definedName>
    <definedName name="fkjvosd">[1]!fkjvosd</definedName>
    <definedName name="Fluxo" localSheetId="19">'Caso Districom'!Fluxo</definedName>
    <definedName name="Fluxo" localSheetId="11">'Caso M&amp;M'!Fluxo</definedName>
    <definedName name="Fluxo" localSheetId="28">'Caso Polaris'!Fluxo</definedName>
    <definedName name="Fluxo">[1]!Fluxo</definedName>
    <definedName name="FMARGIN" localSheetId="19">#REF!</definedName>
    <definedName name="FMARGIN" localSheetId="28">#REF!</definedName>
    <definedName name="FMARGIN" localSheetId="10">#REF!</definedName>
    <definedName name="FMARGIN">#REF!</definedName>
    <definedName name="FNETPPE" localSheetId="19">#REF!</definedName>
    <definedName name="FNETPPE" localSheetId="10">#REF!</definedName>
    <definedName name="FNETPPE">#REF!</definedName>
    <definedName name="FNOPLAT" localSheetId="19">#REF!</definedName>
    <definedName name="FNOPLAT" localSheetId="10">#REF!</definedName>
    <definedName name="FNOPLAT">#REF!</definedName>
    <definedName name="FOPERATING" localSheetId="19">#REF!</definedName>
    <definedName name="FOPERATING">#REF!</definedName>
    <definedName name="FORE_ALL" localSheetId="19">#REF!</definedName>
    <definedName name="FORE_ALL">#REF!</definedName>
    <definedName name="FOTHER" localSheetId="19">#REF!</definedName>
    <definedName name="FOTHER">#REF!</definedName>
    <definedName name="FPREROIC" localSheetId="19">#REF!</definedName>
    <definedName name="FPREROIC">#REF!</definedName>
    <definedName name="free_cash_flow" localSheetId="19">#REF!</definedName>
    <definedName name="free_cash_flow">#REF!</definedName>
    <definedName name="FROIC" localSheetId="19">#REF!</definedName>
    <definedName name="FROIC">#REF!</definedName>
    <definedName name="FROICYEARS" localSheetId="19">#REF!</definedName>
    <definedName name="FROICYEARS">#REF!</definedName>
    <definedName name="FSG_A" localSheetId="19">#REF!</definedName>
    <definedName name="FSG_A">#REF!</definedName>
    <definedName name="FTURNOVER" localSheetId="19">#REF!</definedName>
    <definedName name="FTURNOVER">#REF!</definedName>
    <definedName name="FWORKING" localSheetId="19">#REF!</definedName>
    <definedName name="FWORKING">#REF!</definedName>
    <definedName name="G" localSheetId="19">#REF!</definedName>
    <definedName name="G">#REF!</definedName>
    <definedName name="GBALANCE" localSheetId="19">#REF!</definedName>
    <definedName name="GBALANCE">#REF!</definedName>
    <definedName name="GCAP_INVEST" localSheetId="19">#REF!</definedName>
    <definedName name="GCAP_INVEST">#REF!</definedName>
    <definedName name="GFINANCE" localSheetId="19">#REF!</definedName>
    <definedName name="GFINANCE">#REF!</definedName>
    <definedName name="GFORECAST" localSheetId="19">#REF!</definedName>
    <definedName name="GFORECAST">#REF!</definedName>
    <definedName name="GFREE_CASH" localSheetId="19">#REF!</definedName>
    <definedName name="GFREE_CASH">#REF!</definedName>
    <definedName name="gg" localSheetId="19">'Caso Districom'!gg</definedName>
    <definedName name="gg" localSheetId="11">'Caso M&amp;M'!gg</definedName>
    <definedName name="gg" localSheetId="28">'Caso Polaris'!gg</definedName>
    <definedName name="gg">[1]!gg</definedName>
    <definedName name="ggg" localSheetId="19">'Caso Districom'!ggg</definedName>
    <definedName name="ggg" localSheetId="11">'Caso M&amp;M'!ggg</definedName>
    <definedName name="ggg" localSheetId="28">'Caso Polaris'!ggg</definedName>
    <definedName name="ggg">[1]!ggg</definedName>
    <definedName name="GINCOME" localSheetId="19">#REF!</definedName>
    <definedName name="GINCOME" localSheetId="28">#REF!</definedName>
    <definedName name="GINCOME" localSheetId="10">#REF!</definedName>
    <definedName name="GINCOME">#REF!</definedName>
    <definedName name="GINPUT" localSheetId="19">#REF!</definedName>
    <definedName name="GINPUT" localSheetId="10">#REF!</definedName>
    <definedName name="GINPUT">#REF!</definedName>
    <definedName name="GK_RESULTS" localSheetId="19">#REF!</definedName>
    <definedName name="GK_RESULTS" localSheetId="10">#REF!</definedName>
    <definedName name="GK_RESULTS">#REF!</definedName>
    <definedName name="glp" localSheetId="11">[10]Control!$G$36</definedName>
    <definedName name="glp">[11]Control!$G$36</definedName>
    <definedName name="GNOPLAT" localSheetId="19">#REF!</definedName>
    <definedName name="GNOPLAT" localSheetId="28">#REF!</definedName>
    <definedName name="GNOPLAT" localSheetId="10">#REF!</definedName>
    <definedName name="GNOPLAT">#REF!</definedName>
    <definedName name="GOPERATING" localSheetId="19">#REF!</definedName>
    <definedName name="GOPERATING" localSheetId="10">#REF!</definedName>
    <definedName name="GOPERATING">#REF!</definedName>
    <definedName name="gpt">0.029166668354</definedName>
    <definedName name="_xlnm.Recorder" localSheetId="19">#REF!</definedName>
    <definedName name="_xlnm.Recorder">#REF!</definedName>
    <definedName name="grupo44" localSheetId="19">'Caso Districom'!grupo44</definedName>
    <definedName name="grupo44" localSheetId="11">'Caso M&amp;M'!grupo44</definedName>
    <definedName name="grupo44" localSheetId="28">'Caso Polaris'!grupo44</definedName>
    <definedName name="grupo44">[1]!grupo44</definedName>
    <definedName name="Grupo44_Click" localSheetId="19">'Caso Districom'!Grupo44_Click</definedName>
    <definedName name="Grupo44_Click" localSheetId="11">'Caso M&amp;M'!Grupo44_Click</definedName>
    <definedName name="Grupo44_Click" localSheetId="28">'Caso Polaris'!Grupo44_Click</definedName>
    <definedName name="Grupo44_Click">[1]!Grupo44_Click</definedName>
    <definedName name="GSUP_CALC" localSheetId="19">#REF!</definedName>
    <definedName name="GSUP_CALC" localSheetId="28">#REF!</definedName>
    <definedName name="GSUP_CALC" localSheetId="10">#REF!</definedName>
    <definedName name="GSUP_CALC">#REF!</definedName>
    <definedName name="GVALUE" localSheetId="19">#REF!</definedName>
    <definedName name="GVALUE" localSheetId="10">#REF!</definedName>
    <definedName name="GVALUE">#REF!</definedName>
    <definedName name="H_INCOME" localSheetId="19">#REF!</definedName>
    <definedName name="H_INCOME" localSheetId="10">#REF!</definedName>
    <definedName name="H_INCOME">#REF!</definedName>
    <definedName name="HBALANCE" localSheetId="19">#REF!</definedName>
    <definedName name="HBALANCE">#REF!</definedName>
    <definedName name="HCAP_INVEST" localSheetId="19">#REF!</definedName>
    <definedName name="HCAP_INVEST">#REF!</definedName>
    <definedName name="HFINANCE" localSheetId="19">#REF!</definedName>
    <definedName name="HFINANCE">#REF!</definedName>
    <definedName name="HFREE_CASH" localSheetId="19">#REF!</definedName>
    <definedName name="HFREE_CASH">#REF!</definedName>
    <definedName name="hh" localSheetId="19">'Caso Districom'!hh</definedName>
    <definedName name="hh" localSheetId="11">'Caso M&amp;M'!hh</definedName>
    <definedName name="hh" localSheetId="28">'Caso Polaris'!hh</definedName>
    <definedName name="hh">[1]!hh</definedName>
    <definedName name="HIST_ALL" localSheetId="19">#REF!</definedName>
    <definedName name="HIST_ALL" localSheetId="28">#REF!</definedName>
    <definedName name="HIST_ALL" localSheetId="10">#REF!</definedName>
    <definedName name="HIST_ALL">#REF!</definedName>
    <definedName name="HK_RESULT" localSheetId="19">#REF!</definedName>
    <definedName name="HK_RESULT" localSheetId="10">#REF!</definedName>
    <definedName name="HK_RESULT">#REF!</definedName>
    <definedName name="hn.ModelType">"DEAL"</definedName>
    <definedName name="HNOPLAT" localSheetId="19">#REF!</definedName>
    <definedName name="HNOPLAT" localSheetId="28">#REF!</definedName>
    <definedName name="HNOPLAT" localSheetId="10">#REF!</definedName>
    <definedName name="HNOPLAT">#REF!</definedName>
    <definedName name="HOPERATING" localSheetId="19">#REF!</definedName>
    <definedName name="HOPERATING" localSheetId="10">#REF!</definedName>
    <definedName name="HOPERATING">#REF!</definedName>
    <definedName name="HSUP_CALC" localSheetId="19">#REF!</definedName>
    <definedName name="HSUP_CALC" localSheetId="10">#REF!</definedName>
    <definedName name="HSUP_CALC">#REF!</definedName>
    <definedName name="IC" localSheetId="19">#REF!</definedName>
    <definedName name="IC">#REF!</definedName>
    <definedName name="ii" localSheetId="19">'Caso Districom'!ii</definedName>
    <definedName name="ii" localSheetId="11">'Caso M&amp;M'!ii</definedName>
    <definedName name="ii" localSheetId="28">'Caso Polaris'!ii</definedName>
    <definedName name="ii">[1]!ii</definedName>
    <definedName name="ImportFile" localSheetId="19">'Caso Districom'!ImportFile</definedName>
    <definedName name="ImportFile" localSheetId="11">'Caso M&amp;M'!ImportFile</definedName>
    <definedName name="ImportFile" localSheetId="28">'Caso Polaris'!ImportFile</definedName>
    <definedName name="ImportFile">[1]!ImportFile</definedName>
    <definedName name="importfile2" localSheetId="19">'Caso Districom'!importfile2</definedName>
    <definedName name="importfile2" localSheetId="11">'Caso M&amp;M'!importfile2</definedName>
    <definedName name="importfile2" localSheetId="28">'Caso Polaris'!importfile2</definedName>
    <definedName name="importfile2">[1]!importfile2</definedName>
    <definedName name="importfile3" localSheetId="19">'Caso Districom'!importfile3</definedName>
    <definedName name="importfile3" localSheetId="11">'Caso M&amp;M'!importfile3</definedName>
    <definedName name="importfile3" localSheetId="28">'Caso Polaris'!importfile3</definedName>
    <definedName name="importfile3">[1]!importfile3</definedName>
    <definedName name="INCOME" localSheetId="19">#REF!</definedName>
    <definedName name="INCOME" localSheetId="28">#REF!</definedName>
    <definedName name="INCOME" localSheetId="10">#REF!</definedName>
    <definedName name="INCOME">#REF!</definedName>
    <definedName name="INCREASED" localSheetId="19">#REF!</definedName>
    <definedName name="INCREASED" localSheetId="10">#REF!</definedName>
    <definedName name="INCREASED">#REF!</definedName>
    <definedName name="INETOTHER" localSheetId="19">#REF!</definedName>
    <definedName name="INETOTHER" localSheetId="10">#REF!</definedName>
    <definedName name="INETOTHER">#REF!</definedName>
    <definedName name="INETPPE" localSheetId="19">#REF!</definedName>
    <definedName name="INETPPE">#REF!</definedName>
    <definedName name="input1" localSheetId="19">#REF!</definedName>
    <definedName name="input1">#REF!</definedName>
    <definedName name="input10" localSheetId="19">#REF!</definedName>
    <definedName name="input10">#REF!</definedName>
    <definedName name="input11" localSheetId="19">#REF!</definedName>
    <definedName name="input11">#REF!</definedName>
    <definedName name="input12" localSheetId="19">#REF!</definedName>
    <definedName name="input12">#REF!</definedName>
    <definedName name="input13" localSheetId="19">#REF!</definedName>
    <definedName name="input13">#REF!</definedName>
    <definedName name="input14" localSheetId="19">#REF!</definedName>
    <definedName name="input14">#REF!</definedName>
    <definedName name="input15" localSheetId="19">#REF!</definedName>
    <definedName name="input15">#REF!</definedName>
    <definedName name="input16" localSheetId="19">#REF!</definedName>
    <definedName name="input16">#REF!</definedName>
    <definedName name="input17" localSheetId="19">#REF!</definedName>
    <definedName name="input17">#REF!</definedName>
    <definedName name="input18" localSheetId="19">#REF!</definedName>
    <definedName name="input18">#REF!</definedName>
    <definedName name="input2" localSheetId="19">#REF!</definedName>
    <definedName name="input2">#REF!</definedName>
    <definedName name="input3" localSheetId="19">#REF!</definedName>
    <definedName name="input3">#REF!</definedName>
    <definedName name="input4" localSheetId="19">#REF!</definedName>
    <definedName name="input4">#REF!</definedName>
    <definedName name="input5" localSheetId="19">#REF!</definedName>
    <definedName name="input5">#REF!</definedName>
    <definedName name="input6" localSheetId="19">#REF!</definedName>
    <definedName name="input6">#REF!</definedName>
    <definedName name="input7" localSheetId="19">#REF!</definedName>
    <definedName name="input7">#REF!</definedName>
    <definedName name="input8" localSheetId="19">#REF!</definedName>
    <definedName name="input8">#REF!</definedName>
    <definedName name="input9" localSheetId="19">#REF!</definedName>
    <definedName name="input9">#REF!</definedName>
    <definedName name="INVEST" localSheetId="19">#REF!</definedName>
    <definedName name="INVEST">#REF!</definedName>
    <definedName name="ipo" localSheetId="11">[12]Control!$G$44</definedName>
    <definedName name="ipo">[13]Control!$G$44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UM_DEP" hidden="1">"c7"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"c39"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"c16"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"c1471"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UDITOR_NAME" hidden="1">"c1539"</definedName>
    <definedName name="IQ_AUDITOR_OPINION" hidden="1">"c1540"</definedName>
    <definedName name="IQ_AUTO_WRITTEN" hidden="1">"c62"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"c65"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"c88"</definedName>
    <definedName name="IQ_BIG_INT_BEAR_CD" hidden="1">"c89"</definedName>
    <definedName name="IQ_BOARD_MEMBER" hidden="1">"c96"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"c100"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"c115"</definedName>
    <definedName name="IQ_CAPITAL_LEASES" hidden="1">"c115"</definedName>
    <definedName name="IQ_CASH" hidden="1">"c118"</definedName>
    <definedName name="IQ_CASH_ACQUIRE_CF" hidden="1">"c1630"</definedName>
    <definedName name="IQ_CASH_CONVERSION" hidden="1">"c117"</definedName>
    <definedName name="IQ_CASH_DUE_BANKS" hidden="1">"c118"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T" hidden="1">"c124"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OSEPRICE" hidden="1">"c174"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REET1" hidden="1">"c217"</definedName>
    <definedName name="IQ_COMPANY_STREET2" hidden="1">"c218"</definedName>
    <definedName name="IQ_COMPANY_TICKER" hidden="1">"c219"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INC_TAX" hidden="1">"c315"</definedName>
    <definedName name="IQ_DEFERRED_TAXES" hidden="1">"c147"</definedName>
    <definedName name="IQ_DEMAND_DEP" hidden="1">"c320"</definedName>
    <definedName name="IQ_DEPOSITS_FIN" hidden="1">"c321"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SCRIPTION_LONG" hidden="1">"c322"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NORMAL_EPS" hidden="1">"c1594"</definedName>
    <definedName name="IQ_DILUT_WEIGHT" hidden="1">"c326"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"c360"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"c368"</definedName>
    <definedName name="IQ_EBITDA_INT" hidden="1">"c373"</definedName>
    <definedName name="IQ_EBITDA_MARGIN" hidden="1">"c372"</definedName>
    <definedName name="IQ_EBITDA_OVER_TOTAL_IE" hidden="1">"c373"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ICIENCY_RATIO" hidden="1">"c391"</definedName>
    <definedName name="IQ_EMPLOYEES" hidden="1">"c392"</definedName>
    <definedName name="IQ_ENTERPRISE_VALUE" hidden="1">"c84"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QUITY_AFFIL" hidden="1">"c552"</definedName>
    <definedName name="IQ_EQUITY_METHOD" hidden="1">"c404"</definedName>
    <definedName name="IQ_EQV_OVER_BV" hidden="1">"c1596"</definedName>
    <definedName name="IQ_EQV_OVER_LTM_PRETAX_INC" hidden="1">"c739"</definedName>
    <definedName name="IQ_ESOP_DEBT" hidden="1">"c1597"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XCHANGE" hidden="1">"c405"</definedName>
    <definedName name="IQ_EXERCISE_PRICE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"c413"</definedName>
    <definedName name="IQ_FDIC" hidden="1">"c417"</definedName>
    <definedName name="IQ_FFO" hidden="1">"c1574"</definedName>
    <definedName name="IQ_FH">100000</definedName>
    <definedName name="IQ_FHLB_DEBT" hidden="1">"c423"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"c893"</definedName>
    <definedName name="IQ_FINANCING_CASH_SUPPL" hidden="1">"c899"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"c451"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OODWILL_NET" hidden="1">"c530"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"c192"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"c511"</definedName>
    <definedName name="IQ_GW" hidden="1">"c530"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"c907"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"c751"</definedName>
    <definedName name="IQ_ISS_STOCK_NET" hidden="1">"c1601"</definedName>
    <definedName name="IQ_LAND" hidden="1">"c645"</definedName>
    <definedName name="IQ_LASTSALEPRICE" hidden="1">"c646"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IFOR" hidden="1">"c655"</definedName>
    <definedName name="IQ_LL" hidden="1">"c656"</definedName>
    <definedName name="IQ_LOAN_LEASE_RECEIV" hidden="1">"c657"</definedName>
    <definedName name="IQ_LOAN_LOSS" hidden="1">"c656"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"c674"</definedName>
    <definedName name="IQ_LONG_TERM_DEBT_OVER_TOTAL_CAP" hidden="1">"c677"</definedName>
    <definedName name="IQ_LONG_TERM_INV" hidden="1">"c697"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"c1304"</definedName>
    <definedName name="IQ_LTMMONTH" hidden="1">120000</definedName>
    <definedName name="IQ_MACHINERY" hidden="1">"c711"</definedName>
    <definedName name="IQ_MARKETCAP" hidden="1">"c712"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TD" hidden="1">800000</definedName>
    <definedName name="IQ_NAMES_REVISION_DATE_" hidden="1">"04/15/2016 20:36:05"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SFAS" hidden="1">"c795"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OCCUPY_EXP" hidden="1">"c839"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"c362"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ISSUED" hidden="1">"c857"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"c868"</definedName>
    <definedName name="IQ_OTHER_CURRENT_LIAB" hidden="1">"c877"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"c1022"</definedName>
    <definedName name="IQ_OUTSTANDING_FILING_DATE" hidden="1">"c1023"</definedName>
    <definedName name="IQ_PART_TIME" hidden="1">"c1024"</definedName>
    <definedName name="IQ_PAY_ACCRUED" hidden="1">"c8"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MIUMS_ANNUITY_REV" hidden="1">"c1067"</definedName>
    <definedName name="IQ_PREPAID_EXP" hidden="1">"c1068"</definedName>
    <definedName name="IQ_PREPAID_EXPEN" hidden="1">"c1068"</definedName>
    <definedName name="IQ_PRICE_OVER_BVPS" hidden="1">"c1026"</definedName>
    <definedName name="IQ_PRICE_OVER_LTM_EPS" hidden="1">"c1029"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"c1059"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NED_EARN" hidden="1">"c1092"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UTI" hidden="1">"c1125"</definedName>
    <definedName name="IQ_REVENUE" hidden="1">"c1122"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ONG_DEBT" hidden="1">"c1617"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UTI" hidden="1">"c1308"</definedName>
    <definedName name="IQ_TOTAL_REVENUE" hidden="1">"c1294"</definedName>
    <definedName name="IQ_TOTAL_SPECIAL" hidden="1">"c1618"</definedName>
    <definedName name="IQ_TOTAL_ST_BORROW" hidden="1">"c1177"</definedName>
    <definedName name="IQ_TOTAL_UNUSUAL" hidden="1">"c1508"</definedName>
    <definedName name="IQ_TRADE_AR" hidden="1">"c40"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UST_INC" hidden="1">"c1319"</definedName>
    <definedName name="IQ_TRUST_PREF" hidden="1">"c1320"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PAID_CLAIMS" hidden="1">"c1330"</definedName>
    <definedName name="IQ_UNREALIZED_GAIN" hidden="1">"c1619"</definedName>
    <definedName name="IQ_US_GAAP" hidden="1">"c1331"</definedName>
    <definedName name="IQ_UTIL_PPE_NET" hidden="1">"c1620"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EK">50000</definedName>
    <definedName name="IQ_WEIGHTED_AVG_PRICE" hidden="1">"c1334"</definedName>
    <definedName name="IQ_WIP_INV" hidden="1">"c1335"</definedName>
    <definedName name="IQ_WORKMEN_WRITTEN" hidden="1">"c1336"</definedName>
    <definedName name="IQ_YEARHIGH" hidden="1">"c1337"</definedName>
    <definedName name="IQ_YEARLOW" hidden="1">"c1338"</definedName>
    <definedName name="IQ_YTD" hidden="1">3000</definedName>
    <definedName name="IQ_YTDMONTH" hidden="1">130000</definedName>
    <definedName name="IQ_Z_SCORE" hidden="1">"c1339"</definedName>
    <definedName name="ITREE" localSheetId="19">#REF!</definedName>
    <definedName name="ITREE" localSheetId="28">#REF!</definedName>
    <definedName name="ITREE" localSheetId="10">#REF!</definedName>
    <definedName name="ITREE">#REF!</definedName>
    <definedName name="IWORKING" localSheetId="19">#REF!</definedName>
    <definedName name="IWORKING" localSheetId="10">#REF!</definedName>
    <definedName name="IWORKING">#REF!</definedName>
    <definedName name="jj" localSheetId="19">'Caso Districom'!jj</definedName>
    <definedName name="jj" localSheetId="11">'Caso M&amp;M'!jj</definedName>
    <definedName name="jj" localSheetId="28">'Caso Polaris'!jj</definedName>
    <definedName name="jj">[1]!jj</definedName>
    <definedName name="kk" localSheetId="19">'Caso Districom'!kk</definedName>
    <definedName name="kk" localSheetId="11">'Caso M&amp;M'!kk</definedName>
    <definedName name="kk" localSheetId="28">'Caso Polaris'!kk</definedName>
    <definedName name="kk">[1]!kk</definedName>
    <definedName name="LastQry">2</definedName>
    <definedName name="LastSource">"Oracle 7"</definedName>
    <definedName name="LIAB_PEN" localSheetId="19">#REF!</definedName>
    <definedName name="LIAB_PEN" localSheetId="28">#REF!</definedName>
    <definedName name="LIAB_PEN" localSheetId="10">#REF!</definedName>
    <definedName name="LIAB_PEN">#REF!</definedName>
    <definedName name="ListOffset" hidden="1">1</definedName>
    <definedName name="ma" localSheetId="19">'Caso Districom'!ma</definedName>
    <definedName name="ma" localSheetId="11">'Caso M&amp;M'!ma</definedName>
    <definedName name="ma" localSheetId="28">'Caso Polaris'!ma</definedName>
    <definedName name="ma">[1]!ma</definedName>
    <definedName name="Macro" localSheetId="19">'Caso Districom'!Macro</definedName>
    <definedName name="Macro" localSheetId="11">'Caso M&amp;M'!Macro</definedName>
    <definedName name="Macro" localSheetId="28">'Caso Polaris'!Macro</definedName>
    <definedName name="Macro">[1]!Macro</definedName>
    <definedName name="Macroeconomics" localSheetId="19">'Caso Districom'!Macroeconomics</definedName>
    <definedName name="Macroeconomics" localSheetId="11">'Caso M&amp;M'!Macroeconomics</definedName>
    <definedName name="Macroeconomics" localSheetId="28">'Caso Polaris'!Macroeconomics</definedName>
    <definedName name="Macroeconomics">[1]!Macroeconomics</definedName>
    <definedName name="MACROS" localSheetId="19">#REF!</definedName>
    <definedName name="MACROS" localSheetId="28">#REF!</definedName>
    <definedName name="MACROS" localSheetId="10">#REF!</definedName>
    <definedName name="MACROS">#REF!</definedName>
    <definedName name="MAIN" localSheetId="19">#REF!</definedName>
    <definedName name="MAIN" localSheetId="10">#REF!</definedName>
    <definedName name="MAIN">#REF!</definedName>
    <definedName name="MANUAL" localSheetId="19">#REF!</definedName>
    <definedName name="MANUAL" localSheetId="10">#REF!</definedName>
    <definedName name="MANUAL">#REF!</definedName>
    <definedName name="MARGIN" localSheetId="19">#REF!</definedName>
    <definedName name="MARGIN">#REF!</definedName>
    <definedName name="MBASE" localSheetId="19">#REF!</definedName>
    <definedName name="MBASE">#REF!</definedName>
    <definedName name="mc03g.reqarray2" localSheetId="19">{"Price","WIT","TS13","D","11/13/96","11/13/96","H"}</definedName>
    <definedName name="mc03g.reqarray2" localSheetId="11">{"Price","WIT","TS13","D","11/13/96","11/13/96","H"}</definedName>
    <definedName name="mc03g.reqarray2" localSheetId="28">{"Price","WIT","TS13","D","11/13/96","11/13/96","H"}</definedName>
    <definedName name="mc03g.reqarray2" localSheetId="10">{"Price","WIT","TS13","D","11/13/96","11/13/96","H"}</definedName>
    <definedName name="mc03g.reqarray2">{"Price","WIT","TS13","D","11/13/96","11/13/96","H"}</definedName>
    <definedName name="MCASHTAX" localSheetId="19">#REF!</definedName>
    <definedName name="MCASHTAX" localSheetId="28">#REF!</definedName>
    <definedName name="MCASHTAX" localSheetId="10">#REF!</definedName>
    <definedName name="MCASHTAX">#REF!</definedName>
    <definedName name="MCOGS" localSheetId="19">#REF!</definedName>
    <definedName name="MCOGS" localSheetId="10">#REF!</definedName>
    <definedName name="MCOGS">#REF!</definedName>
    <definedName name="MCONSTANT" localSheetId="19">#REF!</definedName>
    <definedName name="MCONSTANT" localSheetId="10">#REF!</definedName>
    <definedName name="MCONSTANT">#REF!</definedName>
    <definedName name="MCOST_CAP" localSheetId="19">#REF!</definedName>
    <definedName name="MCOST_CAP">#REF!</definedName>
    <definedName name="mcs03g.ReqArray" localSheetId="19">{"IBESD","WWP","I22","N","0","0","H"}</definedName>
    <definedName name="mcs03g.ReqArray" localSheetId="11">{"IBESD","WWP","I22","N","0","0","H"}</definedName>
    <definedName name="mcs03g.ReqArray" localSheetId="28">{"IBESD","WWP","I22","N","0","0","H"}</definedName>
    <definedName name="mcs03g.ReqArray" localSheetId="10">{"IBESD","WWP","I22","N","0","0","H"}</definedName>
    <definedName name="mcs03g.ReqArray">{"IBESD","WWP","I22","N","0","0","H"}</definedName>
    <definedName name="mcs03g.ReqArray2" localSheetId="19">{"Price","ICTG","TS131","D","0","0","H"}</definedName>
    <definedName name="mcs03g.ReqArray2" localSheetId="11">{"Price","ICTG","TS131","D","0","0","H"}</definedName>
    <definedName name="mcs03g.ReqArray2" localSheetId="28">{"Price","ICTG","TS131","D","0","0","H"}</definedName>
    <definedName name="mcs03g.ReqArray2" localSheetId="10">{"Price","ICTG","TS131","D","0","0","H"}</definedName>
    <definedName name="mcs03g.ReqArray2">{"Price","ICTG","TS131","D","0","0","H"}</definedName>
    <definedName name="mcs3g.reqarray2" localSheetId="19">{"Price","WIT","TS13","D","11/13/96","11/13/96","H"}</definedName>
    <definedName name="mcs3g.reqarray2" localSheetId="11">{"Price","WIT","TS13","D","11/13/96","11/13/96","H"}</definedName>
    <definedName name="mcs3g.reqarray2" localSheetId="28">{"Price","WIT","TS13","D","11/13/96","11/13/96","H"}</definedName>
    <definedName name="mcs3g.reqarray2" localSheetId="10">{"Price","WIT","TS13","D","11/13/96","11/13/96","H"}</definedName>
    <definedName name="mcs3g.reqarray2">{"Price","WIT","TS13","D","11/13/96","11/13/96","H"}</definedName>
    <definedName name="MDATA_FILE" localSheetId="19">#REF!</definedName>
    <definedName name="MDATA_FILE" localSheetId="28">#REF!</definedName>
    <definedName name="MDATA_FILE" localSheetId="10">#REF!</definedName>
    <definedName name="MDATA_FILE">#REF!</definedName>
    <definedName name="MDEPRECIATION" localSheetId="19">#REF!</definedName>
    <definedName name="MDEPRECIATION" localSheetId="10">#REF!</definedName>
    <definedName name="MDEPRECIATION">#REF!</definedName>
    <definedName name="me">"Button 5"</definedName>
    <definedName name="MFORECAST" localSheetId="19">#REF!</definedName>
    <definedName name="MFORECAST" localSheetId="28">#REF!</definedName>
    <definedName name="MFORECAST" localSheetId="10">#REF!</definedName>
    <definedName name="MFORECAST">#REF!</definedName>
    <definedName name="MGOTO" localSheetId="19">#REF!</definedName>
    <definedName name="MGOTO" localSheetId="10">#REF!</definedName>
    <definedName name="MGOTO">#REF!</definedName>
    <definedName name="MGRATIOS" localSheetId="19">#REF!</definedName>
    <definedName name="MGRATIOS" localSheetId="10">#REF!</definedName>
    <definedName name="MGRATIOS">#REF!</definedName>
    <definedName name="MGROWTH" localSheetId="19">#REF!</definedName>
    <definedName name="MGROWTH">#REF!</definedName>
    <definedName name="MHELP" localSheetId="19">#REF!</definedName>
    <definedName name="MHELP">#REF!</definedName>
    <definedName name="MHIST_RATIOS" localSheetId="19">#REF!</definedName>
    <definedName name="MHIST_RATIOS">#REF!</definedName>
    <definedName name="MHISTORICAL" localSheetId="19">#REF!</definedName>
    <definedName name="MHISTORICAL">#REF!</definedName>
    <definedName name="midyr" localSheetId="19">[13]DCF_Atuais!#REF!</definedName>
    <definedName name="midyr" localSheetId="11">[12]DCF_Atuais!#REF!</definedName>
    <definedName name="midyr" localSheetId="28">[13]DCF_Atuais!#REF!</definedName>
    <definedName name="midyr" localSheetId="10">[13]DCF_Atuais!#REF!</definedName>
    <definedName name="midyr">[13]DCF_Atuais!#REF!</definedName>
    <definedName name="MINCREASED" localSheetId="19">#REF!</definedName>
    <definedName name="MINCREASED" localSheetId="28">#REF!</definedName>
    <definedName name="MINCREASED" localSheetId="10">#REF!</definedName>
    <definedName name="MINCREASED">#REF!</definedName>
    <definedName name="MINETOTHER" localSheetId="19">#REF!</definedName>
    <definedName name="MINETOTHER" localSheetId="10">#REF!</definedName>
    <definedName name="MINETOTHER">#REF!</definedName>
    <definedName name="MINETPPE" localSheetId="19">#REF!</definedName>
    <definedName name="MINETPPE" localSheetId="10">#REF!</definedName>
    <definedName name="MINETPPE">#REF!</definedName>
    <definedName name="minimo" localSheetId="11">[12]Control!$G$31</definedName>
    <definedName name="minimo">[13]Control!$G$31</definedName>
    <definedName name="MINIT" localSheetId="19">#REF!</definedName>
    <definedName name="MINIT" localSheetId="28">#REF!</definedName>
    <definedName name="MINIT" localSheetId="10">#REF!</definedName>
    <definedName name="MINIT">#REF!</definedName>
    <definedName name="MINPUT" localSheetId="19">#REF!</definedName>
    <definedName name="MINPUT" localSheetId="10">#REF!</definedName>
    <definedName name="MINPUT">#REF!</definedName>
    <definedName name="MINTENSITY" localSheetId="19">#REF!</definedName>
    <definedName name="MINTENSITY" localSheetId="10">#REF!</definedName>
    <definedName name="MINTENSITY">#REF!</definedName>
    <definedName name="MINVESTMENT" localSheetId="19">#REF!</definedName>
    <definedName name="MINVESTMENT">#REF!</definedName>
    <definedName name="MINVESTYEARS" localSheetId="19">#REF!</definedName>
    <definedName name="MINVESTYEARS">#REF!</definedName>
    <definedName name="MIWORKING" localSheetId="19">#REF!</definedName>
    <definedName name="MIWORKING">#REF!</definedName>
    <definedName name="MKT_COMP" localSheetId="19">#REF!</definedName>
    <definedName name="MKT_COMP">#REF!</definedName>
    <definedName name="MKT_DEBT" localSheetId="19">#REF!</definedName>
    <definedName name="MKT_DEBT">#REF!</definedName>
    <definedName name="MMAIN" localSheetId="19">#REF!</definedName>
    <definedName name="MMAIN">#REF!</definedName>
    <definedName name="MMARGIN" localSheetId="19">#REF!</definedName>
    <definedName name="MMARGIN">#REF!</definedName>
    <definedName name="MNETPPE" localSheetId="19">#REF!</definedName>
    <definedName name="MNETPPE">#REF!</definedName>
    <definedName name="MNOPLAT" localSheetId="19">#REF!</definedName>
    <definedName name="MNOPLAT">#REF!</definedName>
    <definedName name="Module1.Group8_Click" localSheetId="19">'Caso Districom'!Module1.Group8_Click</definedName>
    <definedName name="Module1.Group8_Click" localSheetId="11">'Caso M&amp;M'!Module1.Group8_Click</definedName>
    <definedName name="Module1.Group8_Click" localSheetId="28">'Caso Polaris'!Module1.Group8_Click</definedName>
    <definedName name="Module1.Group8_Click">[1]!Module1.Group8_Click</definedName>
    <definedName name="Module1.OK" localSheetId="19">'Caso Districom'!Module1.OK</definedName>
    <definedName name="Module1.OK" localSheetId="11">'Caso M&amp;M'!Module1.OK</definedName>
    <definedName name="Module1.OK" localSheetId="28">'Caso Polaris'!Module1.OK</definedName>
    <definedName name="Module1.OK">[1]!Module1.OK</definedName>
    <definedName name="MOGOTO" localSheetId="19">#REF!</definedName>
    <definedName name="MOGOTO" localSheetId="28">#REF!</definedName>
    <definedName name="MOGOTO" localSheetId="10">#REF!</definedName>
    <definedName name="MOGOTO">#REF!</definedName>
    <definedName name="MONTH" localSheetId="19">#REF!</definedName>
    <definedName name="MONTH" localSheetId="10">#REF!</definedName>
    <definedName name="MONTH">#REF!</definedName>
    <definedName name="MOTHER" localSheetId="19">#REF!</definedName>
    <definedName name="MOTHER" localSheetId="10">#REF!</definedName>
    <definedName name="MOTHER">#REF!</definedName>
    <definedName name="MPREROIC" localSheetId="19">#REF!</definedName>
    <definedName name="MPREROIC">#REF!</definedName>
    <definedName name="MPRINT" localSheetId="19">#REF!</definedName>
    <definedName name="MPRINT">#REF!</definedName>
    <definedName name="MROIC" localSheetId="19">#REF!</definedName>
    <definedName name="MROIC">#REF!</definedName>
    <definedName name="MROICYEARS" localSheetId="19">#REF!</definedName>
    <definedName name="MROICYEARS">#REF!</definedName>
    <definedName name="MRTREE" localSheetId="19">#REF!</definedName>
    <definedName name="MRTREE">#REF!</definedName>
    <definedName name="MS" localSheetId="19">#REF!</definedName>
    <definedName name="MS">#REF!</definedName>
    <definedName name="MSG_A" localSheetId="19">#REF!</definedName>
    <definedName name="MSG_A">#REF!</definedName>
    <definedName name="MTREE_INVEST" localSheetId="19">#REF!</definedName>
    <definedName name="MTREE_INVEST">#REF!</definedName>
    <definedName name="MTURNOVER" localSheetId="19">#REF!</definedName>
    <definedName name="MTURNOVER">#REF!</definedName>
    <definedName name="MVALUE" localSheetId="19">#REF!</definedName>
    <definedName name="MVALUE">#REF!</definedName>
    <definedName name="MWACC" localSheetId="19">#REF!</definedName>
    <definedName name="MWACC">#REF!</definedName>
    <definedName name="MWINDOW" localSheetId="19">#REF!</definedName>
    <definedName name="MWINDOW">#REF!</definedName>
    <definedName name="MWORKING" localSheetId="19">#REF!</definedName>
    <definedName name="MWORKING">#REF!</definedName>
    <definedName name="name2" localSheetId="19">'Caso Districom'!name2</definedName>
    <definedName name="name2" localSheetId="11">'Caso M&amp;M'!name2</definedName>
    <definedName name="name2" localSheetId="28">'Caso Polaris'!name2</definedName>
    <definedName name="name2">[1]!name2</definedName>
    <definedName name="name3" localSheetId="19">'Caso Districom'!name3</definedName>
    <definedName name="name3" localSheetId="11">'Caso M&amp;M'!name3</definedName>
    <definedName name="name3" localSheetId="28">'Caso Polaris'!name3</definedName>
    <definedName name="name3">[1]!name3</definedName>
    <definedName name="NETPPE" localSheetId="19">#REF!</definedName>
    <definedName name="NETPPE" localSheetId="28">#REF!</definedName>
    <definedName name="NETPPE" localSheetId="10">#REF!</definedName>
    <definedName name="NETPPE">#REF!</definedName>
    <definedName name="NEW_INVESTMENT" localSheetId="19">#REF!</definedName>
    <definedName name="NEW_INVESTMENT" localSheetId="10">#REF!</definedName>
    <definedName name="NEW_INVESTMENT">#REF!</definedName>
    <definedName name="NewName" localSheetId="19">'Caso Districom'!NewName</definedName>
    <definedName name="NewName" localSheetId="11">'Caso M&amp;M'!NewName</definedName>
    <definedName name="NewName" localSheetId="28">'Caso Polaris'!NewName</definedName>
    <definedName name="NewName">[1]!NewName</definedName>
    <definedName name="NNOPLAT" localSheetId="19">#REF!</definedName>
    <definedName name="NNOPLAT" localSheetId="28">#REF!</definedName>
    <definedName name="NNOPLAT" localSheetId="10">#REF!</definedName>
    <definedName name="NNOPLAT">#REF!</definedName>
    <definedName name="nominal" localSheetId="11">[12]Control!$G$41</definedName>
    <definedName name="nominal">[13]Control!$G$41</definedName>
    <definedName name="NOPLAT" localSheetId="19">#REF!</definedName>
    <definedName name="NOPLAT" localSheetId="28">#REF!</definedName>
    <definedName name="NOPLAT" localSheetId="10">#REF!</definedName>
    <definedName name="NOPLAT">#REF!</definedName>
    <definedName name="NOPLATP" localSheetId="19">#REF!</definedName>
    <definedName name="NOPLATP" localSheetId="10">#REF!</definedName>
    <definedName name="NOPLATP">#REF!</definedName>
    <definedName name="notpay" localSheetId="11">[14]Control!$F$41</definedName>
    <definedName name="notpay">[15]Control!$F$41</definedName>
    <definedName name="NvsEndTime">37210.4481587963</definedName>
    <definedName name="OPERATING" localSheetId="19">#REF!</definedName>
    <definedName name="OPERATING" localSheetId="28">#REF!</definedName>
    <definedName name="OPERATING" localSheetId="10">#REF!</definedName>
    <definedName name="OPERATING">#REF!</definedName>
    <definedName name="OTHER" localSheetId="19">#REF!</definedName>
    <definedName name="OTHER" localSheetId="10">#REF!</definedName>
    <definedName name="OTHER">#REF!</definedName>
    <definedName name="PBASE" localSheetId="19">#REF!</definedName>
    <definedName name="PBASE" localSheetId="10">#REF!</definedName>
    <definedName name="PBASE">#REF!</definedName>
    <definedName name="PCASHTAX" localSheetId="19">#REF!</definedName>
    <definedName name="PCASHTAX">#REF!</definedName>
    <definedName name="PCOGS" localSheetId="19">#REF!</definedName>
    <definedName name="PCOGS">#REF!</definedName>
    <definedName name="PCONSTANT" localSheetId="19">#REF!</definedName>
    <definedName name="PCONSTANT">#REF!</definedName>
    <definedName name="PDEPRECIATION" localSheetId="19">#REF!</definedName>
    <definedName name="PDEPRECIATION">#REF!</definedName>
    <definedName name="perpetgrrate" localSheetId="11">[18]Control!$F$20</definedName>
    <definedName name="perpetgrrate">[19]Control!$F$20</definedName>
    <definedName name="PEVA" localSheetId="19">#REF!</definedName>
    <definedName name="PEVA" localSheetId="28">#REF!</definedName>
    <definedName name="PEVA" localSheetId="10">#REF!</definedName>
    <definedName name="PEVA">#REF!</definedName>
    <definedName name="PGROWTH" localSheetId="19">#REF!</definedName>
    <definedName name="PGROWTH" localSheetId="10">#REF!</definedName>
    <definedName name="PGROWTH">#REF!</definedName>
    <definedName name="PHISTORICAL" localSheetId="19">#REF!</definedName>
    <definedName name="PHISTORICAL" localSheetId="10">#REF!</definedName>
    <definedName name="PHISTORICAL">#REF!</definedName>
    <definedName name="piaui" localSheetId="11">[10]Control!$G$25</definedName>
    <definedName name="piaui">[11]Control!$G$25</definedName>
    <definedName name="PINCREASED" localSheetId="19">#REF!</definedName>
    <definedName name="PINCREASED" localSheetId="28">#REF!</definedName>
    <definedName name="PINCREASED" localSheetId="10">#REF!</definedName>
    <definedName name="PINCREASED">#REF!</definedName>
    <definedName name="PINETOTHER" localSheetId="19">#REF!</definedName>
    <definedName name="PINETOTHER" localSheetId="10">#REF!</definedName>
    <definedName name="PINETOTHER">#REF!</definedName>
    <definedName name="PINETPPE" localSheetId="19">#REF!</definedName>
    <definedName name="PINETPPE" localSheetId="10">#REF!</definedName>
    <definedName name="PINETPPE">#REF!</definedName>
    <definedName name="PINTENSITY" localSheetId="19">#REF!</definedName>
    <definedName name="PINTENSITY">#REF!</definedName>
    <definedName name="PINVESTMENT" localSheetId="19">#REF!</definedName>
    <definedName name="PINVESTMENT">#REF!</definedName>
    <definedName name="PINVESTYEARS" localSheetId="19">#REF!</definedName>
    <definedName name="PINVESTYEARS">#REF!</definedName>
    <definedName name="PIWORKING" localSheetId="19">#REF!</definedName>
    <definedName name="PIWORKING">#REF!</definedName>
    <definedName name="plpdfoepa" localSheetId="19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plpdfoepa" localSheetId="1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plpdfoepa" localSheetId="28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plpdfoepa" localSheetId="1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plpdfoepa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PMARGIN" localSheetId="19">#REF!</definedName>
    <definedName name="PMARGIN" localSheetId="28">#REF!</definedName>
    <definedName name="PMARGIN" localSheetId="10">#REF!</definedName>
    <definedName name="PMARGIN">#REF!</definedName>
    <definedName name="PNETPPE" localSheetId="19">#REF!</definedName>
    <definedName name="PNETPPE" localSheetId="10">#REF!</definedName>
    <definedName name="PNETPPE">#REF!</definedName>
    <definedName name="PNOPLAT" localSheetId="19">#REF!</definedName>
    <definedName name="PNOPLAT" localSheetId="10">#REF!</definedName>
    <definedName name="PNOPLAT">#REF!</definedName>
    <definedName name="POTHER" localSheetId="19">#REF!</definedName>
    <definedName name="POTHER">#REF!</definedName>
    <definedName name="ppe_print" localSheetId="19">#REF!</definedName>
    <definedName name="ppe_print" localSheetId="11">#REF!</definedName>
    <definedName name="ppe_print" localSheetId="28">#REF!</definedName>
    <definedName name="ppe_print">#REF!</definedName>
    <definedName name="PPREROIC" localSheetId="19">#REF!</definedName>
    <definedName name="PPREROIC">#REF!</definedName>
    <definedName name="prange" localSheetId="19">'Caso Districom'!F_INCOME,'Caso Districom'!F_BALANCE,'Caso Districom'!f_free_cash_flow,'Caso Districom'!f_ratios,'Caso Districom'!f_valuation</definedName>
    <definedName name="prange" localSheetId="28">F_INCOME,'Caso Polaris'!F_BALANCE,f_free_cash_flow,f_ratios,f_valuation</definedName>
    <definedName name="prange" localSheetId="10">[0]!F_INCOME,'Caso Topázio'!F_BALANCE,[0]!f_free_cash_flow,[0]!f_ratios,[0]!f_valuation</definedName>
    <definedName name="prange">F_INCOME,F_BALANCE,f_free_cash_flow,f_ratios,f_valuation</definedName>
    <definedName name="PREROIC" localSheetId="19">#REF!</definedName>
    <definedName name="PREROIC" localSheetId="28">#REF!</definedName>
    <definedName name="PREROIC" localSheetId="10">#REF!</definedName>
    <definedName name="PREROIC">#REF!</definedName>
    <definedName name="PRICE" localSheetId="19">#REF!</definedName>
    <definedName name="PRICE" localSheetId="10">#REF!</definedName>
    <definedName name="PRICE">#REF!</definedName>
    <definedName name="Print_Titles_MI" localSheetId="19">#REF!,#REF!</definedName>
    <definedName name="Print_Titles_MI" localSheetId="28">#REF!,#REF!</definedName>
    <definedName name="Print_Titles_MI" localSheetId="10">#REF!,#REF!</definedName>
    <definedName name="Print_Titles_MI">#REF!,#REF!</definedName>
    <definedName name="PROIC" localSheetId="19">#REF!</definedName>
    <definedName name="PROIC" localSheetId="28">#REF!</definedName>
    <definedName name="PROIC" localSheetId="10">#REF!</definedName>
    <definedName name="PROIC">#REF!</definedName>
    <definedName name="PROICF" localSheetId="19">#REF!</definedName>
    <definedName name="PROICF" localSheetId="10">#REF!</definedName>
    <definedName name="PROICF">#REF!</definedName>
    <definedName name="PROICYEARS" localSheetId="19">#REF!</definedName>
    <definedName name="PROICYEARS" localSheetId="10">#REF!</definedName>
    <definedName name="PROICYEARS">#REF!</definedName>
    <definedName name="ProImportExport.ImportFile" localSheetId="19">'Caso Districom'!ProImportExport.ImportFile</definedName>
    <definedName name="ProImportExport.ImportFile" localSheetId="11">'Caso M&amp;M'!ProImportExport.ImportFile</definedName>
    <definedName name="ProImportExport.ImportFile" localSheetId="28">'Caso Polaris'!ProImportExport.ImportFile</definedName>
    <definedName name="ProImportExport.ImportFile">[1]!ProImportExport.ImportFile</definedName>
    <definedName name="ProImportExport.SaveNewFile" localSheetId="19">'Caso Districom'!ProImportExport.SaveNewFile</definedName>
    <definedName name="ProImportExport.SaveNewFile" localSheetId="11">'Caso M&amp;M'!ProImportExport.SaveNewFile</definedName>
    <definedName name="ProImportExport.SaveNewFile" localSheetId="28">'Caso Polaris'!ProImportExport.SaveNewFile</definedName>
    <definedName name="ProImportExport.SaveNewFile">[1]!ProImportExport.SaveNewFile</definedName>
    <definedName name="PSG_A" localSheetId="19">#REF!</definedName>
    <definedName name="PSG_A" localSheetId="28">#REF!</definedName>
    <definedName name="PSG_A" localSheetId="10">#REF!</definedName>
    <definedName name="PSG_A">#REF!</definedName>
    <definedName name="PTURNOVER" localSheetId="19">#REF!</definedName>
    <definedName name="PTURNOVER" localSheetId="10">#REF!</definedName>
    <definedName name="PTURNOVER">#REF!</definedName>
    <definedName name="PWORKING" localSheetId="19">#REF!</definedName>
    <definedName name="PWORKING" localSheetId="10">#REF!</definedName>
    <definedName name="PWORKING">#REF!</definedName>
    <definedName name="qexlQryInfo" localSheetId="19">{" ","","","","",""}</definedName>
    <definedName name="qexlQryInfo" localSheetId="11">{" ","","","","",""}</definedName>
    <definedName name="qexlQryInfo" localSheetId="28">{" ","","","","",""}</definedName>
    <definedName name="qexlQryInfo" localSheetId="10">{" ","","","","",""}</definedName>
    <definedName name="qexlQryInfo">{" ","","","","",""}</definedName>
    <definedName name="R_" localSheetId="19">#REF!</definedName>
    <definedName name="R_" localSheetId="28">#REF!</definedName>
    <definedName name="R_" localSheetId="10">#REF!</definedName>
    <definedName name="R_">#REF!</definedName>
    <definedName name="ratios" localSheetId="19">#REF!</definedName>
    <definedName name="ratios" localSheetId="10">#REF!</definedName>
    <definedName name="ratios">#REF!</definedName>
    <definedName name="RBORDER" localSheetId="19">#REF!</definedName>
    <definedName name="RBORDER" localSheetId="10">#REF!</definedName>
    <definedName name="RBORDER">#REF!</definedName>
    <definedName name="RESULTS" localSheetId="19">#REF!</definedName>
    <definedName name="RESULTS">#REF!</definedName>
    <definedName name="roic" localSheetId="19">#REF!</definedName>
    <definedName name="roic">#REF!</definedName>
    <definedName name="roic_print" localSheetId="19">#REF!</definedName>
    <definedName name="roic_print">#REF!</definedName>
    <definedName name="ROICF" localSheetId="19">#REF!</definedName>
    <definedName name="ROICF">#REF!</definedName>
    <definedName name="ROICYEARS" localSheetId="19">#REF!</definedName>
    <definedName name="ROICYEARS">#REF!</definedName>
    <definedName name="RRROIC" localSheetId="19">#REF!</definedName>
    <definedName name="RRROIC">#REF!</definedName>
    <definedName name="rrrr" localSheetId="19">'Caso Districom'!rrrr</definedName>
    <definedName name="rrrr" localSheetId="11">'Caso M&amp;M'!rrrr</definedName>
    <definedName name="rrrr" localSheetId="28">'Caso Polaris'!rrrr</definedName>
    <definedName name="rrrr">[1]!rrrr</definedName>
    <definedName name="RTREE" localSheetId="19">#REF!</definedName>
    <definedName name="RTREE" localSheetId="28">#REF!</definedName>
    <definedName name="RTREE" localSheetId="10">#REF!</definedName>
    <definedName name="RTREE">#REF!</definedName>
    <definedName name="s" localSheetId="19">'Caso Districom'!s</definedName>
    <definedName name="s" localSheetId="11">'Caso M&amp;M'!s</definedName>
    <definedName name="s" localSheetId="28">'Caso Polaris'!s</definedName>
    <definedName name="s">[1]!s</definedName>
    <definedName name="SaveNewFile" localSheetId="19">'Caso Districom'!SaveNewFile</definedName>
    <definedName name="SaveNewFile" localSheetId="11">'Caso M&amp;M'!SaveNewFile</definedName>
    <definedName name="SaveNewFile" localSheetId="28">'Caso Polaris'!SaveNewFile</definedName>
    <definedName name="SaveNewFile">[1]!SaveNewFile</definedName>
    <definedName name="savenewfile2" localSheetId="19">'Caso Districom'!savenewfile2</definedName>
    <definedName name="savenewfile2" localSheetId="11">'Caso M&amp;M'!savenewfile2</definedName>
    <definedName name="savenewfile2" localSheetId="28">'Caso Polaris'!savenewfile2</definedName>
    <definedName name="savenewfile2">[1]!savenewfile2</definedName>
    <definedName name="Sensibilidade1" localSheetId="11">[20]INPUT!$A:$E,[20]INPUT!$1:$2</definedName>
    <definedName name="Sensibilidade1">[21]INPUT!$A:$E,[21]INPUT!$1:$2</definedName>
    <definedName name="Set">" "</definedName>
    <definedName name="SG_A" localSheetId="19">#REF!</definedName>
    <definedName name="SG_A" localSheetId="28">#REF!</definedName>
    <definedName name="SG_A" localSheetId="10">#REF!</definedName>
    <definedName name="SG_A">#REF!</definedName>
    <definedName name="SHARES" localSheetId="19">#REF!</definedName>
    <definedName name="SHARES" localSheetId="10">#REF!</definedName>
    <definedName name="SHARES">#REF!</definedName>
    <definedName name="SPWS_WBID">"E0493452-99D2-45C2-811E-6A23CE86E9A3"</definedName>
    <definedName name="ssssss" localSheetId="19">'Caso Districom'!ssssss</definedName>
    <definedName name="ssssss" localSheetId="11">'Caso M&amp;M'!ssssss</definedName>
    <definedName name="ssssss" localSheetId="28">'Caso Polaris'!ssssss</definedName>
    <definedName name="ssssss">[1]!ssssss</definedName>
    <definedName name="STOCKOP" localSheetId="19">#REF!</definedName>
    <definedName name="STOCKOP" localSheetId="28">#REF!</definedName>
    <definedName name="STOCKOP" localSheetId="10">#REF!</definedName>
    <definedName name="STOCKOP">#REF!</definedName>
    <definedName name="SUP_CALC" localSheetId="19">#REF!</definedName>
    <definedName name="SUP_CALC" localSheetId="10">#REF!</definedName>
    <definedName name="SUP_CALC">#REF!</definedName>
    <definedName name="teste" localSheetId="19">'Caso Districom'!teste</definedName>
    <definedName name="teste" localSheetId="11">'Caso M&amp;M'!teste</definedName>
    <definedName name="teste" localSheetId="28">'Caso Polaris'!teste</definedName>
    <definedName name="teste">[1]!teste</definedName>
    <definedName name="teste0" localSheetId="19">'Caso Districom'!teste0</definedName>
    <definedName name="teste0" localSheetId="11">'Caso M&amp;M'!teste0</definedName>
    <definedName name="teste0" localSheetId="28">'Caso Polaris'!teste0</definedName>
    <definedName name="teste0">[1]!teste0</definedName>
    <definedName name="teste2" localSheetId="19">'Caso Districom'!teste2</definedName>
    <definedName name="teste2" localSheetId="11">'Caso M&amp;M'!teste2</definedName>
    <definedName name="teste2" localSheetId="28">'Caso Polaris'!teste2</definedName>
    <definedName name="teste2">[1]!teste2</definedName>
    <definedName name="teste3" localSheetId="19">'Caso Districom'!teste3</definedName>
    <definedName name="teste3" localSheetId="11">'Caso M&amp;M'!teste3</definedName>
    <definedName name="teste3" localSheetId="28">'Caso Polaris'!teste3</definedName>
    <definedName name="teste3">[1]!teste3</definedName>
    <definedName name="Ticker">""</definedName>
    <definedName name="titles" localSheetId="19">#REF!</definedName>
    <definedName name="titles" localSheetId="10">#REF!</definedName>
    <definedName name="titles">#REF!</definedName>
    <definedName name="_xlnm.Print_Titles" localSheetId="11">[20]INPUT!$A:$E,[20]INPUT!$1:$2</definedName>
    <definedName name="_xlnm.Print_Titles">[21]INPUT!$A:$E,[21]INPUT!$1:$2</definedName>
    <definedName name="TREE_INVEST" localSheetId="19">#REF!</definedName>
    <definedName name="TREE_INVEST" localSheetId="10">#REF!</definedName>
    <definedName name="TREE_INVEST">#REF!</definedName>
    <definedName name="TURNOVER" localSheetId="19">#REF!</definedName>
    <definedName name="TURNOVER">#REF!</definedName>
    <definedName name="txrate" localSheetId="11">[12]Control!$G$34</definedName>
    <definedName name="txrate">[13]Control!$G$34</definedName>
    <definedName name="U.a" localSheetId="19">{"IBESD","WWP","I22","N","0","0","H"}</definedName>
    <definedName name="U.a" localSheetId="11">{"IBESD","WWP","I22","N","0","0","H"}</definedName>
    <definedName name="U.a" localSheetId="28">{"IBESD","WWP","I22","N","0","0","H"}</definedName>
    <definedName name="U.a" localSheetId="10">{"IBESD","WWP","I22","N","0","0","H"}</definedName>
    <definedName name="U.a">{"IBESD","WWP","I22","N","0","0","H"}</definedName>
    <definedName name="U.AxesFormat" localSheetId="19">'Caso Districom'!U.AxesFormat</definedName>
    <definedName name="U.AxesFormat" localSheetId="11">'Caso M&amp;M'!U.AxesFormat</definedName>
    <definedName name="U.AxesFormat" localSheetId="28">'Caso Polaris'!U.AxesFormat</definedName>
    <definedName name="U.AxesFormat">[1]!U.AxesFormat</definedName>
    <definedName name="U.Choices_Wrapper" localSheetId="19">'Caso Districom'!U.Choices_Wrapper</definedName>
    <definedName name="U.Choices_Wrapper" localSheetId="11">'Caso M&amp;M'!U.Choices_Wrapper</definedName>
    <definedName name="U.Choices_Wrapper" localSheetId="28">'Caso Polaris'!U.Choices_Wrapper</definedName>
    <definedName name="U.Choices_Wrapper">[1]!U.Choices_Wrapper</definedName>
    <definedName name="UE">[22]AUX!$B$9:$B$16</definedName>
    <definedName name="VAL_SUM" localSheetId="19">#REF!</definedName>
    <definedName name="VAL_SUM" localSheetId="28">#REF!</definedName>
    <definedName name="VAL_SUM" localSheetId="10">#REF!</definedName>
    <definedName name="VAL_SUM">#REF!</definedName>
    <definedName name="valuation" localSheetId="19">#REF!</definedName>
    <definedName name="valuation" localSheetId="10">#REF!</definedName>
    <definedName name="valuation">#REF!</definedName>
    <definedName name="VALUE" localSheetId="19">#REF!</definedName>
    <definedName name="VALUE" localSheetId="10">#REF!</definedName>
    <definedName name="VALUE">#REF!</definedName>
    <definedName name="VERSION" localSheetId="19">#REF!</definedName>
    <definedName name="VERSION">#REF!</definedName>
    <definedName name="VEVA" localSheetId="19">#REF!</definedName>
    <definedName name="VEVA">#REF!</definedName>
    <definedName name="WACC" localSheetId="19">#REF!</definedName>
    <definedName name="WACC">#REF!</definedName>
    <definedName name="WORKING" localSheetId="19">#REF!</definedName>
    <definedName name="WORKING">#REF!</definedName>
    <definedName name="wrn.Print._.All._.A4." localSheetId="19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28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0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Letter." localSheetId="19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28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0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Results._.A4." localSheetId="19" hidden="1">{"Valuation",#N/A,TRUE,"Valuation Summary";"Financial Statements",#N/A,TRUE,"Results";"Results",#N/A,TRUE,"Results";"Ratios",#N/A,TRUE,"Results"}</definedName>
    <definedName name="wrn.Print._.Results._.A4." localSheetId="28" hidden="1">{"Valuation",#N/A,TRUE,"Valuation Summary";"Financial Statements",#N/A,TRUE,"Results";"Results",#N/A,TRUE,"Results";"Ratios",#N/A,TRUE,"Results"}</definedName>
    <definedName name="wrn.Print._.Results._.A4." localSheetId="10" hidden="1">{"Valuation",#N/A,TRUE,"Valuation Summary";"Financial Statements",#N/A,TRUE,"Results";"Results",#N/A,TRUE,"Results";"Ratios",#N/A,TRUE,"Results"}</definedName>
    <definedName name="wrn.Print._.Results._.A4." hidden="1">{"Valuation",#N/A,TRUE,"Valuation Summary";"Financial Statements",#N/A,TRUE,"Results";"Results",#N/A,TRUE,"Results";"Ratios",#N/A,TRUE,"Results"}</definedName>
    <definedName name="wrn.Print._.Results._.Letter." localSheetId="19" hidden="1">{"Valuation Letter",#N/A,TRUE,"Valuation Summary";"Financial Statements Letter",#N/A,TRUE,"Results";"Results Letter",#N/A,TRUE,"Results";"Ratios Letter",#N/A,TRUE,"Results"}</definedName>
    <definedName name="wrn.Print._.Results._.Letter." localSheetId="28" hidden="1">{"Valuation Letter",#N/A,TRUE,"Valuation Summary";"Financial Statements Letter",#N/A,TRUE,"Results";"Results Letter",#N/A,TRUE,"Results";"Ratios Letter",#N/A,TRUE,"Results"}</definedName>
    <definedName name="wrn.Print._.Results._.Letter." localSheetId="10" hidden="1">{"Valuation Letter",#N/A,TRUE,"Valuation Summary";"Financial Statements Letter",#N/A,TRUE,"Results";"Results Letter",#N/A,TRUE,"Results";"Ratios Letter",#N/A,TRUE,"Results"}</definedName>
    <definedName name="wrn.Print._.Results._.Letter." hidden="1">{"Valuation Letter",#N/A,TRUE,"Valuation Summary";"Financial Statements Letter",#N/A,TRUE,"Results";"Results Letter",#N/A,TRUE,"Results";"Ratios Letter",#N/A,TRUE,"Results"}</definedName>
    <definedName name="www" localSheetId="19">'Caso Districom'!www</definedName>
    <definedName name="www" localSheetId="11">'Caso M&amp;M'!www</definedName>
    <definedName name="www" localSheetId="28">'Caso Polaris'!www</definedName>
    <definedName name="www">[1]!www</definedName>
    <definedName name="wwwwww" localSheetId="19">'Caso Districom'!wwwwww</definedName>
    <definedName name="wwwwww" localSheetId="11">'Caso M&amp;M'!wwwwww</definedName>
    <definedName name="wwwwww" localSheetId="28">'Caso Polaris'!wwwwww</definedName>
    <definedName name="wwwwww">[1]!wwwwww</definedName>
    <definedName name="x" localSheetId="19" hidden="1">{"inputs raw data",#N/A,TRUE,"INPUT"}</definedName>
    <definedName name="x" localSheetId="11" hidden="1">{"inputs raw data",#N/A,TRUE,"INPUT"}</definedName>
    <definedName name="x" localSheetId="28" hidden="1">{"inputs raw data",#N/A,TRUE,"INPUT"}</definedName>
    <definedName name="x" localSheetId="10" hidden="1">{"inputs raw data",#N/A,TRUE,"INPUT"}</definedName>
    <definedName name="x" hidden="1">{"inputs raw data",#N/A,TRUE,"INPUT"}</definedName>
    <definedName name="YEAR" localSheetId="19">#REF!</definedName>
    <definedName name="YEAR" localSheetId="28">#REF!</definedName>
    <definedName name="YEAR" localSheetId="10">#REF!</definedName>
    <definedName name="YEAR">#REF!</definedName>
    <definedName name="z" localSheetId="19">{"IBESD","WWP","I22","N","0","0","H"}</definedName>
    <definedName name="z" localSheetId="11">{"IBESD","WWP","I22","N","0","0","H"}</definedName>
    <definedName name="z" localSheetId="28">{"IBESD","WWP","I22","N","0","0","H"}</definedName>
    <definedName name="z" localSheetId="10">{"IBESD","WWP","I22","N","0","0","H"}</definedName>
    <definedName name="z">{"IBESD","WWP","I22","N","0","0","H"}</definedName>
    <definedName name="zzz" localSheetId="19">'Caso Districom'!zzz</definedName>
    <definedName name="zzz" localSheetId="11">'Caso M&amp;M'!zzz</definedName>
    <definedName name="zzz" localSheetId="28">'Caso Polaris'!zzz</definedName>
    <definedName name="zzz">[1]!zzz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2" i="256" l="1"/>
  <c r="B21" i="279"/>
  <c r="B20" i="279" s="1"/>
  <c r="B19" i="279" s="1"/>
  <c r="B18" i="279" s="1"/>
  <c r="B16" i="279"/>
  <c r="B15" i="279" s="1"/>
  <c r="B14" i="279" s="1"/>
  <c r="C26" i="270"/>
  <c r="C16" i="270" s="1"/>
  <c r="C11" i="270"/>
  <c r="C9" i="270"/>
  <c r="B37" i="268"/>
  <c r="B33" i="268"/>
  <c r="B29" i="268"/>
  <c r="B28" i="268"/>
  <c r="B27" i="268"/>
  <c r="L18" i="268"/>
  <c r="K18" i="268"/>
  <c r="J18" i="268"/>
  <c r="I18" i="268"/>
  <c r="H18" i="268"/>
  <c r="G18" i="268"/>
  <c r="F18" i="268"/>
  <c r="E18" i="268"/>
  <c r="D18" i="268"/>
  <c r="C18" i="268"/>
  <c r="L13" i="268"/>
  <c r="K13" i="268"/>
  <c r="D13" i="268"/>
  <c r="C13" i="268"/>
  <c r="L12" i="268"/>
  <c r="K12" i="268"/>
  <c r="J12" i="268"/>
  <c r="J13" i="268" s="1"/>
  <c r="I12" i="268"/>
  <c r="I13" i="268" s="1"/>
  <c r="H12" i="268"/>
  <c r="H13" i="268" s="1"/>
  <c r="G12" i="268"/>
  <c r="G13" i="268" s="1"/>
  <c r="F12" i="268"/>
  <c r="F13" i="268" s="1"/>
  <c r="E12" i="268"/>
  <c r="E13" i="268" s="1"/>
  <c r="D12" i="268"/>
  <c r="C12" i="268"/>
  <c r="B12" i="268"/>
  <c r="B13" i="268" s="1"/>
  <c r="I11" i="268"/>
  <c r="I17" i="268" s="1"/>
  <c r="I19" i="268" s="1"/>
  <c r="L10" i="268"/>
  <c r="K10" i="268"/>
  <c r="J10" i="268"/>
  <c r="I10" i="268"/>
  <c r="H10" i="268"/>
  <c r="G10" i="268"/>
  <c r="F10" i="268"/>
  <c r="E10" i="268"/>
  <c r="D10" i="268"/>
  <c r="C10" i="268"/>
  <c r="L9" i="268"/>
  <c r="K9" i="268"/>
  <c r="J9" i="268"/>
  <c r="I9" i="268"/>
  <c r="H9" i="268"/>
  <c r="G9" i="268"/>
  <c r="F9" i="268"/>
  <c r="E9" i="268"/>
  <c r="D9" i="268"/>
  <c r="C9" i="268"/>
  <c r="I7" i="268"/>
  <c r="H7" i="268"/>
  <c r="E7" i="268"/>
  <c r="L6" i="268"/>
  <c r="K6" i="268"/>
  <c r="J6" i="268"/>
  <c r="J7" i="268" s="1"/>
  <c r="J11" i="268" s="1"/>
  <c r="I6" i="268"/>
  <c r="H6" i="268"/>
  <c r="H11" i="268" s="1"/>
  <c r="G6" i="268"/>
  <c r="G7" i="268" s="1"/>
  <c r="F6" i="268"/>
  <c r="F7" i="268" s="1"/>
  <c r="E6" i="268"/>
  <c r="E11" i="268" s="1"/>
  <c r="D6" i="268"/>
  <c r="D7" i="268" s="1"/>
  <c r="C6" i="268"/>
  <c r="B6" i="268"/>
  <c r="B7" i="268" s="1"/>
  <c r="B11" i="268" s="1"/>
  <c r="G22" i="267"/>
  <c r="G21" i="267"/>
  <c r="G20" i="267"/>
  <c r="G19" i="267"/>
  <c r="G18" i="267"/>
  <c r="G17" i="267"/>
  <c r="G16" i="267"/>
  <c r="G15" i="267"/>
  <c r="H14" i="267"/>
  <c r="G14" i="267"/>
  <c r="G13" i="267"/>
  <c r="C13" i="267"/>
  <c r="C24" i="267" s="1"/>
  <c r="G12" i="267"/>
  <c r="H11" i="267"/>
  <c r="H12" i="267" s="1"/>
  <c r="G11" i="267"/>
  <c r="G10" i="267"/>
  <c r="G9" i="267"/>
  <c r="G8" i="267"/>
  <c r="B19" i="266"/>
  <c r="L17" i="266"/>
  <c r="K17" i="266"/>
  <c r="J17" i="266"/>
  <c r="I17" i="266"/>
  <c r="H17" i="266"/>
  <c r="G17" i="266"/>
  <c r="F17" i="266"/>
  <c r="E17" i="266"/>
  <c r="D17" i="266"/>
  <c r="C17" i="266"/>
  <c r="C16" i="266" s="1"/>
  <c r="B17" i="266"/>
  <c r="B16" i="266" s="1"/>
  <c r="L16" i="266"/>
  <c r="K16" i="266"/>
  <c r="J16" i="266"/>
  <c r="I16" i="266"/>
  <c r="H16" i="266"/>
  <c r="G16" i="266"/>
  <c r="F16" i="266"/>
  <c r="E16" i="266"/>
  <c r="D16" i="266"/>
  <c r="B11" i="266"/>
  <c r="C11" i="266" s="1"/>
  <c r="D11" i="266" s="1"/>
  <c r="E11" i="266" s="1"/>
  <c r="F11" i="266" s="1"/>
  <c r="G11" i="266" s="1"/>
  <c r="H11" i="266" s="1"/>
  <c r="I11" i="266" s="1"/>
  <c r="J11" i="266" s="1"/>
  <c r="K11" i="266" s="1"/>
  <c r="L11" i="266" s="1"/>
  <c r="B9" i="266"/>
  <c r="B10" i="266" s="1"/>
  <c r="D7" i="266"/>
  <c r="D6" i="266" s="1"/>
  <c r="C7" i="266"/>
  <c r="C6" i="266"/>
  <c r="B6" i="266"/>
  <c r="K1" i="266"/>
  <c r="C20" i="266" s="1"/>
  <c r="F30" i="265"/>
  <c r="D30" i="265"/>
  <c r="F29" i="265"/>
  <c r="D29" i="265"/>
  <c r="F28" i="265"/>
  <c r="D28" i="265"/>
  <c r="F27" i="265"/>
  <c r="D27" i="265"/>
  <c r="F26" i="265"/>
  <c r="D26" i="265"/>
  <c r="F25" i="265"/>
  <c r="D25" i="265"/>
  <c r="F24" i="265"/>
  <c r="D24" i="265"/>
  <c r="F23" i="265"/>
  <c r="D23" i="265"/>
  <c r="F22" i="265"/>
  <c r="D22" i="265"/>
  <c r="F21" i="265"/>
  <c r="D21" i="265"/>
  <c r="F20" i="265"/>
  <c r="D20" i="265"/>
  <c r="F19" i="265"/>
  <c r="D19" i="265"/>
  <c r="F18" i="265"/>
  <c r="D18" i="265"/>
  <c r="F17" i="265"/>
  <c r="D17" i="265"/>
  <c r="F16" i="265"/>
  <c r="D16" i="265"/>
  <c r="F15" i="265"/>
  <c r="D15" i="265"/>
  <c r="F14" i="265"/>
  <c r="D14" i="265"/>
  <c r="F13" i="265"/>
  <c r="D13" i="265"/>
  <c r="F12" i="265"/>
  <c r="D12" i="265"/>
  <c r="F11" i="265"/>
  <c r="D11" i="265"/>
  <c r="F10" i="265"/>
  <c r="D10" i="265"/>
  <c r="F9" i="265"/>
  <c r="D9" i="265"/>
  <c r="F8" i="265"/>
  <c r="D8" i="265"/>
  <c r="F7" i="265"/>
  <c r="D7" i="265"/>
  <c r="F6" i="265"/>
  <c r="D6" i="265"/>
  <c r="F5" i="265"/>
  <c r="D5" i="265"/>
  <c r="F4" i="265"/>
  <c r="D4" i="265"/>
  <c r="F3" i="265"/>
  <c r="D3" i="265"/>
  <c r="F2" i="265"/>
  <c r="D2" i="265"/>
  <c r="Z2" i="263"/>
  <c r="Z3" i="263"/>
  <c r="XDZ75" i="263"/>
  <c r="F33" i="263"/>
  <c r="F76" i="263" s="1"/>
  <c r="E33" i="263"/>
  <c r="E76" i="263" s="1"/>
  <c r="D33" i="263"/>
  <c r="D76" i="263" s="1"/>
  <c r="V26" i="263"/>
  <c r="U26" i="263"/>
  <c r="T26" i="263"/>
  <c r="R26" i="263"/>
  <c r="Q26" i="263"/>
  <c r="P26" i="263"/>
  <c r="N26" i="263"/>
  <c r="M26" i="263"/>
  <c r="L26" i="263"/>
  <c r="J26" i="263"/>
  <c r="I26" i="263"/>
  <c r="H26" i="263"/>
  <c r="F26" i="263"/>
  <c r="E26" i="263"/>
  <c r="D26" i="263"/>
  <c r="F23" i="263"/>
  <c r="F69" i="263" s="1"/>
  <c r="D23" i="263"/>
  <c r="D69" i="263" s="1"/>
  <c r="AA14" i="263"/>
  <c r="T12" i="263"/>
  <c r="P12" i="263"/>
  <c r="L12" i="263"/>
  <c r="H12" i="263"/>
  <c r="F12" i="263"/>
  <c r="E12" i="263"/>
  <c r="D12" i="263"/>
  <c r="AB11" i="263"/>
  <c r="Z11" i="263"/>
  <c r="F10" i="263"/>
  <c r="F13" i="263" s="1"/>
  <c r="F15" i="263" s="1"/>
  <c r="E10" i="263"/>
  <c r="E13" i="263" s="1"/>
  <c r="E15" i="263" s="1"/>
  <c r="D10" i="263"/>
  <c r="D13" i="263" s="1"/>
  <c r="D15" i="263" s="1"/>
  <c r="D16" i="263" s="1"/>
  <c r="I7" i="263"/>
  <c r="F7" i="263"/>
  <c r="J7" i="263" s="1"/>
  <c r="N7" i="263" s="1"/>
  <c r="E7" i="263"/>
  <c r="AB5" i="263"/>
  <c r="AA5" i="263"/>
  <c r="Z5" i="263"/>
  <c r="F4" i="263"/>
  <c r="AB2" i="263" s="1"/>
  <c r="E4" i="263"/>
  <c r="D4" i="263"/>
  <c r="AA2" i="263"/>
  <c r="C19" i="270" l="1"/>
  <c r="C25" i="270" s="1"/>
  <c r="C29" i="270" s="1"/>
  <c r="C34" i="270"/>
  <c r="C36" i="270" s="1"/>
  <c r="E17" i="268"/>
  <c r="E19" i="268" s="1"/>
  <c r="E14" i="268"/>
  <c r="H17" i="268"/>
  <c r="H19" i="268" s="1"/>
  <c r="H14" i="268"/>
  <c r="C11" i="268"/>
  <c r="J14" i="268"/>
  <c r="J17" i="268"/>
  <c r="J19" i="268" s="1"/>
  <c r="D11" i="268"/>
  <c r="L7" i="268"/>
  <c r="L11" i="268" s="1"/>
  <c r="C7" i="268"/>
  <c r="F11" i="268"/>
  <c r="I14" i="268"/>
  <c r="G11" i="268"/>
  <c r="K7" i="268"/>
  <c r="K11" i="268" s="1"/>
  <c r="C17" i="267"/>
  <c r="C9" i="267"/>
  <c r="C10" i="267" s="1"/>
  <c r="C12" i="267" s="1"/>
  <c r="C21" i="266"/>
  <c r="E7" i="266"/>
  <c r="D23" i="266"/>
  <c r="B12" i="266"/>
  <c r="C23" i="266"/>
  <c r="C24" i="266"/>
  <c r="E16" i="263"/>
  <c r="E22" i="263" s="1"/>
  <c r="AA23" i="263" s="1"/>
  <c r="E17" i="263"/>
  <c r="F16" i="263"/>
  <c r="F22" i="263" s="1"/>
  <c r="AB23" i="263" s="1"/>
  <c r="F17" i="263"/>
  <c r="D17" i="263"/>
  <c r="R7" i="263"/>
  <c r="D22" i="263"/>
  <c r="Z23" i="263" s="1"/>
  <c r="E23" i="263"/>
  <c r="D28" i="263"/>
  <c r="Z14" i="263"/>
  <c r="M7" i="263"/>
  <c r="F28" i="263"/>
  <c r="AB14" i="263"/>
  <c r="C37" i="270" l="1"/>
  <c r="C31" i="270"/>
  <c r="K14" i="268"/>
  <c r="K17" i="268"/>
  <c r="K19" i="268" s="1"/>
  <c r="L23" i="268"/>
  <c r="B24" i="268" s="1"/>
  <c r="L17" i="268"/>
  <c r="L19" i="268" s="1"/>
  <c r="L14" i="268"/>
  <c r="C14" i="268"/>
  <c r="C17" i="268"/>
  <c r="C19" i="268" s="1"/>
  <c r="B20" i="268" s="1"/>
  <c r="B31" i="268" s="1"/>
  <c r="B35" i="268" s="1"/>
  <c r="D14" i="268"/>
  <c r="D17" i="268"/>
  <c r="D19" i="268" s="1"/>
  <c r="G14" i="268"/>
  <c r="G17" i="268"/>
  <c r="G19" i="268" s="1"/>
  <c r="F17" i="268"/>
  <c r="F19" i="268" s="1"/>
  <c r="F14" i="268"/>
  <c r="C23" i="267"/>
  <c r="C27" i="267" s="1"/>
  <c r="C20" i="267"/>
  <c r="D24" i="266"/>
  <c r="E23" i="266"/>
  <c r="D20" i="266"/>
  <c r="C25" i="266"/>
  <c r="C8" i="266"/>
  <c r="C9" i="266" s="1"/>
  <c r="C19" i="266"/>
  <c r="E6" i="266"/>
  <c r="F7" i="266"/>
  <c r="F19" i="263"/>
  <c r="F32" i="263" s="1"/>
  <c r="F20" i="263"/>
  <c r="J6" i="263" s="1"/>
  <c r="F27" i="263"/>
  <c r="F29" i="263" s="1"/>
  <c r="AB8" i="263"/>
  <c r="F34" i="263"/>
  <c r="AB20" i="263" s="1"/>
  <c r="D34" i="263"/>
  <c r="Z20" i="263" s="1"/>
  <c r="D19" i="263"/>
  <c r="D32" i="263" s="1"/>
  <c r="D20" i="263"/>
  <c r="H6" i="263" s="1"/>
  <c r="D27" i="263"/>
  <c r="D29" i="263" s="1"/>
  <c r="Z8" i="263"/>
  <c r="Q7" i="263"/>
  <c r="E34" i="263"/>
  <c r="AA20" i="263" s="1"/>
  <c r="E19" i="263"/>
  <c r="E32" i="263" s="1"/>
  <c r="E27" i="263"/>
  <c r="E29" i="263" s="1"/>
  <c r="E20" i="263"/>
  <c r="I6" i="263" s="1"/>
  <c r="AA8" i="263"/>
  <c r="E69" i="263"/>
  <c r="E28" i="263"/>
  <c r="AA11" i="263"/>
  <c r="V7" i="263"/>
  <c r="C10" i="266" l="1"/>
  <c r="C12" i="266"/>
  <c r="E24" i="266"/>
  <c r="F23" i="266"/>
  <c r="E20" i="266"/>
  <c r="F6" i="266"/>
  <c r="G7" i="266"/>
  <c r="D19" i="266"/>
  <c r="D21" i="266"/>
  <c r="I33" i="263"/>
  <c r="E77" i="263" s="1"/>
  <c r="I5" i="263"/>
  <c r="Z17" i="263"/>
  <c r="D83" i="263"/>
  <c r="H33" i="263"/>
  <c r="D77" i="263" s="1"/>
  <c r="H4" i="263"/>
  <c r="E83" i="263"/>
  <c r="AA17" i="263"/>
  <c r="J33" i="263"/>
  <c r="F77" i="263" s="1"/>
  <c r="J5" i="263"/>
  <c r="U7" i="263"/>
  <c r="F83" i="263"/>
  <c r="AB17" i="263"/>
  <c r="H7" i="266" l="1"/>
  <c r="G6" i="266"/>
  <c r="E21" i="266"/>
  <c r="E19" i="266" s="1"/>
  <c r="G23" i="266"/>
  <c r="F20" i="266"/>
  <c r="F24" i="266"/>
  <c r="D8" i="266"/>
  <c r="D9" i="266" s="1"/>
  <c r="D25" i="266"/>
  <c r="J4" i="263"/>
  <c r="J12" i="263"/>
  <c r="H9" i="263"/>
  <c r="H11" i="263"/>
  <c r="I12" i="263"/>
  <c r="I4" i="263"/>
  <c r="G20" i="266" l="1"/>
  <c r="G24" i="266"/>
  <c r="H23" i="266"/>
  <c r="I7" i="266"/>
  <c r="H6" i="266"/>
  <c r="F21" i="266"/>
  <c r="E25" i="266"/>
  <c r="E8" i="266"/>
  <c r="E9" i="266" s="1"/>
  <c r="D10" i="266"/>
  <c r="D12" i="266" s="1"/>
  <c r="H10" i="263"/>
  <c r="J11" i="263"/>
  <c r="J9" i="263"/>
  <c r="I9" i="263"/>
  <c r="I11" i="263"/>
  <c r="F8" i="266" l="1"/>
  <c r="F9" i="266" s="1"/>
  <c r="F25" i="266"/>
  <c r="F19" i="266"/>
  <c r="J7" i="266"/>
  <c r="I6" i="266"/>
  <c r="H24" i="266"/>
  <c r="H20" i="266"/>
  <c r="I23" i="266"/>
  <c r="E10" i="266"/>
  <c r="E12" i="266" s="1"/>
  <c r="G21" i="266"/>
  <c r="G19" i="266"/>
  <c r="J10" i="263"/>
  <c r="I10" i="263"/>
  <c r="H23" i="263"/>
  <c r="H13" i="263"/>
  <c r="H15" i="263" s="1"/>
  <c r="K7" i="266" l="1"/>
  <c r="J6" i="266"/>
  <c r="H21" i="266"/>
  <c r="H19" i="266"/>
  <c r="G8" i="266"/>
  <c r="G9" i="266" s="1"/>
  <c r="G25" i="266"/>
  <c r="I20" i="266"/>
  <c r="I24" i="266"/>
  <c r="J23" i="266"/>
  <c r="F10" i="266"/>
  <c r="F12" i="266"/>
  <c r="I23" i="263"/>
  <c r="I13" i="263"/>
  <c r="I15" i="263" s="1"/>
  <c r="H28" i="263"/>
  <c r="D70" i="263"/>
  <c r="H16" i="263"/>
  <c r="H22" i="263" s="1"/>
  <c r="H17" i="263"/>
  <c r="J13" i="263"/>
  <c r="J15" i="263" s="1"/>
  <c r="J23" i="263"/>
  <c r="G10" i="266" l="1"/>
  <c r="G12" i="266" s="1"/>
  <c r="I21" i="266"/>
  <c r="I19" i="266"/>
  <c r="J20" i="266"/>
  <c r="K23" i="266"/>
  <c r="J24" i="266"/>
  <c r="H8" i="266"/>
  <c r="H9" i="266" s="1"/>
  <c r="H25" i="266"/>
  <c r="K6" i="266"/>
  <c r="L7" i="266"/>
  <c r="L6" i="266" s="1"/>
  <c r="H27" i="263"/>
  <c r="H29" i="263" s="1"/>
  <c r="H20" i="263"/>
  <c r="L6" i="263" s="1"/>
  <c r="H34" i="263"/>
  <c r="H19" i="263"/>
  <c r="H32" i="263" s="1"/>
  <c r="D84" i="263" s="1"/>
  <c r="I16" i="263"/>
  <c r="I22" i="263" s="1"/>
  <c r="F70" i="263"/>
  <c r="J28" i="263"/>
  <c r="E70" i="263"/>
  <c r="I28" i="263"/>
  <c r="J16" i="263"/>
  <c r="J22" i="263" s="1"/>
  <c r="J17" i="263"/>
  <c r="H10" i="266" l="1"/>
  <c r="H12" i="266"/>
  <c r="J21" i="266"/>
  <c r="J19" i="266" s="1"/>
  <c r="K20" i="266"/>
  <c r="K24" i="266"/>
  <c r="L23" i="266"/>
  <c r="I8" i="266"/>
  <c r="I9" i="266" s="1"/>
  <c r="I25" i="266"/>
  <c r="J34" i="263"/>
  <c r="J19" i="263"/>
  <c r="J32" i="263" s="1"/>
  <c r="F84" i="263" s="1"/>
  <c r="J27" i="263"/>
  <c r="J29" i="263" s="1"/>
  <c r="J20" i="263"/>
  <c r="N6" i="263" s="1"/>
  <c r="L4" i="263"/>
  <c r="L33" i="263"/>
  <c r="D78" i="263" s="1"/>
  <c r="I17" i="263"/>
  <c r="L24" i="266" l="1"/>
  <c r="L20" i="266"/>
  <c r="K21" i="266"/>
  <c r="J25" i="266"/>
  <c r="J8" i="266"/>
  <c r="J9" i="266" s="1"/>
  <c r="I10" i="266"/>
  <c r="I12" i="266"/>
  <c r="L9" i="263"/>
  <c r="L11" i="263"/>
  <c r="I27" i="263"/>
  <c r="I29" i="263" s="1"/>
  <c r="I34" i="263"/>
  <c r="I19" i="263"/>
  <c r="I32" i="263" s="1"/>
  <c r="E84" i="263" s="1"/>
  <c r="I20" i="263"/>
  <c r="M6" i="263" s="1"/>
  <c r="N33" i="263"/>
  <c r="F78" i="263" s="1"/>
  <c r="N5" i="263"/>
  <c r="J10" i="266" l="1"/>
  <c r="J12" i="266"/>
  <c r="K25" i="266"/>
  <c r="K8" i="266"/>
  <c r="K9" i="266" s="1"/>
  <c r="K19" i="266"/>
  <c r="L21" i="266"/>
  <c r="M33" i="263"/>
  <c r="E78" i="263" s="1"/>
  <c r="M5" i="263"/>
  <c r="N12" i="263"/>
  <c r="N4" i="263"/>
  <c r="L10" i="263"/>
  <c r="L25" i="266" l="1"/>
  <c r="L8" i="266"/>
  <c r="L9" i="266" s="1"/>
  <c r="L19" i="266"/>
  <c r="K10" i="266"/>
  <c r="K12" i="266"/>
  <c r="N9" i="263"/>
  <c r="N11" i="263"/>
  <c r="M4" i="263"/>
  <c r="M12" i="263"/>
  <c r="L23" i="263"/>
  <c r="L13" i="263"/>
  <c r="L15" i="263" s="1"/>
  <c r="L10" i="266" l="1"/>
  <c r="L12" i="266" s="1"/>
  <c r="L16" i="263"/>
  <c r="L22" i="263" s="1"/>
  <c r="L17" i="263"/>
  <c r="D71" i="263"/>
  <c r="L28" i="263"/>
  <c r="M11" i="263"/>
  <c r="M9" i="263"/>
  <c r="N10" i="263"/>
  <c r="L34" i="263" l="1"/>
  <c r="L20" i="263"/>
  <c r="P6" i="263" s="1"/>
  <c r="L19" i="263"/>
  <c r="L32" i="263" s="1"/>
  <c r="L27" i="263"/>
  <c r="L29" i="263" s="1"/>
  <c r="M10" i="263"/>
  <c r="N13" i="263"/>
  <c r="N15" i="263" s="1"/>
  <c r="N23" i="263"/>
  <c r="M23" i="263" l="1"/>
  <c r="M13" i="263"/>
  <c r="M15" i="263" s="1"/>
  <c r="P33" i="263"/>
  <c r="D79" i="263" s="1"/>
  <c r="P4" i="263"/>
  <c r="N16" i="263"/>
  <c r="N22" i="263" s="1"/>
  <c r="F71" i="263"/>
  <c r="N28" i="263"/>
  <c r="N17" i="263" l="1"/>
  <c r="M16" i="263"/>
  <c r="M22" i="263" s="1"/>
  <c r="P11" i="263"/>
  <c r="P9" i="263"/>
  <c r="E71" i="263"/>
  <c r="M28" i="263"/>
  <c r="P10" i="263" l="1"/>
  <c r="M17" i="263"/>
  <c r="N34" i="263"/>
  <c r="N19" i="263"/>
  <c r="N32" i="263" s="1"/>
  <c r="N20" i="263"/>
  <c r="R6" i="263" s="1"/>
  <c r="N27" i="263"/>
  <c r="N29" i="263" s="1"/>
  <c r="R33" i="263" l="1"/>
  <c r="F79" i="263" s="1"/>
  <c r="R5" i="263"/>
  <c r="M34" i="263"/>
  <c r="M19" i="263"/>
  <c r="M32" i="263" s="1"/>
  <c r="M27" i="263"/>
  <c r="M29" i="263" s="1"/>
  <c r="M20" i="263"/>
  <c r="Q6" i="263" s="1"/>
  <c r="P13" i="263"/>
  <c r="P15" i="263" s="1"/>
  <c r="P23" i="263"/>
  <c r="R12" i="263" l="1"/>
  <c r="R4" i="263"/>
  <c r="P16" i="263"/>
  <c r="P22" i="263" s="1"/>
  <c r="P17" i="263"/>
  <c r="Q33" i="263"/>
  <c r="E79" i="263" s="1"/>
  <c r="Q5" i="263"/>
  <c r="D72" i="263"/>
  <c r="P28" i="263"/>
  <c r="P34" i="263" l="1"/>
  <c r="P19" i="263"/>
  <c r="P32" i="263" s="1"/>
  <c r="D86" i="263" s="1"/>
  <c r="P27" i="263"/>
  <c r="P29" i="263" s="1"/>
  <c r="P20" i="263"/>
  <c r="T6" i="263" s="1"/>
  <c r="Q4" i="263"/>
  <c r="Q12" i="263"/>
  <c r="R11" i="263"/>
  <c r="R9" i="263"/>
  <c r="Q11" i="263" l="1"/>
  <c r="Q9" i="263"/>
  <c r="T4" i="263"/>
  <c r="T33" i="263"/>
  <c r="R10" i="263"/>
  <c r="Z15" i="263" l="1"/>
  <c r="D80" i="263"/>
  <c r="R23" i="263"/>
  <c r="R13" i="263"/>
  <c r="R15" i="263" s="1"/>
  <c r="Q10" i="263"/>
  <c r="T9" i="263"/>
  <c r="T11" i="263"/>
  <c r="Q13" i="263" l="1"/>
  <c r="Q15" i="263" s="1"/>
  <c r="Q23" i="263"/>
  <c r="R16" i="263"/>
  <c r="R22" i="263" s="1"/>
  <c r="R17" i="263"/>
  <c r="F72" i="263"/>
  <c r="R28" i="263"/>
  <c r="Z6" i="263"/>
  <c r="T10" i="263"/>
  <c r="R27" i="263" l="1"/>
  <c r="R29" i="263" s="1"/>
  <c r="R20" i="263"/>
  <c r="V6" i="263" s="1"/>
  <c r="R34" i="263"/>
  <c r="R19" i="263"/>
  <c r="R32" i="263" s="1"/>
  <c r="F86" i="263" s="1"/>
  <c r="E72" i="263"/>
  <c r="Q28" i="263"/>
  <c r="T23" i="263"/>
  <c r="T13" i="263"/>
  <c r="T15" i="263" s="1"/>
  <c r="Q16" i="263"/>
  <c r="Q22" i="263" s="1"/>
  <c r="Q17" i="263"/>
  <c r="T28" i="263" l="1"/>
  <c r="Z12" i="263"/>
  <c r="D73" i="263"/>
  <c r="V33" i="263"/>
  <c r="V5" i="263"/>
  <c r="Q19" i="263"/>
  <c r="Q32" i="263" s="1"/>
  <c r="E86" i="263" s="1"/>
  <c r="Q20" i="263"/>
  <c r="U6" i="263" s="1"/>
  <c r="Q27" i="263"/>
  <c r="Q29" i="263" s="1"/>
  <c r="Q34" i="263"/>
  <c r="T16" i="263"/>
  <c r="T22" i="263" s="1"/>
  <c r="Z24" i="263" s="1"/>
  <c r="T17" i="263"/>
  <c r="U33" i="263" l="1"/>
  <c r="U5" i="263"/>
  <c r="V4" i="263"/>
  <c r="V12" i="263"/>
  <c r="F80" i="263"/>
  <c r="AB15" i="263"/>
  <c r="Z9" i="263"/>
  <c r="T34" i="263"/>
  <c r="Z21" i="263" s="1"/>
  <c r="T27" i="263"/>
  <c r="T29" i="263" s="1"/>
  <c r="T19" i="263"/>
  <c r="T32" i="263" s="1"/>
  <c r="T20" i="263"/>
  <c r="D87" i="263" l="1"/>
  <c r="Z18" i="263"/>
  <c r="AB3" i="263"/>
  <c r="V11" i="263"/>
  <c r="V9" i="263"/>
  <c r="U4" i="263"/>
  <c r="U12" i="263"/>
  <c r="AA15" i="263"/>
  <c r="E80" i="263"/>
  <c r="V10" i="263" l="1"/>
  <c r="AB6" i="263"/>
  <c r="AA3" i="263"/>
  <c r="U9" i="263"/>
  <c r="U11" i="263"/>
  <c r="AA6" i="263" l="1"/>
  <c r="U10" i="263"/>
  <c r="V23" i="263"/>
  <c r="V13" i="263"/>
  <c r="V15" i="263" s="1"/>
  <c r="V16" i="263" l="1"/>
  <c r="V22" i="263" s="1"/>
  <c r="AB24" i="263" s="1"/>
  <c r="V17" i="263"/>
  <c r="AB12" i="263"/>
  <c r="F73" i="263"/>
  <c r="V28" i="263"/>
  <c r="U23" i="263"/>
  <c r="U13" i="263"/>
  <c r="U15" i="263" s="1"/>
  <c r="U16" i="263" l="1"/>
  <c r="U22" i="263" s="1"/>
  <c r="AA24" i="263" s="1"/>
  <c r="U17" i="263"/>
  <c r="V34" i="263"/>
  <c r="AB21" i="263" s="1"/>
  <c r="AB9" i="263"/>
  <c r="V19" i="263"/>
  <c r="V32" i="263" s="1"/>
  <c r="V27" i="263"/>
  <c r="V29" i="263" s="1"/>
  <c r="V20" i="263"/>
  <c r="E73" i="263"/>
  <c r="AA12" i="263"/>
  <c r="U28" i="263"/>
  <c r="U34" i="263" l="1"/>
  <c r="AA21" i="263" s="1"/>
  <c r="AA9" i="263"/>
  <c r="U19" i="263"/>
  <c r="U32" i="263" s="1"/>
  <c r="U27" i="263"/>
  <c r="U29" i="263" s="1"/>
  <c r="U20" i="263"/>
  <c r="F87" i="263"/>
  <c r="AB18" i="263"/>
  <c r="E87" i="263" l="1"/>
  <c r="AA18" i="263"/>
  <c r="E76" i="260" l="1"/>
  <c r="XDZ75" i="260"/>
  <c r="F33" i="260"/>
  <c r="AB14" i="260" s="1"/>
  <c r="E33" i="260"/>
  <c r="AA14" i="260" s="1"/>
  <c r="D33" i="260"/>
  <c r="D76" i="260" s="1"/>
  <c r="V26" i="260"/>
  <c r="U26" i="260"/>
  <c r="T26" i="260"/>
  <c r="R26" i="260"/>
  <c r="Q26" i="260"/>
  <c r="P26" i="260"/>
  <c r="N26" i="260"/>
  <c r="M26" i="260"/>
  <c r="L26" i="260"/>
  <c r="J26" i="260"/>
  <c r="I26" i="260"/>
  <c r="H26" i="260"/>
  <c r="F26" i="260"/>
  <c r="E26" i="260"/>
  <c r="D26" i="260"/>
  <c r="E23" i="260"/>
  <c r="E28" i="260" s="1"/>
  <c r="D16" i="260"/>
  <c r="D15" i="260"/>
  <c r="D17" i="260" s="1"/>
  <c r="Z14" i="260"/>
  <c r="T12" i="260"/>
  <c r="P12" i="260"/>
  <c r="L12" i="260"/>
  <c r="H12" i="260"/>
  <c r="F12" i="260"/>
  <c r="E12" i="260"/>
  <c r="D12" i="260"/>
  <c r="AA11" i="260"/>
  <c r="F10" i="260"/>
  <c r="F13" i="260" s="1"/>
  <c r="F15" i="260" s="1"/>
  <c r="E10" i="260"/>
  <c r="D10" i="260"/>
  <c r="D13" i="260" s="1"/>
  <c r="J7" i="260"/>
  <c r="N7" i="260" s="1"/>
  <c r="R7" i="260" s="1"/>
  <c r="I7" i="260"/>
  <c r="F7" i="260"/>
  <c r="E7" i="260"/>
  <c r="AB5" i="260"/>
  <c r="AA5" i="260"/>
  <c r="Z5" i="260"/>
  <c r="F4" i="260"/>
  <c r="AB2" i="260" s="1"/>
  <c r="E4" i="260"/>
  <c r="AA2" i="260" s="1"/>
  <c r="D4" i="260"/>
  <c r="Z2" i="260"/>
  <c r="C20" i="259"/>
  <c r="C18" i="259"/>
  <c r="C9" i="259" s="1"/>
  <c r="C14" i="259"/>
  <c r="C12" i="259"/>
  <c r="C20" i="258"/>
  <c r="C18" i="258"/>
  <c r="C8" i="258" s="1"/>
  <c r="C12" i="258"/>
  <c r="C14" i="258" s="1"/>
  <c r="C10" i="258"/>
  <c r="E2" i="258"/>
  <c r="C9" i="258" s="1"/>
  <c r="E9" i="258" s="1"/>
  <c r="V7" i="260" l="1"/>
  <c r="D19" i="260"/>
  <c r="D32" i="260" s="1"/>
  <c r="Z8" i="260"/>
  <c r="D20" i="260"/>
  <c r="H6" i="260" s="1"/>
  <c r="D34" i="260"/>
  <c r="Z20" i="260" s="1"/>
  <c r="D27" i="260"/>
  <c r="D29" i="260" s="1"/>
  <c r="F16" i="260"/>
  <c r="F17" i="260" s="1"/>
  <c r="M7" i="260"/>
  <c r="D23" i="260"/>
  <c r="F76" i="260"/>
  <c r="F23" i="260"/>
  <c r="E69" i="260"/>
  <c r="E13" i="260"/>
  <c r="E15" i="260" s="1"/>
  <c r="F22" i="260"/>
  <c r="AB23" i="260" s="1"/>
  <c r="D22" i="260"/>
  <c r="Z23" i="260" s="1"/>
  <c r="C19" i="259"/>
  <c r="C21" i="259" s="1"/>
  <c r="C10" i="259"/>
  <c r="C8" i="259"/>
  <c r="C11" i="259" s="1"/>
  <c r="C15" i="259" s="1"/>
  <c r="I13" i="259" s="1"/>
  <c r="C11" i="258"/>
  <c r="C15" i="258" s="1"/>
  <c r="I13" i="258" s="1"/>
  <c r="C19" i="258"/>
  <c r="C21" i="258" s="1"/>
  <c r="E3" i="258"/>
  <c r="F27" i="260" l="1"/>
  <c r="F29" i="260" s="1"/>
  <c r="F20" i="260"/>
  <c r="J6" i="260" s="1"/>
  <c r="F19" i="260"/>
  <c r="F32" i="260" s="1"/>
  <c r="F34" i="260"/>
  <c r="AB20" i="260" s="1"/>
  <c r="AB8" i="260"/>
  <c r="H4" i="260"/>
  <c r="H33" i="260"/>
  <c r="D77" i="260" s="1"/>
  <c r="F28" i="260"/>
  <c r="F69" i="260"/>
  <c r="AB11" i="260"/>
  <c r="Q7" i="260"/>
  <c r="D83" i="260"/>
  <c r="Z17" i="260"/>
  <c r="D69" i="260"/>
  <c r="D28" i="260"/>
  <c r="Z11" i="260"/>
  <c r="E16" i="260"/>
  <c r="E22" i="260" s="1"/>
  <c r="AA23" i="260" s="1"/>
  <c r="C22" i="259"/>
  <c r="C23" i="259" s="1"/>
  <c r="C22" i="258"/>
  <c r="C23" i="258" s="1"/>
  <c r="U7" i="260" l="1"/>
  <c r="F83" i="260"/>
  <c r="AB17" i="260"/>
  <c r="H9" i="260"/>
  <c r="H11" i="260"/>
  <c r="J33" i="260"/>
  <c r="F77" i="260" s="1"/>
  <c r="J5" i="260"/>
  <c r="E17" i="260"/>
  <c r="E23" i="259"/>
  <c r="I12" i="259"/>
  <c r="E23" i="258"/>
  <c r="I12" i="258"/>
  <c r="H10" i="260" l="1"/>
  <c r="E19" i="260"/>
  <c r="E32" i="260" s="1"/>
  <c r="E27" i="260"/>
  <c r="E29" i="260" s="1"/>
  <c r="E20" i="260"/>
  <c r="I6" i="260" s="1"/>
  <c r="AA8" i="260"/>
  <c r="E34" i="260"/>
  <c r="AA20" i="260" s="1"/>
  <c r="J4" i="260"/>
  <c r="J12" i="260"/>
  <c r="I14" i="259"/>
  <c r="I8" i="259"/>
  <c r="I10" i="259" s="1"/>
  <c r="I14" i="258"/>
  <c r="I8" i="258"/>
  <c r="I10" i="258" s="1"/>
  <c r="I33" i="260" l="1"/>
  <c r="E77" i="260" s="1"/>
  <c r="I5" i="260"/>
  <c r="E83" i="260"/>
  <c r="AA17" i="260"/>
  <c r="H13" i="260"/>
  <c r="H15" i="260" s="1"/>
  <c r="H23" i="260"/>
  <c r="J11" i="260"/>
  <c r="J9" i="260"/>
  <c r="I4" i="260" l="1"/>
  <c r="I12" i="260"/>
  <c r="H28" i="260"/>
  <c r="D70" i="260"/>
  <c r="J10" i="260"/>
  <c r="H17" i="260"/>
  <c r="H16" i="260"/>
  <c r="H22" i="260" s="1"/>
  <c r="H19" i="260" l="1"/>
  <c r="H32" i="260" s="1"/>
  <c r="D84" i="260" s="1"/>
  <c r="H20" i="260"/>
  <c r="L6" i="260" s="1"/>
  <c r="H34" i="260"/>
  <c r="H27" i="260"/>
  <c r="H29" i="260" s="1"/>
  <c r="I11" i="260"/>
  <c r="I9" i="260"/>
  <c r="J23" i="260"/>
  <c r="J13" i="260"/>
  <c r="J15" i="260" s="1"/>
  <c r="I10" i="260" l="1"/>
  <c r="F70" i="260"/>
  <c r="J28" i="260"/>
  <c r="L33" i="260"/>
  <c r="D78" i="260" s="1"/>
  <c r="L4" i="260"/>
  <c r="J16" i="260"/>
  <c r="J22" i="260" s="1"/>
  <c r="J17" i="260"/>
  <c r="L9" i="260" l="1"/>
  <c r="L11" i="260"/>
  <c r="I23" i="260"/>
  <c r="I13" i="260"/>
  <c r="I15" i="260" s="1"/>
  <c r="J34" i="260"/>
  <c r="J19" i="260"/>
  <c r="J32" i="260" s="1"/>
  <c r="F84" i="260" s="1"/>
  <c r="J27" i="260"/>
  <c r="J29" i="260" s="1"/>
  <c r="J20" i="260"/>
  <c r="N6" i="260" s="1"/>
  <c r="E70" i="260" l="1"/>
  <c r="I28" i="260"/>
  <c r="I16" i="260"/>
  <c r="I22" i="260" s="1"/>
  <c r="N33" i="260"/>
  <c r="F78" i="260" s="1"/>
  <c r="N5" i="260"/>
  <c r="L10" i="260"/>
  <c r="N12" i="260" l="1"/>
  <c r="N4" i="260"/>
  <c r="L23" i="260"/>
  <c r="L13" i="260"/>
  <c r="L15" i="260" s="1"/>
  <c r="I17" i="260"/>
  <c r="I19" i="260" l="1"/>
  <c r="I32" i="260" s="1"/>
  <c r="E84" i="260" s="1"/>
  <c r="I34" i="260"/>
  <c r="I27" i="260"/>
  <c r="I29" i="260" s="1"/>
  <c r="I20" i="260"/>
  <c r="M6" i="260" s="1"/>
  <c r="L28" i="260"/>
  <c r="D71" i="260"/>
  <c r="L16" i="260"/>
  <c r="L22" i="260" s="1"/>
  <c r="N11" i="260"/>
  <c r="N9" i="260"/>
  <c r="N10" i="260" l="1"/>
  <c r="L17" i="260"/>
  <c r="M33" i="260"/>
  <c r="E78" i="260" s="1"/>
  <c r="M5" i="260"/>
  <c r="M12" i="260" l="1"/>
  <c r="M4" i="260"/>
  <c r="N13" i="260"/>
  <c r="N15" i="260" s="1"/>
  <c r="N23" i="260"/>
  <c r="L34" i="260"/>
  <c r="L27" i="260"/>
  <c r="L29" i="260" s="1"/>
  <c r="L20" i="260"/>
  <c r="P6" i="260" s="1"/>
  <c r="L19" i="260"/>
  <c r="L32" i="260" s="1"/>
  <c r="F71" i="260" l="1"/>
  <c r="N28" i="260"/>
  <c r="N16" i="260"/>
  <c r="N22" i="260" s="1"/>
  <c r="N17" i="260"/>
  <c r="M9" i="260"/>
  <c r="M11" i="260"/>
  <c r="P33" i="260"/>
  <c r="D79" i="260" s="1"/>
  <c r="P4" i="260"/>
  <c r="P9" i="260" l="1"/>
  <c r="P11" i="260"/>
  <c r="M10" i="260"/>
  <c r="N19" i="260"/>
  <c r="N32" i="260" s="1"/>
  <c r="N34" i="260"/>
  <c r="N27" i="260"/>
  <c r="N29" i="260" s="1"/>
  <c r="N20" i="260"/>
  <c r="R6" i="260" s="1"/>
  <c r="M23" i="260" l="1"/>
  <c r="M13" i="260"/>
  <c r="M15" i="260" s="1"/>
  <c r="R33" i="260"/>
  <c r="F79" i="260" s="1"/>
  <c r="R5" i="260"/>
  <c r="P10" i="260"/>
  <c r="R12" i="260" l="1"/>
  <c r="R4" i="260"/>
  <c r="M16" i="260"/>
  <c r="M22" i="260" s="1"/>
  <c r="M17" i="260"/>
  <c r="E71" i="260"/>
  <c r="M28" i="260"/>
  <c r="P13" i="260"/>
  <c r="P15" i="260" s="1"/>
  <c r="P23" i="260"/>
  <c r="P16" i="260" l="1"/>
  <c r="P22" i="260" s="1"/>
  <c r="P17" i="260"/>
  <c r="R9" i="260"/>
  <c r="R11" i="260"/>
  <c r="M34" i="260"/>
  <c r="M27" i="260"/>
  <c r="M29" i="260" s="1"/>
  <c r="M20" i="260"/>
  <c r="Q6" i="260" s="1"/>
  <c r="M19" i="260"/>
  <c r="M32" i="260" s="1"/>
  <c r="P28" i="260"/>
  <c r="D72" i="260"/>
  <c r="R10" i="260" l="1"/>
  <c r="Q33" i="260"/>
  <c r="E79" i="260" s="1"/>
  <c r="Q5" i="260"/>
  <c r="P19" i="260"/>
  <c r="P32" i="260" s="1"/>
  <c r="D86" i="260" s="1"/>
  <c r="P27" i="260"/>
  <c r="P29" i="260" s="1"/>
  <c r="P20" i="260"/>
  <c r="T6" i="260" s="1"/>
  <c r="P34" i="260"/>
  <c r="Q12" i="260" l="1"/>
  <c r="Q4" i="260"/>
  <c r="T4" i="260"/>
  <c r="T33" i="260"/>
  <c r="R13" i="260"/>
  <c r="R15" i="260" s="1"/>
  <c r="R23" i="260"/>
  <c r="Z15" i="260" l="1"/>
  <c r="D80" i="260"/>
  <c r="F72" i="260"/>
  <c r="R28" i="260"/>
  <c r="R16" i="260"/>
  <c r="R22" i="260" s="1"/>
  <c r="Z3" i="260"/>
  <c r="T11" i="260"/>
  <c r="T9" i="260"/>
  <c r="Q11" i="260"/>
  <c r="Q9" i="260"/>
  <c r="R17" i="260" l="1"/>
  <c r="Q10" i="260"/>
  <c r="Z6" i="260"/>
  <c r="T10" i="260"/>
  <c r="T13" i="260" l="1"/>
  <c r="T15" i="260" s="1"/>
  <c r="T23" i="260"/>
  <c r="Q13" i="260"/>
  <c r="Q15" i="260" s="1"/>
  <c r="Q23" i="260"/>
  <c r="R20" i="260"/>
  <c r="V6" i="260" s="1"/>
  <c r="R19" i="260"/>
  <c r="R32" i="260" s="1"/>
  <c r="F86" i="260" s="1"/>
  <c r="R34" i="260"/>
  <c r="R27" i="260"/>
  <c r="R29" i="260" s="1"/>
  <c r="Q16" i="260" l="1"/>
  <c r="Q22" i="260" s="1"/>
  <c r="V33" i="260"/>
  <c r="V5" i="260"/>
  <c r="E72" i="260"/>
  <c r="Q28" i="260"/>
  <c r="D73" i="260"/>
  <c r="T28" i="260"/>
  <c r="Z12" i="260"/>
  <c r="T16" i="260"/>
  <c r="T22" i="260" s="1"/>
  <c r="Z24" i="260" s="1"/>
  <c r="T17" i="260" l="1"/>
  <c r="V4" i="260"/>
  <c r="V12" i="260"/>
  <c r="AB15" i="260"/>
  <c r="F80" i="260"/>
  <c r="Q17" i="260"/>
  <c r="Q27" i="260" l="1"/>
  <c r="Q29" i="260" s="1"/>
  <c r="Q20" i="260"/>
  <c r="U6" i="260" s="1"/>
  <c r="Q34" i="260"/>
  <c r="Q19" i="260"/>
  <c r="Q32" i="260" s="1"/>
  <c r="E86" i="260" s="1"/>
  <c r="AB3" i="260"/>
  <c r="V9" i="260"/>
  <c r="V11" i="260"/>
  <c r="T19" i="260"/>
  <c r="T32" i="260" s="1"/>
  <c r="T20" i="260"/>
  <c r="Z9" i="260"/>
  <c r="T34" i="260"/>
  <c r="Z21" i="260" s="1"/>
  <c r="T27" i="260"/>
  <c r="T29" i="260" s="1"/>
  <c r="D87" i="260" l="1"/>
  <c r="Z18" i="260"/>
  <c r="U33" i="260"/>
  <c r="U5" i="260"/>
  <c r="AB6" i="260"/>
  <c r="V10" i="260"/>
  <c r="V23" i="260" l="1"/>
  <c r="V13" i="260"/>
  <c r="V15" i="260" s="1"/>
  <c r="U4" i="260"/>
  <c r="U12" i="260"/>
  <c r="AA15" i="260"/>
  <c r="E80" i="260"/>
  <c r="AA3" i="260" l="1"/>
  <c r="U9" i="260"/>
  <c r="U11" i="260"/>
  <c r="V16" i="260"/>
  <c r="V22" i="260" s="1"/>
  <c r="AB24" i="260" s="1"/>
  <c r="AB12" i="260"/>
  <c r="F73" i="260"/>
  <c r="V28" i="260"/>
  <c r="AA6" i="260" l="1"/>
  <c r="U10" i="260"/>
  <c r="V17" i="260"/>
  <c r="V34" i="260" l="1"/>
  <c r="AB21" i="260" s="1"/>
  <c r="V19" i="260"/>
  <c r="V32" i="260" s="1"/>
  <c r="AB9" i="260"/>
  <c r="V27" i="260"/>
  <c r="V29" i="260" s="1"/>
  <c r="V20" i="260"/>
  <c r="U23" i="260"/>
  <c r="U13" i="260"/>
  <c r="U15" i="260" s="1"/>
  <c r="U16" i="260" l="1"/>
  <c r="U22" i="260" s="1"/>
  <c r="AA24" i="260" s="1"/>
  <c r="U17" i="260"/>
  <c r="E73" i="260"/>
  <c r="AA12" i="260"/>
  <c r="U28" i="260"/>
  <c r="F87" i="260"/>
  <c r="AB18" i="260"/>
  <c r="U19" i="260" l="1"/>
  <c r="U32" i="260" s="1"/>
  <c r="U20" i="260"/>
  <c r="AA9" i="260"/>
  <c r="U34" i="260"/>
  <c r="AA21" i="260" s="1"/>
  <c r="U27" i="260"/>
  <c r="U29" i="260" s="1"/>
  <c r="E87" i="260" l="1"/>
  <c r="AA18" i="260"/>
  <c r="X6" i="129" l="1"/>
  <c r="G21" i="188"/>
  <c r="G18" i="188"/>
  <c r="G17" i="188"/>
  <c r="G20" i="188"/>
  <c r="G16" i="188"/>
  <c r="D21" i="188"/>
  <c r="D18" i="188"/>
  <c r="D16" i="188"/>
  <c r="J6" i="188"/>
  <c r="J9" i="188" s="1"/>
  <c r="K12" i="226"/>
  <c r="K8" i="226" s="1"/>
  <c r="D24" i="226"/>
  <c r="E24" i="226" s="1"/>
  <c r="F24" i="226" s="1"/>
  <c r="G24" i="226" s="1"/>
  <c r="D25" i="226"/>
  <c r="E25" i="226"/>
  <c r="F25" i="226"/>
  <c r="G25" i="226"/>
  <c r="D26" i="226"/>
  <c r="E26" i="226" s="1"/>
  <c r="F26" i="226" s="1"/>
  <c r="G26" i="226" s="1"/>
  <c r="D27" i="226"/>
  <c r="E27" i="226"/>
  <c r="F27" i="226"/>
  <c r="G27" i="226"/>
  <c r="C28" i="226"/>
  <c r="D28" i="226" s="1"/>
  <c r="E28" i="226" s="1"/>
  <c r="F28" i="226" s="1"/>
  <c r="G28" i="226" s="1"/>
  <c r="Q38" i="256"/>
  <c r="M40" i="256" s="1"/>
  <c r="AA15" i="256"/>
  <c r="AA16" i="256"/>
  <c r="AA17" i="256"/>
  <c r="AA14" i="256"/>
  <c r="AA13" i="256"/>
  <c r="AA10" i="256"/>
  <c r="AA11" i="256"/>
  <c r="AA12" i="256"/>
  <c r="AA9" i="256"/>
  <c r="AA8" i="256"/>
  <c r="AA5" i="256"/>
  <c r="AA6" i="256"/>
  <c r="AA7" i="256"/>
  <c r="AA4" i="256"/>
  <c r="AA3" i="256"/>
  <c r="Z3" i="256"/>
  <c r="Z4" i="256"/>
  <c r="Z5" i="256"/>
  <c r="Z6" i="256"/>
  <c r="Z7" i="256"/>
  <c r="Z8" i="256"/>
  <c r="Z9" i="256"/>
  <c r="Z10" i="256"/>
  <c r="Z11" i="256"/>
  <c r="Z12" i="256"/>
  <c r="Z13" i="256"/>
  <c r="Z14" i="256"/>
  <c r="Z15" i="256"/>
  <c r="Z16" i="256"/>
  <c r="Z17" i="256"/>
  <c r="Y15" i="256"/>
  <c r="Y16" i="256"/>
  <c r="Y17" i="256"/>
  <c r="Y14" i="256"/>
  <c r="Y13" i="256"/>
  <c r="Y10" i="256"/>
  <c r="Y11" i="256"/>
  <c r="Y12" i="256"/>
  <c r="Y9" i="256"/>
  <c r="Y8" i="256"/>
  <c r="Y5" i="256"/>
  <c r="Y6" i="256"/>
  <c r="Y7" i="256"/>
  <c r="Y4" i="256"/>
  <c r="Y3" i="256"/>
  <c r="X4" i="256"/>
  <c r="X5" i="256"/>
  <c r="X6" i="256"/>
  <c r="X7" i="256"/>
  <c r="X8" i="256"/>
  <c r="X9" i="256"/>
  <c r="X10" i="256"/>
  <c r="X11" i="256"/>
  <c r="X12" i="256"/>
  <c r="X13" i="256"/>
  <c r="X14" i="256"/>
  <c r="X15" i="256"/>
  <c r="X16" i="256"/>
  <c r="X17" i="256"/>
  <c r="X3" i="256"/>
  <c r="F59" i="256"/>
  <c r="C59" i="256"/>
  <c r="B59" i="256"/>
  <c r="O58" i="256"/>
  <c r="P58" i="256" s="1"/>
  <c r="M58" i="256"/>
  <c r="U58" i="256" s="1"/>
  <c r="K58" i="256"/>
  <c r="E58" i="256"/>
  <c r="G58" i="256" s="1"/>
  <c r="D58" i="256"/>
  <c r="N58" i="256" s="1"/>
  <c r="S58" i="256" s="1"/>
  <c r="O57" i="256"/>
  <c r="P57" i="256" s="1"/>
  <c r="K57" i="256"/>
  <c r="M57" i="256" s="1"/>
  <c r="E57" i="256"/>
  <c r="G57" i="256" s="1"/>
  <c r="D57" i="256"/>
  <c r="N57" i="256" s="1"/>
  <c r="S57" i="256" s="1"/>
  <c r="O56" i="256"/>
  <c r="P56" i="256" s="1"/>
  <c r="K56" i="256"/>
  <c r="M56" i="256" s="1"/>
  <c r="E56" i="256"/>
  <c r="G56" i="256" s="1"/>
  <c r="D56" i="256"/>
  <c r="N56" i="256" s="1"/>
  <c r="S56" i="256" s="1"/>
  <c r="O55" i="256"/>
  <c r="P55" i="256" s="1"/>
  <c r="K55" i="256"/>
  <c r="M55" i="256" s="1"/>
  <c r="E55" i="256"/>
  <c r="D55" i="256"/>
  <c r="N55" i="256" s="1"/>
  <c r="S55" i="256" s="1"/>
  <c r="F52" i="256"/>
  <c r="C52" i="256"/>
  <c r="B52" i="256"/>
  <c r="O51" i="256"/>
  <c r="P51" i="256" s="1"/>
  <c r="M51" i="256"/>
  <c r="U51" i="256" s="1"/>
  <c r="K51" i="256"/>
  <c r="E51" i="256"/>
  <c r="G51" i="256" s="1"/>
  <c r="D51" i="256"/>
  <c r="N51" i="256" s="1"/>
  <c r="S51" i="256" s="1"/>
  <c r="O50" i="256"/>
  <c r="P50" i="256" s="1"/>
  <c r="M50" i="256"/>
  <c r="U50" i="256" s="1"/>
  <c r="K50" i="256"/>
  <c r="E50" i="256"/>
  <c r="G50" i="256" s="1"/>
  <c r="D50" i="256"/>
  <c r="N50" i="256" s="1"/>
  <c r="S50" i="256" s="1"/>
  <c r="O49" i="256"/>
  <c r="P49" i="256" s="1"/>
  <c r="K49" i="256"/>
  <c r="M49" i="256" s="1"/>
  <c r="E49" i="256"/>
  <c r="G49" i="256" s="1"/>
  <c r="D49" i="256"/>
  <c r="N49" i="256" s="1"/>
  <c r="S49" i="256" s="1"/>
  <c r="O48" i="256"/>
  <c r="P48" i="256" s="1"/>
  <c r="M48" i="256"/>
  <c r="K48" i="256"/>
  <c r="E48" i="256"/>
  <c r="D48" i="256"/>
  <c r="N48" i="256" s="1"/>
  <c r="S48" i="256" s="1"/>
  <c r="F45" i="256"/>
  <c r="C45" i="256"/>
  <c r="B45" i="256"/>
  <c r="O44" i="256"/>
  <c r="P44" i="256" s="1"/>
  <c r="K44" i="256"/>
  <c r="M44" i="256" s="1"/>
  <c r="E44" i="256"/>
  <c r="G44" i="256" s="1"/>
  <c r="D44" i="256"/>
  <c r="N44" i="256" s="1"/>
  <c r="S44" i="256" s="1"/>
  <c r="O43" i="256"/>
  <c r="P43" i="256" s="1"/>
  <c r="K43" i="256"/>
  <c r="M43" i="256" s="1"/>
  <c r="E43" i="256"/>
  <c r="G43" i="256" s="1"/>
  <c r="D43" i="256"/>
  <c r="N43" i="256" s="1"/>
  <c r="S43" i="256" s="1"/>
  <c r="O42" i="256"/>
  <c r="P42" i="256" s="1"/>
  <c r="K42" i="256"/>
  <c r="M42" i="256" s="1"/>
  <c r="Q42" i="256" s="1"/>
  <c r="E42" i="256"/>
  <c r="G42" i="256" s="1"/>
  <c r="D42" i="256"/>
  <c r="N42" i="256" s="1"/>
  <c r="S42" i="256" s="1"/>
  <c r="R42" i="256" s="1"/>
  <c r="T42" i="256" s="1"/>
  <c r="U42" i="256" s="1"/>
  <c r="O41" i="256"/>
  <c r="P41" i="256" s="1"/>
  <c r="K41" i="256"/>
  <c r="M41" i="256" s="1"/>
  <c r="E41" i="256"/>
  <c r="G41" i="256" s="1"/>
  <c r="D41" i="256"/>
  <c r="N41" i="256" s="1"/>
  <c r="S41" i="256" s="1"/>
  <c r="F22" i="256"/>
  <c r="C22" i="256"/>
  <c r="B22" i="256"/>
  <c r="O21" i="256"/>
  <c r="P21" i="256" s="1"/>
  <c r="K21" i="256"/>
  <c r="M21" i="256" s="1"/>
  <c r="E21" i="256"/>
  <c r="G21" i="256" s="1"/>
  <c r="D21" i="256"/>
  <c r="N21" i="256" s="1"/>
  <c r="S21" i="256" s="1"/>
  <c r="O20" i="256"/>
  <c r="P20" i="256" s="1"/>
  <c r="K20" i="256"/>
  <c r="M20" i="256" s="1"/>
  <c r="E20" i="256"/>
  <c r="D20" i="256"/>
  <c r="N20" i="256" s="1"/>
  <c r="S20" i="256" s="1"/>
  <c r="O19" i="256"/>
  <c r="P19" i="256" s="1"/>
  <c r="K19" i="256"/>
  <c r="M19" i="256" s="1"/>
  <c r="E19" i="256"/>
  <c r="G19" i="256" s="1"/>
  <c r="D19" i="256"/>
  <c r="N19" i="256" s="1"/>
  <c r="S19" i="256" s="1"/>
  <c r="O18" i="256"/>
  <c r="P18" i="256" s="1"/>
  <c r="K18" i="256"/>
  <c r="M18" i="256" s="1"/>
  <c r="E18" i="256"/>
  <c r="G18" i="256" s="1"/>
  <c r="D18" i="256"/>
  <c r="N18" i="256" s="1"/>
  <c r="S18" i="256" s="1"/>
  <c r="F15" i="256"/>
  <c r="C15" i="256"/>
  <c r="B15" i="256"/>
  <c r="O14" i="256"/>
  <c r="P14" i="256" s="1"/>
  <c r="K14" i="256"/>
  <c r="M14" i="256" s="1"/>
  <c r="E14" i="256"/>
  <c r="G14" i="256" s="1"/>
  <c r="D14" i="256"/>
  <c r="N14" i="256" s="1"/>
  <c r="S14" i="256" s="1"/>
  <c r="O13" i="256"/>
  <c r="P13" i="256" s="1"/>
  <c r="K13" i="256"/>
  <c r="M13" i="256" s="1"/>
  <c r="E13" i="256"/>
  <c r="G13" i="256" s="1"/>
  <c r="D13" i="256"/>
  <c r="N13" i="256" s="1"/>
  <c r="S13" i="256" s="1"/>
  <c r="O12" i="256"/>
  <c r="P12" i="256" s="1"/>
  <c r="K12" i="256"/>
  <c r="M12" i="256" s="1"/>
  <c r="E12" i="256"/>
  <c r="G12" i="256" s="1"/>
  <c r="D12" i="256"/>
  <c r="N12" i="256" s="1"/>
  <c r="S12" i="256" s="1"/>
  <c r="O11" i="256"/>
  <c r="P11" i="256" s="1"/>
  <c r="K11" i="256"/>
  <c r="M11" i="256" s="1"/>
  <c r="E11" i="256"/>
  <c r="G11" i="256" s="1"/>
  <c r="D11" i="256"/>
  <c r="N11" i="256" s="1"/>
  <c r="S11" i="256" s="1"/>
  <c r="F8" i="256"/>
  <c r="C8" i="256"/>
  <c r="B8" i="256"/>
  <c r="O7" i="256"/>
  <c r="P7" i="256" s="1"/>
  <c r="K7" i="256"/>
  <c r="M7" i="256" s="1"/>
  <c r="E7" i="256"/>
  <c r="G7" i="256" s="1"/>
  <c r="D7" i="256"/>
  <c r="N7" i="256" s="1"/>
  <c r="S7" i="256" s="1"/>
  <c r="O6" i="256"/>
  <c r="P6" i="256" s="1"/>
  <c r="K6" i="256"/>
  <c r="M6" i="256" s="1"/>
  <c r="Q6" i="256" s="1"/>
  <c r="E6" i="256"/>
  <c r="G6" i="256" s="1"/>
  <c r="D6" i="256"/>
  <c r="N6" i="256" s="1"/>
  <c r="S6" i="256" s="1"/>
  <c r="O5" i="256"/>
  <c r="P5" i="256" s="1"/>
  <c r="K5" i="256"/>
  <c r="M5" i="256" s="1"/>
  <c r="E5" i="256"/>
  <c r="G5" i="256" s="1"/>
  <c r="D5" i="256"/>
  <c r="N5" i="256" s="1"/>
  <c r="S5" i="256" s="1"/>
  <c r="O4" i="256"/>
  <c r="P4" i="256" s="1"/>
  <c r="K4" i="256"/>
  <c r="M4" i="256" s="1"/>
  <c r="E4" i="256"/>
  <c r="G4" i="256" s="1"/>
  <c r="D4" i="256"/>
  <c r="N4" i="256" s="1"/>
  <c r="S4" i="256" s="1"/>
  <c r="Q1" i="256"/>
  <c r="M3" i="256" s="1"/>
  <c r="J10" i="188" l="1"/>
  <c r="J13" i="188"/>
  <c r="J7" i="188"/>
  <c r="Q7" i="256"/>
  <c r="R7" i="256" s="1"/>
  <c r="T7" i="256" s="1"/>
  <c r="U7" i="256" s="1"/>
  <c r="B61" i="256"/>
  <c r="F61" i="256"/>
  <c r="D15" i="256"/>
  <c r="Q11" i="256"/>
  <c r="R11" i="256" s="1"/>
  <c r="Q50" i="256"/>
  <c r="R50" i="256" s="1"/>
  <c r="T50" i="256" s="1"/>
  <c r="E22" i="256"/>
  <c r="G22" i="256" s="1"/>
  <c r="E52" i="256"/>
  <c r="G52" i="256" s="1"/>
  <c r="B24" i="256"/>
  <c r="M52" i="256"/>
  <c r="C24" i="256"/>
  <c r="D24" i="256" s="1"/>
  <c r="D52" i="256"/>
  <c r="F24" i="256"/>
  <c r="D22" i="256"/>
  <c r="D45" i="256"/>
  <c r="E59" i="256"/>
  <c r="G59" i="256" s="1"/>
  <c r="D59" i="256"/>
  <c r="Q43" i="256"/>
  <c r="R43" i="256" s="1"/>
  <c r="T43" i="256" s="1"/>
  <c r="U43" i="256" s="1"/>
  <c r="Q44" i="256"/>
  <c r="R44" i="256" s="1"/>
  <c r="T44" i="256" s="1"/>
  <c r="U44" i="256" s="1"/>
  <c r="Q19" i="256"/>
  <c r="R19" i="256" s="1"/>
  <c r="T19" i="256" s="1"/>
  <c r="U19" i="256" s="1"/>
  <c r="Q57" i="256"/>
  <c r="R57" i="256" s="1"/>
  <c r="T57" i="256" s="1"/>
  <c r="U57" i="256" s="1"/>
  <c r="R6" i="256"/>
  <c r="T6" i="256" s="1"/>
  <c r="U6" i="256" s="1"/>
  <c r="M45" i="256"/>
  <c r="M22" i="256"/>
  <c r="Q18" i="256"/>
  <c r="Q14" i="256"/>
  <c r="R14" i="256" s="1"/>
  <c r="T14" i="256" s="1"/>
  <c r="U14" i="256" s="1"/>
  <c r="Q56" i="256"/>
  <c r="R56" i="256" s="1"/>
  <c r="T56" i="256" s="1"/>
  <c r="U56" i="256" s="1"/>
  <c r="Q20" i="256"/>
  <c r="R20" i="256" s="1"/>
  <c r="T20" i="256" s="1"/>
  <c r="U20" i="256" s="1"/>
  <c r="Q5" i="256"/>
  <c r="R5" i="256" s="1"/>
  <c r="T5" i="256" s="1"/>
  <c r="U5" i="256" s="1"/>
  <c r="Q21" i="256"/>
  <c r="R21" i="256" s="1"/>
  <c r="T21" i="256" s="1"/>
  <c r="U21" i="256" s="1"/>
  <c r="Q49" i="256"/>
  <c r="R49" i="256" s="1"/>
  <c r="T49" i="256" s="1"/>
  <c r="U49" i="256" s="1"/>
  <c r="Q55" i="256"/>
  <c r="R55" i="256" s="1"/>
  <c r="M59" i="256"/>
  <c r="Q13" i="256"/>
  <c r="R13" i="256" s="1"/>
  <c r="T13" i="256" s="1"/>
  <c r="U13" i="256" s="1"/>
  <c r="Q4" i="256"/>
  <c r="R4" i="256" s="1"/>
  <c r="M8" i="256"/>
  <c r="M15" i="256"/>
  <c r="C61" i="256"/>
  <c r="D61" i="256" s="1"/>
  <c r="D8" i="256"/>
  <c r="E8" i="256"/>
  <c r="G20" i="256"/>
  <c r="E15" i="256"/>
  <c r="G15" i="256" s="1"/>
  <c r="Q58" i="256"/>
  <c r="R58" i="256" s="1"/>
  <c r="T58" i="256" s="1"/>
  <c r="G55" i="256"/>
  <c r="Q51" i="256"/>
  <c r="R51" i="256" s="1"/>
  <c r="T51" i="256" s="1"/>
  <c r="Q48" i="256"/>
  <c r="R48" i="256" s="1"/>
  <c r="E45" i="256"/>
  <c r="U48" i="256"/>
  <c r="Q41" i="256"/>
  <c r="G48" i="256"/>
  <c r="Q12" i="256"/>
  <c r="R12" i="256" s="1"/>
  <c r="T12" i="256" s="1"/>
  <c r="U12" i="256" s="1"/>
  <c r="J15" i="188" l="1"/>
  <c r="J16" i="188" s="1"/>
  <c r="M61" i="256"/>
  <c r="Q45" i="256"/>
  <c r="R52" i="256"/>
  <c r="T48" i="256"/>
  <c r="T52" i="256" s="1"/>
  <c r="U52" i="256" s="1"/>
  <c r="Q8" i="256"/>
  <c r="T55" i="256"/>
  <c r="R59" i="256"/>
  <c r="T4" i="256"/>
  <c r="R8" i="256"/>
  <c r="G45" i="256"/>
  <c r="E61" i="256"/>
  <c r="G61" i="256" s="1"/>
  <c r="Q22" i="256"/>
  <c r="Q15" i="256"/>
  <c r="R15" i="256"/>
  <c r="T11" i="256"/>
  <c r="Q59" i="256"/>
  <c r="M24" i="256"/>
  <c r="R41" i="256"/>
  <c r="Q52" i="256"/>
  <c r="R18" i="256"/>
  <c r="E24" i="256"/>
  <c r="G24" i="256" s="1"/>
  <c r="G8" i="256"/>
  <c r="S15" i="256" l="1"/>
  <c r="Q61" i="256"/>
  <c r="R45" i="256"/>
  <c r="T41" i="256"/>
  <c r="T15" i="256"/>
  <c r="U15" i="256" s="1"/>
  <c r="U11" i="256"/>
  <c r="S8" i="256"/>
  <c r="T8" i="256"/>
  <c r="U4" i="256"/>
  <c r="R22" i="256"/>
  <c r="S22" i="256" s="1"/>
  <c r="T18" i="256"/>
  <c r="Q24" i="256"/>
  <c r="S59" i="256"/>
  <c r="T59" i="256"/>
  <c r="U59" i="256" s="1"/>
  <c r="U55" i="256"/>
  <c r="S52" i="256"/>
  <c r="R24" i="256" l="1"/>
  <c r="S24" i="256" s="1"/>
  <c r="T45" i="256"/>
  <c r="U41" i="256"/>
  <c r="T22" i="256"/>
  <c r="U22" i="256" s="1"/>
  <c r="U18" i="256"/>
  <c r="U8" i="256"/>
  <c r="S45" i="256"/>
  <c r="R61" i="256"/>
  <c r="S61" i="256" s="1"/>
  <c r="T24" i="256" l="1"/>
  <c r="U24" i="256" s="1"/>
  <c r="U45" i="256"/>
  <c r="T61" i="256"/>
  <c r="U61" i="256" s="1"/>
  <c r="E53" i="248" l="1"/>
  <c r="F53" i="248"/>
  <c r="D54" i="248"/>
  <c r="E54" i="248"/>
  <c r="F54" i="248"/>
  <c r="G56" i="248"/>
  <c r="H56" i="248"/>
  <c r="F68" i="248"/>
  <c r="G6" i="248"/>
  <c r="C72" i="248"/>
  <c r="D72" i="248"/>
  <c r="E72" i="248"/>
  <c r="F72" i="248"/>
  <c r="C71" i="248"/>
  <c r="D71" i="248"/>
  <c r="E71" i="248"/>
  <c r="F71" i="248"/>
  <c r="G71" i="248"/>
  <c r="H71" i="248"/>
  <c r="B68" i="248"/>
  <c r="C64" i="248"/>
  <c r="D64" i="248"/>
  <c r="E64" i="248"/>
  <c r="B64" i="248"/>
  <c r="C63" i="248"/>
  <c r="D63" i="248"/>
  <c r="E63" i="248"/>
  <c r="C62" i="248"/>
  <c r="D62" i="248"/>
  <c r="E62" i="248"/>
  <c r="C61" i="248"/>
  <c r="D61" i="248"/>
  <c r="E61" i="248"/>
  <c r="B61" i="248"/>
  <c r="C48" i="248"/>
  <c r="S8" i="248"/>
  <c r="R8" i="248"/>
  <c r="I5" i="248"/>
  <c r="D77" i="248"/>
  <c r="E77" i="248" s="1"/>
  <c r="F77" i="248" s="1"/>
  <c r="G77" i="248" s="1"/>
  <c r="H77" i="248" s="1"/>
  <c r="C77" i="248"/>
  <c r="B77" i="248"/>
  <c r="E75" i="248"/>
  <c r="D75" i="248"/>
  <c r="C75" i="248"/>
  <c r="B75" i="248"/>
  <c r="E73" i="248"/>
  <c r="D73" i="248"/>
  <c r="C73" i="248"/>
  <c r="B73" i="248"/>
  <c r="D68" i="248"/>
  <c r="C68" i="248"/>
  <c r="H63" i="248"/>
  <c r="G62" i="248"/>
  <c r="D60" i="248"/>
  <c r="C60" i="248"/>
  <c r="B60" i="248"/>
  <c r="B51" i="248"/>
  <c r="D48" i="248"/>
  <c r="D47" i="248"/>
  <c r="C47" i="248"/>
  <c r="D46" i="248"/>
  <c r="C46" i="248"/>
  <c r="D45" i="248"/>
  <c r="D49" i="248" s="1"/>
  <c r="C45" i="248"/>
  <c r="E39" i="248"/>
  <c r="F39" i="248" s="1"/>
  <c r="G39" i="248" s="1"/>
  <c r="H39" i="248" s="1"/>
  <c r="E38" i="248"/>
  <c r="F38" i="248" s="1"/>
  <c r="G38" i="248" s="1"/>
  <c r="H38" i="248" s="1"/>
  <c r="D37" i="248"/>
  <c r="C37" i="248"/>
  <c r="B37" i="248"/>
  <c r="F35" i="248"/>
  <c r="D31" i="248"/>
  <c r="C31" i="248"/>
  <c r="B31" i="248"/>
  <c r="E30" i="248"/>
  <c r="F30" i="248" s="1"/>
  <c r="G30" i="248" s="1"/>
  <c r="H30" i="248" s="1"/>
  <c r="E29" i="248"/>
  <c r="F29" i="248" s="1"/>
  <c r="D28" i="248"/>
  <c r="C28" i="248"/>
  <c r="B28" i="248"/>
  <c r="B23" i="248" s="1"/>
  <c r="E27" i="248"/>
  <c r="F27" i="248" s="1"/>
  <c r="G27" i="248" s="1"/>
  <c r="H27" i="248" s="1"/>
  <c r="E24" i="248"/>
  <c r="F24" i="248" s="1"/>
  <c r="F9" i="248"/>
  <c r="G9" i="248" s="1"/>
  <c r="H9" i="248" s="1"/>
  <c r="E8" i="248"/>
  <c r="F8" i="248" s="1"/>
  <c r="D7" i="248"/>
  <c r="C7" i="248"/>
  <c r="B7" i="248"/>
  <c r="F5" i="248"/>
  <c r="E48" i="248" l="1"/>
  <c r="B78" i="248"/>
  <c r="B14" i="248" s="1"/>
  <c r="F7" i="248"/>
  <c r="F10" i="248" s="1"/>
  <c r="C78" i="248"/>
  <c r="C14" i="248" s="1"/>
  <c r="C23" i="248"/>
  <c r="C41" i="248" s="1"/>
  <c r="C69" i="248" s="1"/>
  <c r="C67" i="248" s="1"/>
  <c r="C79" i="248" s="1"/>
  <c r="D23" i="248"/>
  <c r="D41" i="248" s="1"/>
  <c r="D69" i="248" s="1"/>
  <c r="D67" i="248" s="1"/>
  <c r="D79" i="248" s="1"/>
  <c r="E31" i="248"/>
  <c r="E51" i="248" s="1"/>
  <c r="C49" i="248"/>
  <c r="D78" i="248"/>
  <c r="D14" i="248" s="1"/>
  <c r="C50" i="248"/>
  <c r="E7" i="248"/>
  <c r="E6" i="248" s="1"/>
  <c r="G24" i="248"/>
  <c r="G29" i="248"/>
  <c r="F31" i="248"/>
  <c r="F11" i="248"/>
  <c r="B41" i="248"/>
  <c r="B10" i="248"/>
  <c r="B6" i="248"/>
  <c r="D10" i="248"/>
  <c r="D6" i="248"/>
  <c r="E50" i="248"/>
  <c r="C51" i="248"/>
  <c r="D51" i="248"/>
  <c r="D50" i="248"/>
  <c r="F6" i="248"/>
  <c r="G5" i="248"/>
  <c r="C10" i="248"/>
  <c r="C6" i="248"/>
  <c r="G35" i="248"/>
  <c r="F48" i="248"/>
  <c r="E41" i="248" l="1"/>
  <c r="D33" i="248"/>
  <c r="D40" i="248"/>
  <c r="E40" i="248" s="1"/>
  <c r="F40" i="248" s="1"/>
  <c r="C33" i="248"/>
  <c r="C40" i="248"/>
  <c r="E10" i="248"/>
  <c r="F26" i="248"/>
  <c r="F34" i="248"/>
  <c r="D12" i="248"/>
  <c r="D16" i="248"/>
  <c r="D11" i="248"/>
  <c r="B63" i="248"/>
  <c r="B62" i="248"/>
  <c r="B65" i="248" s="1"/>
  <c r="B16" i="248"/>
  <c r="B71" i="248"/>
  <c r="B12" i="248"/>
  <c r="B11" i="248"/>
  <c r="E69" i="248"/>
  <c r="F41" i="248"/>
  <c r="B69" i="248"/>
  <c r="B67" i="248" s="1"/>
  <c r="B79" i="248" s="1"/>
  <c r="B40" i="248"/>
  <c r="B33" i="248"/>
  <c r="E12" i="248"/>
  <c r="E13" i="248" s="1"/>
  <c r="E11" i="248"/>
  <c r="G48" i="248"/>
  <c r="H35" i="248"/>
  <c r="H48" i="248" s="1"/>
  <c r="C65" i="248"/>
  <c r="C16" i="248"/>
  <c r="C12" i="248"/>
  <c r="C11" i="248"/>
  <c r="F51" i="248"/>
  <c r="F12" i="248" s="1"/>
  <c r="F13" i="248" s="1"/>
  <c r="F50" i="248"/>
  <c r="H29" i="248"/>
  <c r="H31" i="248" s="1"/>
  <c r="G31" i="248"/>
  <c r="H5" i="248"/>
  <c r="H24" i="248"/>
  <c r="E47" i="248"/>
  <c r="F47" i="248" l="1"/>
  <c r="H51" i="248"/>
  <c r="H50" i="248"/>
  <c r="D13" i="248"/>
  <c r="D81" i="248"/>
  <c r="G26" i="248"/>
  <c r="O10" i="248" s="1"/>
  <c r="D65" i="248"/>
  <c r="B13" i="248"/>
  <c r="B81" i="248"/>
  <c r="B17" i="248"/>
  <c r="B18" i="248" s="1"/>
  <c r="D17" i="248"/>
  <c r="D18" i="248" s="1"/>
  <c r="G51" i="248"/>
  <c r="G50" i="248"/>
  <c r="F69" i="248"/>
  <c r="C13" i="248"/>
  <c r="C81" i="248"/>
  <c r="C17" i="248"/>
  <c r="C18" i="248" s="1"/>
  <c r="B72" i="248"/>
  <c r="C19" i="248" l="1"/>
  <c r="C74" i="248"/>
  <c r="B19" i="248"/>
  <c r="B74" i="248"/>
  <c r="H26" i="248"/>
  <c r="G46" i="248"/>
  <c r="D19" i="248"/>
  <c r="D74" i="248"/>
  <c r="H46" i="248" l="1"/>
  <c r="E46" i="248"/>
  <c r="F46" i="248"/>
  <c r="K108" i="246" l="1"/>
  <c r="K96" i="246" s="1"/>
  <c r="I108" i="246"/>
  <c r="I96" i="246" s="1"/>
  <c r="G108" i="246"/>
  <c r="G96" i="246" s="1"/>
  <c r="E108" i="246"/>
  <c r="E96" i="246" s="1"/>
  <c r="C108" i="246"/>
  <c r="C96" i="246" s="1"/>
  <c r="S94" i="246" s="1"/>
  <c r="S95" i="246" s="1"/>
  <c r="S96" i="246" s="1"/>
  <c r="S97" i="246" s="1"/>
  <c r="S98" i="246" s="1"/>
  <c r="E104" i="246"/>
  <c r="G104" i="246"/>
  <c r="I104" i="246"/>
  <c r="K104" i="246"/>
  <c r="C104" i="246"/>
  <c r="E71" i="246" l="1"/>
  <c r="P62" i="246" s="1"/>
  <c r="G71" i="246"/>
  <c r="P63" i="246" s="1"/>
  <c r="I71" i="246"/>
  <c r="P64" i="246" s="1"/>
  <c r="K71" i="246"/>
  <c r="P65" i="246" s="1"/>
  <c r="C71" i="246"/>
  <c r="P61" i="246" s="1"/>
  <c r="C56" i="246"/>
  <c r="K65" i="246"/>
  <c r="P73" i="246" s="1"/>
  <c r="I65" i="246"/>
  <c r="P72" i="246" s="1"/>
  <c r="G65" i="246"/>
  <c r="P71" i="246" s="1"/>
  <c r="E65" i="246"/>
  <c r="P70" i="246" s="1"/>
  <c r="C65" i="246"/>
  <c r="P69" i="246" s="1"/>
  <c r="E57" i="246"/>
  <c r="E66" i="246" s="1"/>
  <c r="Q70" i="246" s="1"/>
  <c r="G57" i="246"/>
  <c r="G59" i="246" s="1"/>
  <c r="R71" i="246" s="1"/>
  <c r="I57" i="246"/>
  <c r="I59" i="246" s="1"/>
  <c r="R72" i="246" s="1"/>
  <c r="K57" i="246"/>
  <c r="K59" i="246" s="1"/>
  <c r="R73" i="246" s="1"/>
  <c r="C57" i="246"/>
  <c r="C62" i="246" s="1"/>
  <c r="G48" i="246"/>
  <c r="I48" i="246" s="1"/>
  <c r="F48" i="246"/>
  <c r="K46" i="246"/>
  <c r="I46" i="246"/>
  <c r="G46" i="246"/>
  <c r="E46" i="246"/>
  <c r="C46" i="246"/>
  <c r="L45" i="246"/>
  <c r="J45" i="246"/>
  <c r="H45" i="246"/>
  <c r="F45" i="246"/>
  <c r="L44" i="246"/>
  <c r="J44" i="246"/>
  <c r="H44" i="246"/>
  <c r="F44" i="246"/>
  <c r="L43" i="246"/>
  <c r="J43" i="246"/>
  <c r="H43" i="246"/>
  <c r="F43" i="246"/>
  <c r="K41" i="246"/>
  <c r="I41" i="246"/>
  <c r="G41" i="246"/>
  <c r="E41" i="246"/>
  <c r="C41" i="246"/>
  <c r="L40" i="246"/>
  <c r="J40" i="246"/>
  <c r="L39" i="246"/>
  <c r="J39" i="246"/>
  <c r="H39" i="246"/>
  <c r="F39" i="246"/>
  <c r="L38" i="246"/>
  <c r="J38" i="246"/>
  <c r="H38" i="246"/>
  <c r="F38" i="246"/>
  <c r="L37" i="246"/>
  <c r="J37" i="246"/>
  <c r="H37" i="246"/>
  <c r="F37" i="246"/>
  <c r="K34" i="246"/>
  <c r="I34" i="246"/>
  <c r="G34" i="246"/>
  <c r="E34" i="246"/>
  <c r="C34" i="246"/>
  <c r="L33" i="246"/>
  <c r="J33" i="246"/>
  <c r="H33" i="246"/>
  <c r="F33" i="246"/>
  <c r="L32" i="246"/>
  <c r="J32" i="246"/>
  <c r="H32" i="246"/>
  <c r="F32" i="246"/>
  <c r="L31" i="246"/>
  <c r="J31" i="246"/>
  <c r="H31" i="246"/>
  <c r="F31" i="246"/>
  <c r="L28" i="246"/>
  <c r="J28" i="246"/>
  <c r="H28" i="246"/>
  <c r="F28" i="246"/>
  <c r="L27" i="246"/>
  <c r="J27" i="246"/>
  <c r="H27" i="246"/>
  <c r="F27" i="246"/>
  <c r="E25" i="246"/>
  <c r="G25" i="246" s="1"/>
  <c r="I25" i="246" s="1"/>
  <c r="K25" i="246" s="1"/>
  <c r="N4" i="246"/>
  <c r="T7" i="246"/>
  <c r="O8" i="246"/>
  <c r="O7" i="246"/>
  <c r="O6" i="246"/>
  <c r="O5" i="246"/>
  <c r="O4" i="246"/>
  <c r="L19" i="246"/>
  <c r="J19" i="246"/>
  <c r="H19" i="246"/>
  <c r="F19" i="246"/>
  <c r="E2" i="246"/>
  <c r="G2" i="246" s="1"/>
  <c r="I2" i="246" s="1"/>
  <c r="K2" i="246" s="1"/>
  <c r="N8" i="246" s="1"/>
  <c r="S8" i="246" s="1"/>
  <c r="L11" i="246"/>
  <c r="L7" i="246"/>
  <c r="L3" i="246"/>
  <c r="T8" i="246" s="1"/>
  <c r="J11" i="246"/>
  <c r="J7" i="246"/>
  <c r="J3" i="246"/>
  <c r="H11" i="246"/>
  <c r="H3" i="246"/>
  <c r="T6" i="246" s="1"/>
  <c r="F11" i="246"/>
  <c r="F3" i="246"/>
  <c r="T5" i="246" s="1"/>
  <c r="I8" i="246"/>
  <c r="E8" i="246"/>
  <c r="E7" i="246"/>
  <c r="C7" i="246" s="1"/>
  <c r="K4" i="246"/>
  <c r="K5" i="246" s="1"/>
  <c r="I4" i="246"/>
  <c r="I5" i="246" s="1"/>
  <c r="G4" i="246"/>
  <c r="G5" i="246" s="1"/>
  <c r="E4" i="246"/>
  <c r="E5" i="246" s="1"/>
  <c r="C4" i="246"/>
  <c r="C5" i="246" s="1"/>
  <c r="E58" i="246" l="1"/>
  <c r="E61" i="246" s="1"/>
  <c r="T70" i="246" s="1"/>
  <c r="H48" i="246"/>
  <c r="G58" i="246"/>
  <c r="G61" i="246" s="1"/>
  <c r="T71" i="246" s="1"/>
  <c r="C58" i="246"/>
  <c r="C61" i="246" s="1"/>
  <c r="T69" i="246" s="1"/>
  <c r="K62" i="246"/>
  <c r="K66" i="246"/>
  <c r="Q73" i="246" s="1"/>
  <c r="G56" i="246"/>
  <c r="E56" i="246"/>
  <c r="E59" i="246"/>
  <c r="R70" i="246" s="1"/>
  <c r="I62" i="246"/>
  <c r="G62" i="246"/>
  <c r="J46" i="246"/>
  <c r="G66" i="246"/>
  <c r="Q71" i="246" s="1"/>
  <c r="F34" i="246"/>
  <c r="K56" i="246"/>
  <c r="I66" i="246"/>
  <c r="Q72" i="246" s="1"/>
  <c r="I56" i="246"/>
  <c r="K48" i="246"/>
  <c r="L48" i="246" s="1"/>
  <c r="J48" i="246"/>
  <c r="F41" i="246"/>
  <c r="L46" i="246"/>
  <c r="H41" i="246"/>
  <c r="H34" i="246"/>
  <c r="J41" i="246"/>
  <c r="C59" i="246"/>
  <c r="R69" i="246" s="1"/>
  <c r="J34" i="246"/>
  <c r="L41" i="246"/>
  <c r="L34" i="246"/>
  <c r="C66" i="246"/>
  <c r="Q69" i="246" s="1"/>
  <c r="F46" i="246"/>
  <c r="K58" i="246"/>
  <c r="H46" i="246"/>
  <c r="I58" i="246"/>
  <c r="E62" i="246"/>
  <c r="N5" i="246"/>
  <c r="S5" i="246" s="1"/>
  <c r="N7" i="246"/>
  <c r="S7" i="246" s="1"/>
  <c r="N6" i="246"/>
  <c r="S6" i="246" s="1"/>
  <c r="J5" i="246"/>
  <c r="H7" i="246"/>
  <c r="L5" i="246"/>
  <c r="H5" i="246"/>
  <c r="H4" i="246"/>
  <c r="J4" i="246"/>
  <c r="L4" i="246"/>
  <c r="L8" i="246"/>
  <c r="J8" i="246"/>
  <c r="H8" i="246"/>
  <c r="F5" i="246"/>
  <c r="F7" i="246"/>
  <c r="F4" i="246"/>
  <c r="F8" i="246"/>
  <c r="C6" i="246"/>
  <c r="C9" i="246"/>
  <c r="C82" i="246" s="1"/>
  <c r="E9" i="246"/>
  <c r="E6" i="246"/>
  <c r="F6" i="246" s="1"/>
  <c r="G9" i="246"/>
  <c r="G6" i="246"/>
  <c r="I6" i="246"/>
  <c r="I9" i="246"/>
  <c r="I82" i="246" s="1"/>
  <c r="K6" i="246"/>
  <c r="K9" i="246"/>
  <c r="K82" i="246" s="1"/>
  <c r="E60" i="246" l="1"/>
  <c r="S70" i="246" s="1"/>
  <c r="G60" i="246"/>
  <c r="C60" i="246"/>
  <c r="S69" i="246" s="1"/>
  <c r="H9" i="246"/>
  <c r="G82" i="246"/>
  <c r="F9" i="246"/>
  <c r="E82" i="246"/>
  <c r="I83" i="246"/>
  <c r="I84" i="246" s="1"/>
  <c r="C83" i="246"/>
  <c r="C84" i="246" s="1"/>
  <c r="K83" i="246"/>
  <c r="K84" i="246" s="1"/>
  <c r="I61" i="246"/>
  <c r="T72" i="246" s="1"/>
  <c r="I60" i="246"/>
  <c r="K61" i="246"/>
  <c r="T73" i="246" s="1"/>
  <c r="K60" i="246"/>
  <c r="S73" i="246" s="1"/>
  <c r="J6" i="246"/>
  <c r="J9" i="246"/>
  <c r="L6" i="246"/>
  <c r="H6" i="246"/>
  <c r="L9" i="246"/>
  <c r="C18" i="246"/>
  <c r="C10" i="246"/>
  <c r="C20" i="246"/>
  <c r="C12" i="246"/>
  <c r="K20" i="246"/>
  <c r="K10" i="246"/>
  <c r="K18" i="246"/>
  <c r="K12" i="246"/>
  <c r="I20" i="246"/>
  <c r="I18" i="246"/>
  <c r="I12" i="246"/>
  <c r="I10" i="246"/>
  <c r="G18" i="246"/>
  <c r="G12" i="246"/>
  <c r="G20" i="246"/>
  <c r="G10" i="246"/>
  <c r="E18" i="246"/>
  <c r="E20" i="246"/>
  <c r="E10" i="246"/>
  <c r="E12" i="246"/>
  <c r="E63" i="246" l="1"/>
  <c r="C63" i="246"/>
  <c r="I63" i="246"/>
  <c r="S72" i="246"/>
  <c r="G63" i="246"/>
  <c r="S71" i="246"/>
  <c r="K85" i="246"/>
  <c r="C85" i="246"/>
  <c r="I85" i="246"/>
  <c r="E83" i="246"/>
  <c r="E84" i="246" s="1"/>
  <c r="G83" i="246"/>
  <c r="G84" i="246"/>
  <c r="K63" i="246"/>
  <c r="P5" i="246"/>
  <c r="Q5" i="246" s="1"/>
  <c r="P6" i="246"/>
  <c r="Q6" i="246" s="1"/>
  <c r="P7" i="246"/>
  <c r="Q7" i="246" s="1"/>
  <c r="P8" i="246"/>
  <c r="Q8" i="246" s="1"/>
  <c r="C21" i="246"/>
  <c r="P4" i="246"/>
  <c r="Q4" i="246" s="1"/>
  <c r="F10" i="246"/>
  <c r="L10" i="246"/>
  <c r="L20" i="246"/>
  <c r="U8" i="246" s="1"/>
  <c r="F18" i="246"/>
  <c r="H10" i="246"/>
  <c r="J18" i="246"/>
  <c r="H20" i="246"/>
  <c r="U6" i="246" s="1"/>
  <c r="H12" i="246"/>
  <c r="H18" i="246"/>
  <c r="J10" i="246"/>
  <c r="J12" i="246"/>
  <c r="J20" i="246"/>
  <c r="U7" i="246" s="1"/>
  <c r="L12" i="246"/>
  <c r="L18" i="246"/>
  <c r="F12" i="246"/>
  <c r="F20" i="246"/>
  <c r="U5" i="246" s="1"/>
  <c r="G13" i="246"/>
  <c r="G14" i="246" s="1"/>
  <c r="G21" i="246"/>
  <c r="I13" i="246"/>
  <c r="I14" i="246" s="1"/>
  <c r="I21" i="246"/>
  <c r="K13" i="246"/>
  <c r="K14" i="246" s="1"/>
  <c r="K21" i="246"/>
  <c r="E13" i="246"/>
  <c r="C13" i="246"/>
  <c r="C14" i="246" s="1"/>
  <c r="E21" i="246"/>
  <c r="Q31" i="240"/>
  <c r="P31" i="240"/>
  <c r="O31" i="240"/>
  <c r="N31" i="240"/>
  <c r="M31" i="240"/>
  <c r="H31" i="240"/>
  <c r="G31" i="240"/>
  <c r="F31" i="240"/>
  <c r="E31" i="240"/>
  <c r="D31" i="240"/>
  <c r="J28" i="240"/>
  <c r="A28" i="240"/>
  <c r="M21" i="240"/>
  <c r="Q27" i="240" s="1"/>
  <c r="D21" i="240"/>
  <c r="F27" i="240" s="1"/>
  <c r="X14" i="240"/>
  <c r="C14" i="240"/>
  <c r="C15" i="240" s="1"/>
  <c r="Y13" i="240"/>
  <c r="Y14" i="240" s="1"/>
  <c r="Y15" i="240" s="1"/>
  <c r="X13" i="240"/>
  <c r="X15" i="240" s="1"/>
  <c r="K13" i="240"/>
  <c r="K14" i="240" s="1"/>
  <c r="G13" i="240"/>
  <c r="G14" i="240" s="1"/>
  <c r="G15" i="240" s="1"/>
  <c r="D13" i="240"/>
  <c r="C13" i="240"/>
  <c r="Z12" i="240"/>
  <c r="Z13" i="240" s="1"/>
  <c r="Y12" i="240"/>
  <c r="X12" i="240"/>
  <c r="W12" i="240"/>
  <c r="W13" i="240" s="1"/>
  <c r="V12" i="240"/>
  <c r="V13" i="240" s="1"/>
  <c r="U12" i="240"/>
  <c r="U13" i="240" s="1"/>
  <c r="T12" i="240"/>
  <c r="T13" i="240" s="1"/>
  <c r="Q12" i="240"/>
  <c r="Q13" i="240" s="1"/>
  <c r="P12" i="240"/>
  <c r="P13" i="240" s="1"/>
  <c r="O12" i="240"/>
  <c r="O13" i="240" s="1"/>
  <c r="N12" i="240"/>
  <c r="N13" i="240" s="1"/>
  <c r="M12" i="240"/>
  <c r="M13" i="240" s="1"/>
  <c r="L12" i="240"/>
  <c r="L13" i="240" s="1"/>
  <c r="K12" i="240"/>
  <c r="H12" i="240"/>
  <c r="H13" i="240" s="1"/>
  <c r="G12" i="240"/>
  <c r="F12" i="240"/>
  <c r="F13" i="240" s="1"/>
  <c r="E12" i="240"/>
  <c r="E13" i="240" s="1"/>
  <c r="D12" i="240"/>
  <c r="C12" i="240"/>
  <c r="B12" i="240"/>
  <c r="B13" i="240" s="1"/>
  <c r="Z9" i="240"/>
  <c r="M9" i="240"/>
  <c r="K9" i="240"/>
  <c r="F9" i="240"/>
  <c r="E9" i="240"/>
  <c r="C9" i="240"/>
  <c r="B9" i="240"/>
  <c r="Z5" i="240"/>
  <c r="Y5" i="240"/>
  <c r="Y9" i="240" s="1"/>
  <c r="X5" i="240"/>
  <c r="X9" i="240" s="1"/>
  <c r="W5" i="240"/>
  <c r="W9" i="240" s="1"/>
  <c r="V5" i="240"/>
  <c r="V9" i="240" s="1"/>
  <c r="U5" i="240"/>
  <c r="U9" i="240" s="1"/>
  <c r="T5" i="240"/>
  <c r="T9" i="240" s="1"/>
  <c r="Q5" i="240"/>
  <c r="Q9" i="240" s="1"/>
  <c r="P5" i="240"/>
  <c r="P9" i="240" s="1"/>
  <c r="O5" i="240"/>
  <c r="O9" i="240" s="1"/>
  <c r="N5" i="240"/>
  <c r="N9" i="240" s="1"/>
  <c r="M5" i="240"/>
  <c r="L5" i="240"/>
  <c r="L9" i="240" s="1"/>
  <c r="K5" i="240"/>
  <c r="H5" i="240"/>
  <c r="H9" i="240" s="1"/>
  <c r="G5" i="240"/>
  <c r="G9" i="240" s="1"/>
  <c r="F5" i="240"/>
  <c r="E5" i="240"/>
  <c r="D5" i="240"/>
  <c r="D9" i="240" s="1"/>
  <c r="D27" i="240" s="1"/>
  <c r="C5" i="240"/>
  <c r="B5" i="240"/>
  <c r="C54" i="246" l="1"/>
  <c r="C49" i="246" s="1"/>
  <c r="C50" i="246" s="1"/>
  <c r="C94" i="246" s="1"/>
  <c r="C93" i="246"/>
  <c r="K54" i="246"/>
  <c r="K93" i="246"/>
  <c r="I54" i="246"/>
  <c r="I93" i="246"/>
  <c r="G54" i="246"/>
  <c r="G93" i="246"/>
  <c r="E85" i="246"/>
  <c r="G85" i="246"/>
  <c r="F21" i="246"/>
  <c r="H13" i="246"/>
  <c r="L21" i="246"/>
  <c r="J21" i="246"/>
  <c r="L14" i="246"/>
  <c r="J14" i="246"/>
  <c r="L13" i="246"/>
  <c r="J13" i="246"/>
  <c r="H21" i="246"/>
  <c r="F13" i="246"/>
  <c r="C15" i="246"/>
  <c r="E14" i="246"/>
  <c r="E93" i="246" s="1"/>
  <c r="K15" i="246"/>
  <c r="I15" i="246"/>
  <c r="G15" i="246"/>
  <c r="G16" i="240"/>
  <c r="G17" i="240"/>
  <c r="G28" i="240" s="1"/>
  <c r="F14" i="240"/>
  <c r="F15" i="240" s="1"/>
  <c r="X17" i="240"/>
  <c r="X16" i="240"/>
  <c r="E14" i="240"/>
  <c r="E15" i="240" s="1"/>
  <c r="H14" i="240"/>
  <c r="H15" i="240" s="1"/>
  <c r="Y17" i="240"/>
  <c r="Y16" i="240"/>
  <c r="C17" i="240"/>
  <c r="C16" i="240"/>
  <c r="M14" i="240"/>
  <c r="M15" i="240" s="1"/>
  <c r="N14" i="240"/>
  <c r="N15" i="240" s="1"/>
  <c r="L14" i="240"/>
  <c r="L15" i="240" s="1"/>
  <c r="O14" i="240"/>
  <c r="O15" i="240" s="1"/>
  <c r="P14" i="240"/>
  <c r="P15" i="240" s="1"/>
  <c r="U14" i="240"/>
  <c r="U15" i="240" s="1"/>
  <c r="Q14" i="240"/>
  <c r="Q15" i="240" s="1"/>
  <c r="T14" i="240"/>
  <c r="T15" i="240" s="1"/>
  <c r="B14" i="240"/>
  <c r="B15" i="240" s="1"/>
  <c r="Z14" i="240"/>
  <c r="Z15" i="240" s="1"/>
  <c r="V14" i="240"/>
  <c r="V15" i="240" s="1"/>
  <c r="W14" i="240"/>
  <c r="W15" i="240" s="1"/>
  <c r="M27" i="240"/>
  <c r="N27" i="240"/>
  <c r="E27" i="240"/>
  <c r="G27" i="240"/>
  <c r="G30" i="240" s="1"/>
  <c r="G32" i="240" s="1"/>
  <c r="K15" i="240"/>
  <c r="O27" i="240"/>
  <c r="P27" i="240"/>
  <c r="D14" i="240"/>
  <c r="D15" i="240" s="1"/>
  <c r="H27" i="240"/>
  <c r="C95" i="246" l="1"/>
  <c r="C51" i="246"/>
  <c r="C26" i="246" s="1"/>
  <c r="C73" i="246"/>
  <c r="Q61" i="246" s="1"/>
  <c r="F14" i="246"/>
  <c r="E54" i="246"/>
  <c r="E49" i="246" s="1"/>
  <c r="G49" i="246" s="1"/>
  <c r="I49" i="246" s="1"/>
  <c r="K49" i="246" s="1"/>
  <c r="J15" i="246"/>
  <c r="L15" i="246"/>
  <c r="H14" i="246"/>
  <c r="E15" i="246"/>
  <c r="F15" i="246" s="1"/>
  <c r="B17" i="240"/>
  <c r="B16" i="240"/>
  <c r="T17" i="240"/>
  <c r="T16" i="240"/>
  <c r="Q17" i="240"/>
  <c r="Q28" i="240" s="1"/>
  <c r="Q30" i="240" s="1"/>
  <c r="Q32" i="240" s="1"/>
  <c r="Q16" i="240"/>
  <c r="U16" i="240"/>
  <c r="U17" i="240"/>
  <c r="P16" i="240"/>
  <c r="P17" i="240"/>
  <c r="P28" i="240" s="1"/>
  <c r="P30" i="240" s="1"/>
  <c r="P32" i="240" s="1"/>
  <c r="O17" i="240"/>
  <c r="O28" i="240" s="1"/>
  <c r="O30" i="240" s="1"/>
  <c r="O32" i="240" s="1"/>
  <c r="O16" i="240"/>
  <c r="L16" i="240"/>
  <c r="L17" i="240"/>
  <c r="N17" i="240"/>
  <c r="N28" i="240" s="1"/>
  <c r="N16" i="240"/>
  <c r="M16" i="240"/>
  <c r="M17" i="240"/>
  <c r="M28" i="240" s="1"/>
  <c r="D17" i="240"/>
  <c r="D28" i="240" s="1"/>
  <c r="D30" i="240" s="1"/>
  <c r="D32" i="240" s="1"/>
  <c r="D16" i="240"/>
  <c r="H17" i="240"/>
  <c r="H28" i="240" s="1"/>
  <c r="H30" i="240" s="1"/>
  <c r="H32" i="240" s="1"/>
  <c r="H16" i="240"/>
  <c r="E16" i="240"/>
  <c r="E17" i="240"/>
  <c r="E28" i="240" s="1"/>
  <c r="E30" i="240" s="1"/>
  <c r="E32" i="240" s="1"/>
  <c r="W17" i="240"/>
  <c r="W16" i="240"/>
  <c r="F16" i="240"/>
  <c r="F17" i="240"/>
  <c r="F28" i="240" s="1"/>
  <c r="F30" i="240" s="1"/>
  <c r="F32" i="240" s="1"/>
  <c r="V17" i="240"/>
  <c r="V16" i="240"/>
  <c r="Z17" i="240"/>
  <c r="Z16" i="240"/>
  <c r="K17" i="240"/>
  <c r="K16" i="240"/>
  <c r="N30" i="240"/>
  <c r="N32" i="240" s="1"/>
  <c r="M30" i="240"/>
  <c r="M32" i="240" s="1"/>
  <c r="C97" i="246" l="1"/>
  <c r="R94" i="246"/>
  <c r="C29" i="246"/>
  <c r="C70" i="246"/>
  <c r="C75" i="246"/>
  <c r="C74" i="246" s="1"/>
  <c r="C107" i="246" s="1"/>
  <c r="H15" i="246"/>
  <c r="AK14" i="236"/>
  <c r="AK17" i="236" s="1"/>
  <c r="AF17" i="236"/>
  <c r="C50" i="236"/>
  <c r="C51" i="236"/>
  <c r="C52" i="236"/>
  <c r="C49" i="236"/>
  <c r="C41" i="236"/>
  <c r="C38" i="236"/>
  <c r="V7" i="236"/>
  <c r="V8" i="236"/>
  <c r="V9" i="236"/>
  <c r="V10" i="236"/>
  <c r="V11" i="236"/>
  <c r="V12" i="236"/>
  <c r="V13" i="236"/>
  <c r="V14" i="236"/>
  <c r="V15" i="236"/>
  <c r="V16" i="236"/>
  <c r="V17" i="236"/>
  <c r="V18" i="236"/>
  <c r="V19" i="236"/>
  <c r="V20" i="236"/>
  <c r="V21" i="236"/>
  <c r="V22" i="236"/>
  <c r="V6" i="236"/>
  <c r="U7" i="236"/>
  <c r="U8" i="236"/>
  <c r="U9" i="236"/>
  <c r="U10" i="236"/>
  <c r="U11" i="236"/>
  <c r="U12" i="236"/>
  <c r="U13" i="236"/>
  <c r="U14" i="236"/>
  <c r="U15" i="236"/>
  <c r="U16" i="236"/>
  <c r="U17" i="236"/>
  <c r="U18" i="236"/>
  <c r="U19" i="236"/>
  <c r="U20" i="236"/>
  <c r="U21" i="236"/>
  <c r="U22" i="236"/>
  <c r="U6" i="236"/>
  <c r="P31" i="236"/>
  <c r="O31" i="236"/>
  <c r="N31" i="236"/>
  <c r="M31" i="236"/>
  <c r="L31" i="236"/>
  <c r="K31" i="236"/>
  <c r="J31" i="236"/>
  <c r="I31" i="236"/>
  <c r="H31" i="236"/>
  <c r="G31" i="236"/>
  <c r="F31" i="236"/>
  <c r="E31" i="236"/>
  <c r="D31" i="236"/>
  <c r="C31" i="236"/>
  <c r="E22" i="236"/>
  <c r="F22" i="236"/>
  <c r="G22" i="236"/>
  <c r="H22" i="236"/>
  <c r="I22" i="236"/>
  <c r="J22" i="236"/>
  <c r="K22" i="236"/>
  <c r="L22" i="236"/>
  <c r="M22" i="236"/>
  <c r="N22" i="236"/>
  <c r="O22" i="236"/>
  <c r="P22" i="236"/>
  <c r="D22" i="236"/>
  <c r="C22" i="236"/>
  <c r="E13" i="236"/>
  <c r="F38" i="236" s="1"/>
  <c r="E14" i="236"/>
  <c r="G38" i="236" s="1"/>
  <c r="C14" i="236"/>
  <c r="G36" i="236" s="1"/>
  <c r="C13" i="236"/>
  <c r="F36" i="236" s="1"/>
  <c r="C12" i="236"/>
  <c r="E36" i="236" s="1"/>
  <c r="C11" i="236"/>
  <c r="D36" i="236" s="1"/>
  <c r="O5" i="236"/>
  <c r="P5" i="236" s="1"/>
  <c r="M5" i="236"/>
  <c r="K5" i="236"/>
  <c r="C5" i="236"/>
  <c r="N4" i="236"/>
  <c r="O4" i="236" s="1"/>
  <c r="K4" i="236"/>
  <c r="C77" i="246" l="1"/>
  <c r="C78" i="246"/>
  <c r="R61" i="246" s="1"/>
  <c r="C86" i="246"/>
  <c r="C88" i="246" s="1"/>
  <c r="P94" i="246" s="1"/>
  <c r="C72" i="246"/>
  <c r="C101" i="246" s="1"/>
  <c r="C117" i="246" s="1"/>
  <c r="C89" i="246" s="1"/>
  <c r="Q94" i="246" s="1"/>
  <c r="C35" i="246"/>
  <c r="C80" i="246"/>
  <c r="C79" i="246"/>
  <c r="S61" i="246" s="1"/>
  <c r="AE14" i="236"/>
  <c r="AE17" i="236" s="1"/>
  <c r="T14" i="236"/>
  <c r="D52" i="236"/>
  <c r="E52" i="236" s="1"/>
  <c r="F52" i="236" s="1"/>
  <c r="G52" i="236" s="1"/>
  <c r="H52" i="236" s="1"/>
  <c r="I52" i="236" s="1"/>
  <c r="J52" i="236" s="1"/>
  <c r="K52" i="236" s="1"/>
  <c r="L52" i="236" s="1"/>
  <c r="M52" i="236" s="1"/>
  <c r="N52" i="236" s="1"/>
  <c r="O52" i="236" s="1"/>
  <c r="AM4" i="236" s="1"/>
  <c r="D49" i="236"/>
  <c r="E49" i="236" s="1"/>
  <c r="F49" i="236" s="1"/>
  <c r="G49" i="236" s="1"/>
  <c r="H49" i="236" s="1"/>
  <c r="I49" i="236" s="1"/>
  <c r="J49" i="236" s="1"/>
  <c r="K49" i="236" s="1"/>
  <c r="L49" i="236" s="1"/>
  <c r="M49" i="236" s="1"/>
  <c r="N49" i="236" s="1"/>
  <c r="O49" i="236" s="1"/>
  <c r="AJ4" i="236" s="1"/>
  <c r="D51" i="236"/>
  <c r="E51" i="236" s="1"/>
  <c r="F51" i="236" s="1"/>
  <c r="G51" i="236" s="1"/>
  <c r="H51" i="236" s="1"/>
  <c r="I51" i="236" s="1"/>
  <c r="J51" i="236" s="1"/>
  <c r="K51" i="236" s="1"/>
  <c r="L51" i="236" s="1"/>
  <c r="M51" i="236" s="1"/>
  <c r="N51" i="236" s="1"/>
  <c r="O51" i="236" s="1"/>
  <c r="AL4" i="236" s="1"/>
  <c r="D50" i="236"/>
  <c r="E50" i="236" s="1"/>
  <c r="F50" i="236" s="1"/>
  <c r="G50" i="236" s="1"/>
  <c r="H50" i="236" s="1"/>
  <c r="I50" i="236" s="1"/>
  <c r="J50" i="236" s="1"/>
  <c r="K50" i="236" s="1"/>
  <c r="L50" i="236" s="1"/>
  <c r="M50" i="236" s="1"/>
  <c r="N50" i="236" s="1"/>
  <c r="O50" i="236" s="1"/>
  <c r="AK4" i="236" s="1"/>
  <c r="AG14" i="236"/>
  <c r="AH14" i="236"/>
  <c r="AE4" i="236"/>
  <c r="X21" i="236"/>
  <c r="AF4" i="236"/>
  <c r="AH4" i="236"/>
  <c r="AG4" i="236"/>
  <c r="W22" i="236"/>
  <c r="T22" i="236"/>
  <c r="AB22" i="236" s="1"/>
  <c r="T17" i="236"/>
  <c r="T10" i="236"/>
  <c r="W21" i="236"/>
  <c r="T9" i="236"/>
  <c r="W20" i="236"/>
  <c r="T8" i="236"/>
  <c r="W10" i="236"/>
  <c r="Z10" i="236" s="1"/>
  <c r="T7" i="236"/>
  <c r="T19" i="236"/>
  <c r="W15" i="236"/>
  <c r="W14" i="236"/>
  <c r="W13" i="236"/>
  <c r="W12" i="236"/>
  <c r="T21" i="236"/>
  <c r="T13" i="236"/>
  <c r="T20" i="236"/>
  <c r="T18" i="236"/>
  <c r="X22" i="236"/>
  <c r="T12" i="236"/>
  <c r="W6" i="236"/>
  <c r="T11" i="236"/>
  <c r="T6" i="236"/>
  <c r="G37" i="236"/>
  <c r="F37" i="236"/>
  <c r="X17" i="236"/>
  <c r="W19" i="236"/>
  <c r="X16" i="236"/>
  <c r="W18" i="236"/>
  <c r="X15" i="236"/>
  <c r="W17" i="236"/>
  <c r="X14" i="236"/>
  <c r="AA14" i="236" s="1"/>
  <c r="AB14" i="236" s="1"/>
  <c r="W16" i="236"/>
  <c r="X13" i="236"/>
  <c r="Z13" i="236" s="1"/>
  <c r="X18" i="236"/>
  <c r="X7" i="236"/>
  <c r="T16" i="236"/>
  <c r="AB16" i="236" s="1"/>
  <c r="W7" i="236"/>
  <c r="X12" i="236"/>
  <c r="X10" i="236"/>
  <c r="W11" i="236"/>
  <c r="X8" i="236"/>
  <c r="W9" i="236"/>
  <c r="W8" i="236"/>
  <c r="T15" i="236"/>
  <c r="X6" i="236"/>
  <c r="X20" i="236"/>
  <c r="X19" i="236"/>
  <c r="X11" i="236"/>
  <c r="X9" i="236"/>
  <c r="C24" i="236"/>
  <c r="C23" i="236"/>
  <c r="C32" i="236"/>
  <c r="C33" i="236"/>
  <c r="D12" i="236"/>
  <c r="E12" i="236"/>
  <c r="E38" i="236" s="1"/>
  <c r="E37" i="236" s="1"/>
  <c r="L4" i="236"/>
  <c r="P4" i="236"/>
  <c r="S9" i="236" s="1"/>
  <c r="C6" i="236"/>
  <c r="D13" i="236" s="1"/>
  <c r="C90" i="246" l="1"/>
  <c r="AH15" i="236"/>
  <c r="AH17" i="236"/>
  <c r="AH18" i="236" s="1"/>
  <c r="AH19" i="236" s="1"/>
  <c r="AH20" i="236" s="1"/>
  <c r="AM14" i="236"/>
  <c r="AM17" i="236" s="1"/>
  <c r="AM18" i="236" s="1"/>
  <c r="AL14" i="236"/>
  <c r="AL17" i="236" s="1"/>
  <c r="AG17" i="236"/>
  <c r="Z21" i="236"/>
  <c r="AJ14" i="236"/>
  <c r="AK5" i="236"/>
  <c r="AF5" i="236"/>
  <c r="AM5" i="236"/>
  <c r="AH5" i="236"/>
  <c r="AH12" i="236" s="1"/>
  <c r="S8" i="236"/>
  <c r="Y8" i="236" s="1"/>
  <c r="Z16" i="236"/>
  <c r="Z17" i="236"/>
  <c r="S19" i="236"/>
  <c r="Y19" i="236" s="1"/>
  <c r="Z22" i="236"/>
  <c r="S17" i="236"/>
  <c r="S22" i="236"/>
  <c r="Y22" i="236" s="1"/>
  <c r="Z12" i="236"/>
  <c r="Z15" i="236"/>
  <c r="Z20" i="236"/>
  <c r="Y17" i="236"/>
  <c r="AB25" i="236"/>
  <c r="Z6" i="236"/>
  <c r="Y9" i="236"/>
  <c r="F41" i="236"/>
  <c r="F44" i="236"/>
  <c r="G41" i="236"/>
  <c r="G44" i="236"/>
  <c r="S18" i="236"/>
  <c r="Y18" i="236" s="1"/>
  <c r="S14" i="236"/>
  <c r="Y14" i="236" s="1"/>
  <c r="S15" i="236"/>
  <c r="Y15" i="236" s="1"/>
  <c r="S13" i="236"/>
  <c r="Y13" i="236" s="1"/>
  <c r="S7" i="236"/>
  <c r="Y7" i="236" s="1"/>
  <c r="S11" i="236"/>
  <c r="Y11" i="236" s="1"/>
  <c r="S12" i="236"/>
  <c r="Y12" i="236" s="1"/>
  <c r="AA8" i="236"/>
  <c r="AB8" i="236" s="1"/>
  <c r="AB24" i="236" s="1"/>
  <c r="Z8" i="236"/>
  <c r="E41" i="236"/>
  <c r="E44" i="236"/>
  <c r="S20" i="236"/>
  <c r="Y20" i="236" s="1"/>
  <c r="Z18" i="236"/>
  <c r="Z9" i="236"/>
  <c r="S10" i="236"/>
  <c r="Y10" i="236" s="1"/>
  <c r="S21" i="236"/>
  <c r="Y21" i="236" s="1"/>
  <c r="Z19" i="236"/>
  <c r="Z11" i="236"/>
  <c r="S6" i="236"/>
  <c r="Y6" i="236" s="1"/>
  <c r="S16" i="236"/>
  <c r="Z7" i="236"/>
  <c r="Z14" i="236"/>
  <c r="D11" i="236"/>
  <c r="E11" i="236"/>
  <c r="D38" i="236" s="1"/>
  <c r="D37" i="236" s="1"/>
  <c r="C7" i="236"/>
  <c r="D14" i="236" s="1"/>
  <c r="AM19" i="236" l="1"/>
  <c r="AM20" i="236" s="1"/>
  <c r="AF12" i="236"/>
  <c r="AF15" i="236"/>
  <c r="AF18" i="236"/>
  <c r="AF19" i="236" s="1"/>
  <c r="AF20" i="236" s="1"/>
  <c r="AK12" i="236"/>
  <c r="AK18" i="236"/>
  <c r="AK15" i="236"/>
  <c r="AK19" i="236" s="1"/>
  <c r="AK20" i="236" s="1"/>
  <c r="AA22" i="236"/>
  <c r="AA25" i="236" s="1"/>
  <c r="AM12" i="236"/>
  <c r="AM15" i="236"/>
  <c r="AJ17" i="236"/>
  <c r="AL5" i="236"/>
  <c r="AE5" i="236"/>
  <c r="AG5" i="236"/>
  <c r="AH9" i="236"/>
  <c r="AH6" i="236"/>
  <c r="AM9" i="236"/>
  <c r="AM6" i="236"/>
  <c r="AF6" i="236"/>
  <c r="AF9" i="236"/>
  <c r="AK9" i="236"/>
  <c r="AK6" i="236"/>
  <c r="D41" i="236"/>
  <c r="D44" i="236"/>
  <c r="AA16" i="236"/>
  <c r="AA24" i="236" s="1"/>
  <c r="Y16" i="236"/>
  <c r="AG12" i="236" l="1"/>
  <c r="AG15" i="236"/>
  <c r="AE12" i="236"/>
  <c r="AE15" i="236"/>
  <c r="AE18" i="236"/>
  <c r="AE19" i="236" s="1"/>
  <c r="AE20" i="236" s="1"/>
  <c r="AL12" i="236"/>
  <c r="AL18" i="236"/>
  <c r="AL15" i="236"/>
  <c r="AG18" i="236"/>
  <c r="AL6" i="236"/>
  <c r="AL9" i="236"/>
  <c r="AG6" i="236"/>
  <c r="AG9" i="236"/>
  <c r="AE9" i="236"/>
  <c r="AJ5" i="236"/>
  <c r="AJ12" i="236" l="1"/>
  <c r="AJ15" i="236"/>
  <c r="AJ18" i="236"/>
  <c r="AJ19" i="236" s="1"/>
  <c r="AJ20" i="236" s="1"/>
  <c r="AG19" i="236"/>
  <c r="AG20" i="236" s="1"/>
  <c r="AL19" i="236"/>
  <c r="AL20" i="236" s="1"/>
  <c r="AJ6" i="236"/>
  <c r="AJ9" i="236"/>
  <c r="C22" i="229" l="1"/>
  <c r="C21" i="229"/>
  <c r="C23" i="229" s="1"/>
  <c r="C20" i="229"/>
  <c r="C19" i="229"/>
  <c r="C18" i="229"/>
  <c r="C12" i="229"/>
  <c r="C14" i="229" s="1"/>
  <c r="C10" i="229"/>
  <c r="C11" i="229" s="1"/>
  <c r="C9" i="229"/>
  <c r="C8" i="229"/>
  <c r="C32" i="226"/>
  <c r="C11" i="226" s="1"/>
  <c r="G7" i="226"/>
  <c r="L13" i="226"/>
  <c r="M13" i="226" s="1"/>
  <c r="M14" i="226" s="1"/>
  <c r="E19" i="226" s="1"/>
  <c r="G33" i="226"/>
  <c r="F33" i="226"/>
  <c r="E33" i="226"/>
  <c r="D33" i="226"/>
  <c r="L31" i="226"/>
  <c r="M31" i="226" s="1"/>
  <c r="K27" i="226"/>
  <c r="L27" i="226" s="1"/>
  <c r="M27" i="226" s="1"/>
  <c r="N27" i="226" s="1"/>
  <c r="O27" i="226" s="1"/>
  <c r="L11" i="226"/>
  <c r="K26" i="226"/>
  <c r="L26" i="226" s="1"/>
  <c r="M26" i="226" s="1"/>
  <c r="N26" i="226" s="1"/>
  <c r="C33" i="226"/>
  <c r="C31" i="226"/>
  <c r="C34" i="226"/>
  <c r="K14" i="226"/>
  <c r="C19" i="226" s="1"/>
  <c r="K9" i="226"/>
  <c r="D5" i="226"/>
  <c r="D6" i="226" s="1"/>
  <c r="E5" i="226"/>
  <c r="E9" i="226" s="1"/>
  <c r="F5" i="226"/>
  <c r="F6" i="226" s="1"/>
  <c r="C5" i="226"/>
  <c r="C6" i="226" s="1"/>
  <c r="G6" i="226" s="1"/>
  <c r="L12" i="226" l="1"/>
  <c r="L8" i="226" s="1"/>
  <c r="L9" i="226" s="1"/>
  <c r="C15" i="229"/>
  <c r="I13" i="229" s="1"/>
  <c r="E23" i="229"/>
  <c r="I12" i="229"/>
  <c r="L14" i="226"/>
  <c r="D19" i="226" s="1"/>
  <c r="C35" i="226"/>
  <c r="N31" i="226"/>
  <c r="M11" i="226"/>
  <c r="M12" i="226" s="1"/>
  <c r="M8" i="226" s="1"/>
  <c r="D31" i="226"/>
  <c r="D32" i="226"/>
  <c r="E32" i="226" s="1"/>
  <c r="N13" i="226"/>
  <c r="F9" i="226"/>
  <c r="F12" i="226" s="1"/>
  <c r="F13" i="226" s="1"/>
  <c r="F14" i="226" s="1"/>
  <c r="F15" i="226" s="1"/>
  <c r="E6" i="226"/>
  <c r="C9" i="226"/>
  <c r="E18" i="226"/>
  <c r="E20" i="226" s="1"/>
  <c r="E21" i="226" s="1"/>
  <c r="E12" i="226"/>
  <c r="E13" i="226" s="1"/>
  <c r="E14" i="226" s="1"/>
  <c r="E15" i="226" s="1"/>
  <c r="M3" i="226"/>
  <c r="E10" i="226"/>
  <c r="D9" i="226"/>
  <c r="D37" i="211"/>
  <c r="D38" i="211" s="1"/>
  <c r="D32" i="211"/>
  <c r="D17" i="211"/>
  <c r="D15" i="211"/>
  <c r="E15" i="211" s="1"/>
  <c r="J14" i="211"/>
  <c r="I14" i="211"/>
  <c r="H14" i="211"/>
  <c r="G14" i="211"/>
  <c r="E6" i="211"/>
  <c r="D6" i="211"/>
  <c r="F3" i="211"/>
  <c r="G3" i="211" s="1"/>
  <c r="G6" i="211" s="1"/>
  <c r="K32" i="210"/>
  <c r="K33" i="210"/>
  <c r="J32" i="210"/>
  <c r="I32" i="210"/>
  <c r="H32" i="210"/>
  <c r="G32" i="210"/>
  <c r="F32" i="210"/>
  <c r="E32" i="210"/>
  <c r="D32" i="210"/>
  <c r="N28" i="210"/>
  <c r="M28" i="210"/>
  <c r="L28" i="210"/>
  <c r="K28" i="210"/>
  <c r="J28" i="210"/>
  <c r="I28" i="210"/>
  <c r="H28" i="210"/>
  <c r="G28" i="210"/>
  <c r="F28" i="210"/>
  <c r="E28" i="210"/>
  <c r="D30" i="210"/>
  <c r="N20" i="210"/>
  <c r="M20" i="210"/>
  <c r="L20" i="210"/>
  <c r="K20" i="210"/>
  <c r="J20" i="210"/>
  <c r="I20" i="210"/>
  <c r="K23" i="210"/>
  <c r="J23" i="210"/>
  <c r="I23" i="210"/>
  <c r="H23" i="210"/>
  <c r="G23" i="210"/>
  <c r="E23" i="210"/>
  <c r="D23" i="210"/>
  <c r="K22" i="210"/>
  <c r="H21" i="210"/>
  <c r="H20" i="210"/>
  <c r="G20" i="210"/>
  <c r="F20" i="210"/>
  <c r="F23" i="210" s="1"/>
  <c r="D25" i="210" s="1"/>
  <c r="E20" i="210"/>
  <c r="D20" i="210"/>
  <c r="E40" i="210"/>
  <c r="E41" i="210" s="1"/>
  <c r="E39" i="210"/>
  <c r="D37" i="210"/>
  <c r="D38" i="210" s="1"/>
  <c r="J16" i="210"/>
  <c r="I16" i="210"/>
  <c r="H16" i="210"/>
  <c r="H17" i="210" s="1"/>
  <c r="G16" i="210"/>
  <c r="G17" i="210" s="1"/>
  <c r="F16" i="210"/>
  <c r="E16" i="210"/>
  <c r="E17" i="210" s="1"/>
  <c r="J17" i="210"/>
  <c r="I17" i="210"/>
  <c r="F17" i="210"/>
  <c r="D17" i="210"/>
  <c r="J14" i="210"/>
  <c r="I14" i="210"/>
  <c r="H14" i="210"/>
  <c r="G14" i="210"/>
  <c r="G15" i="210" s="1"/>
  <c r="H15" i="210" s="1"/>
  <c r="I15" i="210" s="1"/>
  <c r="J15" i="210" s="1"/>
  <c r="F15" i="210"/>
  <c r="E15" i="210"/>
  <c r="D15" i="210"/>
  <c r="E6" i="210"/>
  <c r="D6" i="210"/>
  <c r="F3" i="210"/>
  <c r="F6" i="210" s="1"/>
  <c r="F13" i="209"/>
  <c r="G13" i="209" s="1"/>
  <c r="D13" i="209"/>
  <c r="E13" i="209" s="1"/>
  <c r="F12" i="209"/>
  <c r="G12" i="209" s="1"/>
  <c r="E12" i="209"/>
  <c r="D12" i="209"/>
  <c r="D10" i="209"/>
  <c r="E10" i="209" s="1"/>
  <c r="F10" i="209" s="1"/>
  <c r="G10" i="209" s="1"/>
  <c r="C10" i="209"/>
  <c r="D7" i="209"/>
  <c r="D9" i="209" s="1"/>
  <c r="D11" i="209" s="1"/>
  <c r="C7" i="209"/>
  <c r="C9" i="209" s="1"/>
  <c r="C11" i="209" s="1"/>
  <c r="G6" i="209"/>
  <c r="E6" i="209"/>
  <c r="D6" i="209"/>
  <c r="F6" i="209" s="1"/>
  <c r="C6" i="209"/>
  <c r="G5" i="209"/>
  <c r="F5" i="209"/>
  <c r="E5" i="209"/>
  <c r="D5" i="209"/>
  <c r="C5" i="209"/>
  <c r="F4" i="209"/>
  <c r="G4" i="209" s="1"/>
  <c r="D18" i="208"/>
  <c r="D31" i="208"/>
  <c r="D32" i="208" s="1"/>
  <c r="D26" i="208"/>
  <c r="D19" i="208"/>
  <c r="E6" i="208"/>
  <c r="D6" i="208"/>
  <c r="E34" i="208" s="1"/>
  <c r="F3" i="208"/>
  <c r="F6" i="208" s="1"/>
  <c r="H3" i="211" l="1"/>
  <c r="I3" i="211" s="1"/>
  <c r="E16" i="211"/>
  <c r="E17" i="211" s="1"/>
  <c r="K3" i="226"/>
  <c r="K4" i="226" s="1"/>
  <c r="K5" i="226" s="1"/>
  <c r="I14" i="229"/>
  <c r="I8" i="229"/>
  <c r="I10" i="229" s="1"/>
  <c r="N14" i="226"/>
  <c r="F19" i="226" s="1"/>
  <c r="O13" i="226"/>
  <c r="G3" i="226" s="1"/>
  <c r="N11" i="226"/>
  <c r="N12" i="226" s="1"/>
  <c r="N8" i="226" s="1"/>
  <c r="M9" i="226"/>
  <c r="E31" i="226"/>
  <c r="N3" i="226"/>
  <c r="N4" i="226" s="1"/>
  <c r="N5" i="226" s="1"/>
  <c r="O31" i="226"/>
  <c r="D34" i="226"/>
  <c r="D35" i="226" s="1"/>
  <c r="F32" i="226"/>
  <c r="F18" i="226"/>
  <c r="F10" i="226"/>
  <c r="C10" i="226"/>
  <c r="C12" i="226"/>
  <c r="C13" i="226" s="1"/>
  <c r="C14" i="226" s="1"/>
  <c r="C15" i="226" s="1"/>
  <c r="M4" i="226"/>
  <c r="M5" i="226" s="1"/>
  <c r="C18" i="226"/>
  <c r="C20" i="226" s="1"/>
  <c r="C21" i="226" s="1"/>
  <c r="D12" i="226"/>
  <c r="D13" i="226" s="1"/>
  <c r="D14" i="226" s="1"/>
  <c r="D15" i="226" s="1"/>
  <c r="L3" i="226"/>
  <c r="D18" i="226"/>
  <c r="D20" i="226" s="1"/>
  <c r="D21" i="226" s="1"/>
  <c r="D10" i="226"/>
  <c r="J3" i="211"/>
  <c r="I6" i="211"/>
  <c r="H6" i="211"/>
  <c r="E40" i="211"/>
  <c r="F16" i="211"/>
  <c r="F17" i="211" s="1"/>
  <c r="F15" i="211"/>
  <c r="F6" i="211"/>
  <c r="E39" i="211"/>
  <c r="D29" i="210"/>
  <c r="D34" i="210" s="1"/>
  <c r="D24" i="210"/>
  <c r="E42" i="210"/>
  <c r="D42" i="210" s="1"/>
  <c r="D41" i="210"/>
  <c r="G3" i="210"/>
  <c r="E7" i="209"/>
  <c r="E20" i="208"/>
  <c r="F20" i="208" s="1"/>
  <c r="G3" i="208"/>
  <c r="E21" i="208" l="1"/>
  <c r="E24" i="208" s="1"/>
  <c r="F20" i="226"/>
  <c r="F21" i="226" s="1"/>
  <c r="N19" i="226"/>
  <c r="K18" i="226"/>
  <c r="K19" i="226"/>
  <c r="K24" i="226"/>
  <c r="F31" i="226"/>
  <c r="O11" i="226"/>
  <c r="O12" i="226" s="1"/>
  <c r="O8" i="226" s="1"/>
  <c r="N9" i="226"/>
  <c r="M19" i="226"/>
  <c r="G5" i="226"/>
  <c r="G9" i="226" s="1"/>
  <c r="G32" i="226"/>
  <c r="E34" i="226"/>
  <c r="E35" i="226" s="1"/>
  <c r="K25" i="226"/>
  <c r="K33" i="226" s="1"/>
  <c r="K20" i="226" s="1"/>
  <c r="M6" i="226"/>
  <c r="M18" i="226"/>
  <c r="K6" i="226"/>
  <c r="N6" i="226"/>
  <c r="L4" i="226"/>
  <c r="L5" i="226" s="1"/>
  <c r="L25" i="226" s="1"/>
  <c r="L33" i="226" s="1"/>
  <c r="D20" i="211"/>
  <c r="D23" i="211" s="1"/>
  <c r="E41" i="211"/>
  <c r="E42" i="211" s="1"/>
  <c r="D42" i="211" s="1"/>
  <c r="G16" i="211"/>
  <c r="G17" i="211" s="1"/>
  <c r="G15" i="211"/>
  <c r="K3" i="211"/>
  <c r="J6" i="211"/>
  <c r="D33" i="210"/>
  <c r="H3" i="210"/>
  <c r="G6" i="210"/>
  <c r="E9" i="209"/>
  <c r="E11" i="209" s="1"/>
  <c r="F7" i="209"/>
  <c r="F21" i="208"/>
  <c r="F24" i="208" s="1"/>
  <c r="G20" i="208"/>
  <c r="H3" i="208"/>
  <c r="G6" i="208"/>
  <c r="N18" i="226" l="1"/>
  <c r="G4" i="226"/>
  <c r="G18" i="226"/>
  <c r="O3" i="226"/>
  <c r="O4" i="226" s="1"/>
  <c r="O5" i="226" s="1"/>
  <c r="G10" i="226"/>
  <c r="G12" i="226"/>
  <c r="G13" i="226" s="1"/>
  <c r="G14" i="226" s="1"/>
  <c r="G15" i="226" s="1"/>
  <c r="L19" i="226"/>
  <c r="L20" i="226"/>
  <c r="L24" i="226"/>
  <c r="O9" i="226"/>
  <c r="G31" i="226"/>
  <c r="M25" i="226"/>
  <c r="M33" i="226" s="1"/>
  <c r="M20" i="226" s="1"/>
  <c r="M24" i="226"/>
  <c r="F34" i="226"/>
  <c r="F35" i="226" s="1"/>
  <c r="L6" i="226"/>
  <c r="L18" i="226"/>
  <c r="H15" i="211"/>
  <c r="H16" i="211"/>
  <c r="H17" i="211" s="1"/>
  <c r="K6" i="211"/>
  <c r="L3" i="211"/>
  <c r="D41" i="211"/>
  <c r="H6" i="210"/>
  <c r="I3" i="210"/>
  <c r="F9" i="209"/>
  <c r="F11" i="209" s="1"/>
  <c r="G7" i="209"/>
  <c r="G9" i="209" s="1"/>
  <c r="G11" i="209" s="1"/>
  <c r="G21" i="208"/>
  <c r="G24" i="208" s="1"/>
  <c r="H20" i="208"/>
  <c r="H6" i="208"/>
  <c r="I3" i="208"/>
  <c r="G28" i="211" l="1"/>
  <c r="G32" i="211" s="1"/>
  <c r="H21" i="211"/>
  <c r="G20" i="211"/>
  <c r="G23" i="211" s="1"/>
  <c r="K22" i="211"/>
  <c r="O6" i="226"/>
  <c r="O19" i="226"/>
  <c r="O18" i="226"/>
  <c r="N25" i="226"/>
  <c r="N33" i="226" s="1"/>
  <c r="N20" i="226" s="1"/>
  <c r="N24" i="226"/>
  <c r="G34" i="226"/>
  <c r="G35" i="226" s="1"/>
  <c r="H20" i="211"/>
  <c r="H28" i="211"/>
  <c r="H32" i="211" s="1"/>
  <c r="K28" i="211"/>
  <c r="K33" i="211" s="1"/>
  <c r="K20" i="211"/>
  <c r="E20" i="211"/>
  <c r="E23" i="211" s="1"/>
  <c r="E28" i="211"/>
  <c r="F20" i="211"/>
  <c r="F23" i="211" s="1"/>
  <c r="F28" i="211"/>
  <c r="F32" i="211" s="1"/>
  <c r="M3" i="211"/>
  <c r="L6" i="211"/>
  <c r="I15" i="211"/>
  <c r="I16" i="211"/>
  <c r="I17" i="211" s="1"/>
  <c r="I6" i="210"/>
  <c r="J3" i="210"/>
  <c r="H21" i="208"/>
  <c r="H24" i="208" s="1"/>
  <c r="I20" i="208"/>
  <c r="J3" i="208"/>
  <c r="I6" i="208"/>
  <c r="O25" i="226" l="1"/>
  <c r="O33" i="226" s="1"/>
  <c r="O20" i="226" s="1"/>
  <c r="O24" i="226"/>
  <c r="I28" i="211"/>
  <c r="I32" i="211" s="1"/>
  <c r="I20" i="211"/>
  <c r="I23" i="211" s="1"/>
  <c r="E32" i="211"/>
  <c r="J16" i="211"/>
  <c r="J17" i="211" s="1"/>
  <c r="J15" i="211"/>
  <c r="L20" i="211"/>
  <c r="L28" i="211"/>
  <c r="N3" i="211"/>
  <c r="N5" i="211" s="1"/>
  <c r="N6" i="211" s="1"/>
  <c r="M6" i="211"/>
  <c r="K32" i="211"/>
  <c r="D8" i="211"/>
  <c r="D9" i="211" s="1"/>
  <c r="K23" i="211"/>
  <c r="H23" i="211"/>
  <c r="K3" i="210"/>
  <c r="J6" i="210"/>
  <c r="J20" i="208"/>
  <c r="I21" i="208"/>
  <c r="I24" i="208" s="1"/>
  <c r="J6" i="208"/>
  <c r="K3" i="208"/>
  <c r="G9" i="188"/>
  <c r="G6" i="188"/>
  <c r="D10" i="188"/>
  <c r="D6" i="188"/>
  <c r="D12" i="188" l="1"/>
  <c r="M20" i="211"/>
  <c r="M28" i="211"/>
  <c r="N28" i="211"/>
  <c r="N20" i="211"/>
  <c r="D11" i="211"/>
  <c r="J20" i="211"/>
  <c r="J23" i="211" s="1"/>
  <c r="D25" i="211" s="1"/>
  <c r="J28" i="211"/>
  <c r="D29" i="211" s="1"/>
  <c r="L3" i="210"/>
  <c r="K6" i="210"/>
  <c r="J21" i="208"/>
  <c r="J24" i="208" s="1"/>
  <c r="K20" i="208"/>
  <c r="L3" i="208"/>
  <c r="K6" i="208"/>
  <c r="G12" i="188"/>
  <c r="J32" i="211" l="1"/>
  <c r="D30" i="211"/>
  <c r="D24" i="211"/>
  <c r="L6" i="210"/>
  <c r="M3" i="210"/>
  <c r="L20" i="208"/>
  <c r="K21" i="208"/>
  <c r="K24" i="208" s="1"/>
  <c r="L6" i="208"/>
  <c r="M3" i="208"/>
  <c r="D34" i="211" l="1"/>
  <c r="D33" i="211"/>
  <c r="N3" i="210"/>
  <c r="M6" i="210"/>
  <c r="L21" i="208"/>
  <c r="L24" i="208" s="1"/>
  <c r="M20" i="208"/>
  <c r="N3" i="208"/>
  <c r="M6" i="208"/>
  <c r="N5" i="208" l="1"/>
  <c r="N6" i="208" s="1"/>
  <c r="N5" i="210"/>
  <c r="N6" i="210" s="1"/>
  <c r="N20" i="208"/>
  <c r="N21" i="208" s="1"/>
  <c r="N22" i="208" s="1"/>
  <c r="M21" i="208"/>
  <c r="M24" i="208" s="1"/>
  <c r="D11" i="208"/>
  <c r="D8" i="208"/>
  <c r="D9" i="208" l="1"/>
  <c r="E33" i="208"/>
  <c r="D8" i="210"/>
  <c r="D11" i="210"/>
  <c r="N23" i="208"/>
  <c r="N24" i="208" s="1"/>
  <c r="E35" i="208" l="1"/>
  <c r="D34" i="208"/>
  <c r="D35" i="208" s="1"/>
  <c r="D9" i="210"/>
  <c r="D25" i="208"/>
  <c r="N26" i="208" l="1"/>
  <c r="J26" i="208"/>
  <c r="K26" i="208"/>
  <c r="G26" i="208"/>
  <c r="F26" i="208"/>
  <c r="E26" i="208"/>
  <c r="H26" i="208"/>
  <c r="I26" i="208"/>
  <c r="L26" i="208"/>
  <c r="M26" i="208"/>
  <c r="D27" i="208"/>
  <c r="D28" i="208"/>
  <c r="P19" i="129" l="1"/>
  <c r="P18" i="129"/>
  <c r="X13" i="129"/>
  <c r="R13" i="129"/>
  <c r="X12" i="129"/>
  <c r="R12" i="129"/>
  <c r="X11" i="129"/>
  <c r="R11" i="129"/>
  <c r="X10" i="129"/>
  <c r="S9" i="129"/>
  <c r="X8" i="129"/>
  <c r="S8" i="129"/>
  <c r="R8" i="129"/>
  <c r="Q8" i="129"/>
  <c r="P8" i="129"/>
  <c r="O8" i="129"/>
  <c r="X7" i="129"/>
  <c r="S7" i="129"/>
  <c r="S6" i="129"/>
  <c r="R6" i="129"/>
  <c r="Q6" i="129"/>
  <c r="P6" i="129"/>
  <c r="O6" i="129"/>
  <c r="X5" i="129"/>
  <c r="S5" i="129"/>
  <c r="R5" i="129"/>
  <c r="Q5" i="129"/>
  <c r="P5" i="129"/>
  <c r="O5" i="129"/>
  <c r="O7" i="129" s="1"/>
  <c r="O9" i="129" s="1"/>
  <c r="I12" i="131"/>
  <c r="I8" i="131"/>
  <c r="I5" i="131"/>
  <c r="I4" i="131"/>
  <c r="D23" i="137"/>
  <c r="I13" i="137"/>
  <c r="I14" i="137" s="1"/>
  <c r="D14" i="137" s="1"/>
  <c r="F4" i="137"/>
  <c r="G4" i="137" s="1"/>
  <c r="H4" i="137" s="1"/>
  <c r="J15" i="135"/>
  <c r="H14" i="135"/>
  <c r="I14" i="135" s="1"/>
  <c r="G14" i="135"/>
  <c r="D13" i="135"/>
  <c r="E11" i="135"/>
  <c r="J18" i="134"/>
  <c r="I18" i="134"/>
  <c r="H18" i="134"/>
  <c r="G18" i="134"/>
  <c r="F18" i="134"/>
  <c r="E18" i="134"/>
  <c r="F11" i="134"/>
  <c r="G11" i="134" s="1"/>
  <c r="H11" i="134" s="1"/>
  <c r="I11" i="134" s="1"/>
  <c r="J11" i="134" s="1"/>
  <c r="E6" i="134"/>
  <c r="E3" i="132"/>
  <c r="F3" i="132" s="1"/>
  <c r="G6" i="134" s="1"/>
  <c r="G5" i="132"/>
  <c r="H5" i="132"/>
  <c r="I5" i="132" s="1"/>
  <c r="D8" i="132"/>
  <c r="E4" i="134" s="1"/>
  <c r="E5" i="134" s="1"/>
  <c r="E10" i="134" s="1"/>
  <c r="E9" i="132"/>
  <c r="E12" i="132" s="1"/>
  <c r="D12" i="132"/>
  <c r="E13" i="132"/>
  <c r="G13" i="132"/>
  <c r="H13" i="132" s="1"/>
  <c r="I13" i="132" s="1"/>
  <c r="E15" i="132"/>
  <c r="F15" i="132" s="1"/>
  <c r="G15" i="132" s="1"/>
  <c r="H15" i="132" s="1"/>
  <c r="I15" i="132" s="1"/>
  <c r="D18" i="132"/>
  <c r="E18" i="132" s="1"/>
  <c r="F18" i="132" s="1"/>
  <c r="G18" i="132" s="1"/>
  <c r="H18" i="132" s="1"/>
  <c r="I18" i="132" s="1"/>
  <c r="L18" i="132"/>
  <c r="D19" i="132"/>
  <c r="E19" i="132"/>
  <c r="F19" i="132"/>
  <c r="G19" i="132"/>
  <c r="H19" i="132"/>
  <c r="I19" i="132"/>
  <c r="E18" i="131"/>
  <c r="E33" i="131" s="1"/>
  <c r="E9" i="131"/>
  <c r="E8" i="131"/>
  <c r="E21" i="131" s="1"/>
  <c r="E22" i="131" s="1"/>
  <c r="E24" i="131" s="1"/>
  <c r="I9" i="131" s="1"/>
  <c r="E6" i="131"/>
  <c r="H34" i="129"/>
  <c r="G34" i="129"/>
  <c r="F34" i="129"/>
  <c r="E34" i="129"/>
  <c r="D34" i="129"/>
  <c r="E33" i="129"/>
  <c r="F33" i="129" s="1"/>
  <c r="G33" i="129" s="1"/>
  <c r="H33" i="129" s="1"/>
  <c r="D33" i="129"/>
  <c r="C28" i="129"/>
  <c r="C29" i="129" s="1"/>
  <c r="O19" i="129" s="1"/>
  <c r="J10" i="129"/>
  <c r="J21" i="129" s="1"/>
  <c r="D29" i="129" s="1"/>
  <c r="F9" i="129"/>
  <c r="G9" i="129" s="1"/>
  <c r="D9" i="129"/>
  <c r="C8" i="129"/>
  <c r="C11" i="129" s="1"/>
  <c r="C34" i="129" s="1"/>
  <c r="G7" i="129"/>
  <c r="F7" i="129"/>
  <c r="F6" i="129"/>
  <c r="G6" i="129" s="1"/>
  <c r="G8" i="129" s="1"/>
  <c r="G11" i="129" s="1"/>
  <c r="L12" i="94"/>
  <c r="O18" i="129" l="1"/>
  <c r="E29" i="129"/>
  <c r="Q19" i="129" s="1"/>
  <c r="I6" i="131"/>
  <c r="I3" i="131"/>
  <c r="I33" i="131" s="1"/>
  <c r="I7" i="131"/>
  <c r="I35" i="131"/>
  <c r="E11" i="131"/>
  <c r="E14" i="131" s="1"/>
  <c r="E15" i="131" s="1"/>
  <c r="F6" i="134"/>
  <c r="F9" i="132"/>
  <c r="G9" i="132" s="1"/>
  <c r="G12" i="132" s="1"/>
  <c r="D4" i="135"/>
  <c r="E9" i="134" s="1"/>
  <c r="D10" i="135"/>
  <c r="D15" i="135" s="1"/>
  <c r="D22" i="135" s="1"/>
  <c r="D18" i="135" s="1"/>
  <c r="E6" i="135"/>
  <c r="F11" i="135"/>
  <c r="E4" i="135"/>
  <c r="E7" i="134"/>
  <c r="G3" i="132"/>
  <c r="H6" i="134" s="1"/>
  <c r="F8" i="132"/>
  <c r="E8" i="132"/>
  <c r="F13" i="129"/>
  <c r="E31" i="131"/>
  <c r="I16" i="131" s="1"/>
  <c r="E35" i="131"/>
  <c r="K24" i="131"/>
  <c r="K23" i="131" s="1"/>
  <c r="E26" i="131"/>
  <c r="I11" i="131" s="1"/>
  <c r="E5" i="131"/>
  <c r="F12" i="132" l="1"/>
  <c r="H9" i="132"/>
  <c r="E12" i="131"/>
  <c r="I37" i="131"/>
  <c r="I34" i="131"/>
  <c r="I36" i="131"/>
  <c r="E10" i="132"/>
  <c r="F4" i="134"/>
  <c r="F5" i="134" s="1"/>
  <c r="F10" i="132"/>
  <c r="G4" i="134"/>
  <c r="G5" i="134" s="1"/>
  <c r="D19" i="135"/>
  <c r="E19" i="135" s="1"/>
  <c r="F19" i="135" s="1"/>
  <c r="G19" i="135" s="1"/>
  <c r="H19" i="135" s="1"/>
  <c r="I19" i="135" s="1"/>
  <c r="D18" i="137"/>
  <c r="D21" i="135"/>
  <c r="E21" i="135" s="1"/>
  <c r="F21" i="135" s="1"/>
  <c r="D9" i="135"/>
  <c r="F4" i="135"/>
  <c r="G9" i="134" s="1"/>
  <c r="L9" i="134" s="1"/>
  <c r="G11" i="135"/>
  <c r="F6" i="135"/>
  <c r="F9" i="134"/>
  <c r="E12" i="135" s="1"/>
  <c r="E8" i="134"/>
  <c r="E12" i="134"/>
  <c r="H3" i="132"/>
  <c r="I6" i="134" s="1"/>
  <c r="G8" i="132"/>
  <c r="H12" i="132"/>
  <c r="I9" i="132"/>
  <c r="I12" i="132" s="1"/>
  <c r="E37" i="131"/>
  <c r="E34" i="131"/>
  <c r="E28" i="131"/>
  <c r="I13" i="131" s="1"/>
  <c r="E29" i="131"/>
  <c r="E36" i="131"/>
  <c r="E13" i="131"/>
  <c r="C35" i="129"/>
  <c r="F17" i="129"/>
  <c r="D28" i="129" s="1"/>
  <c r="E28" i="129" s="1"/>
  <c r="E31" i="129" l="1"/>
  <c r="Q18" i="129"/>
  <c r="E30" i="131"/>
  <c r="I15" i="131" s="1"/>
  <c r="I14" i="131"/>
  <c r="G10" i="132"/>
  <c r="H4" i="134"/>
  <c r="H5" i="134" s="1"/>
  <c r="E10" i="135"/>
  <c r="E5" i="135" s="1"/>
  <c r="F10" i="134"/>
  <c r="F7" i="134"/>
  <c r="F8" i="134" s="1"/>
  <c r="F10" i="135"/>
  <c r="G10" i="134"/>
  <c r="L10" i="134" s="1"/>
  <c r="G7" i="134"/>
  <c r="G8" i="134" s="1"/>
  <c r="L8" i="134" s="1"/>
  <c r="L7" i="134" s="1"/>
  <c r="E9" i="135"/>
  <c r="F9" i="135" s="1"/>
  <c r="G9" i="135" s="1"/>
  <c r="H9" i="135" s="1"/>
  <c r="I9" i="135" s="1"/>
  <c r="D2" i="137"/>
  <c r="F12" i="135"/>
  <c r="E13" i="135"/>
  <c r="H11" i="135"/>
  <c r="G6" i="135"/>
  <c r="G4" i="135"/>
  <c r="H9" i="134" s="1"/>
  <c r="G21" i="135"/>
  <c r="E19" i="134"/>
  <c r="E15" i="134"/>
  <c r="E16" i="134" s="1"/>
  <c r="D3" i="135" s="1"/>
  <c r="D7" i="135" s="1"/>
  <c r="E13" i="134"/>
  <c r="E14" i="134" s="1"/>
  <c r="I3" i="132"/>
  <c r="H8" i="132"/>
  <c r="D35" i="129"/>
  <c r="C36" i="129"/>
  <c r="G12" i="137" l="1"/>
  <c r="G14" i="137" s="1"/>
  <c r="D13" i="137" s="1"/>
  <c r="Q20" i="129"/>
  <c r="F12" i="134"/>
  <c r="F19" i="134" s="1"/>
  <c r="H10" i="134"/>
  <c r="G10" i="135"/>
  <c r="H7" i="134"/>
  <c r="H8" i="134" s="1"/>
  <c r="H10" i="132"/>
  <c r="I4" i="134"/>
  <c r="I5" i="134" s="1"/>
  <c r="I8" i="132"/>
  <c r="J4" i="134" s="1"/>
  <c r="J5" i="134" s="1"/>
  <c r="J6" i="134"/>
  <c r="G12" i="134"/>
  <c r="G13" i="134" s="1"/>
  <c r="F5" i="135"/>
  <c r="E15" i="135"/>
  <c r="E22" i="135" s="1"/>
  <c r="E18" i="135" s="1"/>
  <c r="D16" i="137"/>
  <c r="E2" i="137"/>
  <c r="H4" i="135"/>
  <c r="I9" i="134" s="1"/>
  <c r="I11" i="135"/>
  <c r="H6" i="135"/>
  <c r="H21" i="135"/>
  <c r="G12" i="135"/>
  <c r="F13" i="135"/>
  <c r="F15" i="135" s="1"/>
  <c r="F22" i="135" s="1"/>
  <c r="F15" i="134"/>
  <c r="F16" i="134" s="1"/>
  <c r="E3" i="135" s="1"/>
  <c r="E7" i="135" s="1"/>
  <c r="E3" i="137" s="1"/>
  <c r="F13" i="134"/>
  <c r="F14" i="134" s="1"/>
  <c r="E20" i="134"/>
  <c r="E21" i="134" s="1"/>
  <c r="D36" i="129"/>
  <c r="E35" i="129"/>
  <c r="L12" i="134" l="1"/>
  <c r="L15" i="134" s="1"/>
  <c r="L16" i="134" s="1"/>
  <c r="G15" i="134"/>
  <c r="G16" i="134" s="1"/>
  <c r="F3" i="135" s="1"/>
  <c r="F7" i="135" s="1"/>
  <c r="F3" i="137" s="1"/>
  <c r="G19" i="134"/>
  <c r="G20" i="134" s="1"/>
  <c r="G21" i="134" s="1"/>
  <c r="E20" i="135"/>
  <c r="I10" i="135"/>
  <c r="J10" i="134"/>
  <c r="J7" i="134"/>
  <c r="J8" i="134" s="1"/>
  <c r="H10" i="135"/>
  <c r="I10" i="134"/>
  <c r="I7" i="134"/>
  <c r="I8" i="134" s="1"/>
  <c r="G5" i="135"/>
  <c r="I10" i="132"/>
  <c r="H12" i="134"/>
  <c r="F2" i="137"/>
  <c r="E6" i="137"/>
  <c r="E7" i="137" s="1"/>
  <c r="I4" i="135"/>
  <c r="J9" i="134" s="1"/>
  <c r="I6" i="135"/>
  <c r="F18" i="135"/>
  <c r="F20" i="135"/>
  <c r="H12" i="135"/>
  <c r="G13" i="135"/>
  <c r="G15" i="135" s="1"/>
  <c r="G22" i="135" s="1"/>
  <c r="I21" i="135"/>
  <c r="L13" i="134"/>
  <c r="L14" i="134" s="1"/>
  <c r="G14" i="134"/>
  <c r="F20" i="134"/>
  <c r="F21" i="134" s="1"/>
  <c r="E36" i="129"/>
  <c r="F35" i="129"/>
  <c r="I12" i="134" l="1"/>
  <c r="I19" i="134" s="1"/>
  <c r="I20" i="134" s="1"/>
  <c r="I21" i="134" s="1"/>
  <c r="I5" i="135"/>
  <c r="J12" i="134"/>
  <c r="J13" i="134" s="1"/>
  <c r="J14" i="134" s="1"/>
  <c r="H5" i="135"/>
  <c r="I13" i="134"/>
  <c r="I14" i="134" s="1"/>
  <c r="H13" i="134"/>
  <c r="H14" i="134" s="1"/>
  <c r="H15" i="134"/>
  <c r="H16" i="134" s="1"/>
  <c r="G3" i="135" s="1"/>
  <c r="G7" i="135" s="1"/>
  <c r="G3" i="137" s="1"/>
  <c r="H19" i="134"/>
  <c r="I15" i="134"/>
  <c r="I16" i="134" s="1"/>
  <c r="H3" i="135" s="1"/>
  <c r="G2" i="137"/>
  <c r="F6" i="137"/>
  <c r="F7" i="137" s="1"/>
  <c r="G18" i="135"/>
  <c r="G20" i="135"/>
  <c r="I12" i="135"/>
  <c r="I13" i="135" s="1"/>
  <c r="I15" i="135" s="1"/>
  <c r="I22" i="135" s="1"/>
  <c r="I18" i="135" s="1"/>
  <c r="H13" i="135"/>
  <c r="H15" i="135" s="1"/>
  <c r="H22" i="135" s="1"/>
  <c r="F36" i="129"/>
  <c r="G35" i="129"/>
  <c r="J19" i="134" l="1"/>
  <c r="J20" i="134" s="1"/>
  <c r="J21" i="134" s="1"/>
  <c r="J15" i="134"/>
  <c r="J16" i="134" s="1"/>
  <c r="I3" i="135" s="1"/>
  <c r="I7" i="135" s="1"/>
  <c r="I3" i="137" s="1"/>
  <c r="I5" i="137" s="1"/>
  <c r="H7" i="135"/>
  <c r="H3" i="137" s="1"/>
  <c r="H20" i="134"/>
  <c r="H21" i="134" s="1"/>
  <c r="H2" i="137"/>
  <c r="G6" i="137"/>
  <c r="G7" i="137" s="1"/>
  <c r="H18" i="135"/>
  <c r="H20" i="135"/>
  <c r="I20" i="135"/>
  <c r="H35" i="129"/>
  <c r="H36" i="129" s="1"/>
  <c r="G36" i="129"/>
  <c r="I2" i="137" l="1"/>
  <c r="I6" i="137" s="1"/>
  <c r="H6" i="137"/>
  <c r="H7" i="137" s="1"/>
  <c r="I7" i="137" l="1"/>
  <c r="D9" i="137" s="1"/>
  <c r="D10" i="137"/>
  <c r="D11" i="137" l="1"/>
  <c r="D17" i="137" s="1"/>
  <c r="D19" i="137" l="1"/>
  <c r="D24" i="137" l="1"/>
  <c r="D21" i="137"/>
  <c r="P19" i="91" l="1"/>
  <c r="P18" i="91"/>
  <c r="X13" i="91"/>
  <c r="X12" i="91"/>
  <c r="X11" i="91"/>
  <c r="X10" i="91"/>
  <c r="X8" i="91"/>
  <c r="X6" i="91"/>
  <c r="X7" i="91"/>
  <c r="X5" i="91"/>
  <c r="R12" i="91"/>
  <c r="R13" i="91"/>
  <c r="R11" i="91"/>
  <c r="S9" i="91"/>
  <c r="S8" i="91"/>
  <c r="S7" i="91"/>
  <c r="S6" i="91"/>
  <c r="S5" i="91"/>
  <c r="R8" i="91"/>
  <c r="Q8" i="91"/>
  <c r="P8" i="91"/>
  <c r="R6" i="91"/>
  <c r="Q6" i="91"/>
  <c r="P6" i="91"/>
  <c r="R5" i="91"/>
  <c r="Q5" i="91"/>
  <c r="P5" i="91"/>
  <c r="O9" i="91"/>
  <c r="O7" i="91"/>
  <c r="O8" i="91"/>
  <c r="O6" i="91"/>
  <c r="O5" i="91"/>
  <c r="D23" i="96"/>
  <c r="I14" i="96"/>
  <c r="D14" i="96"/>
  <c r="I13" i="96"/>
  <c r="K11" i="95"/>
  <c r="D13" i="95"/>
  <c r="E11" i="95"/>
  <c r="E4" i="95" s="1"/>
  <c r="D9" i="95"/>
  <c r="D16" i="95" s="1"/>
  <c r="E16" i="95" s="1"/>
  <c r="F16" i="95" s="1"/>
  <c r="G16" i="95" s="1"/>
  <c r="H16" i="95" s="1"/>
  <c r="I16" i="95" s="1"/>
  <c r="E18" i="94"/>
  <c r="F11" i="94"/>
  <c r="G11" i="94" s="1"/>
  <c r="H11" i="94" s="1"/>
  <c r="I11" i="94" s="1"/>
  <c r="J11" i="94" s="1"/>
  <c r="E6" i="94"/>
  <c r="L18" i="93"/>
  <c r="I19" i="93"/>
  <c r="H19" i="93"/>
  <c r="G19" i="93"/>
  <c r="F19" i="93"/>
  <c r="E19" i="93"/>
  <c r="D19" i="93"/>
  <c r="D18" i="93"/>
  <c r="E18" i="93" s="1"/>
  <c r="F18" i="93" s="1"/>
  <c r="G18" i="93" s="1"/>
  <c r="H18" i="93" s="1"/>
  <c r="I18" i="93" s="1"/>
  <c r="E15" i="93"/>
  <c r="F15" i="93" s="1"/>
  <c r="G15" i="93" s="1"/>
  <c r="H15" i="93" s="1"/>
  <c r="I15" i="93" s="1"/>
  <c r="G13" i="93"/>
  <c r="H13" i="93" s="1"/>
  <c r="I13" i="93" s="1"/>
  <c r="E13" i="93"/>
  <c r="D12" i="93"/>
  <c r="E9" i="93"/>
  <c r="E12" i="93" s="1"/>
  <c r="D8" i="93"/>
  <c r="E4" i="94" s="1"/>
  <c r="E5" i="94" s="1"/>
  <c r="G5" i="93"/>
  <c r="H5" i="93" s="1"/>
  <c r="I5" i="93" s="1"/>
  <c r="E3" i="93"/>
  <c r="E8" i="93" s="1"/>
  <c r="F4" i="94" s="1"/>
  <c r="F5" i="94" l="1"/>
  <c r="E10" i="95" s="1"/>
  <c r="L4" i="94"/>
  <c r="E10" i="94"/>
  <c r="D10" i="95"/>
  <c r="D14" i="95" s="1"/>
  <c r="D21" i="95" s="1"/>
  <c r="F6" i="94"/>
  <c r="D4" i="95"/>
  <c r="D2" i="96"/>
  <c r="F2" i="96"/>
  <c r="G2" i="96" s="1"/>
  <c r="H2" i="96" s="1"/>
  <c r="I2" i="96" s="1"/>
  <c r="E5" i="95"/>
  <c r="D20" i="95"/>
  <c r="E20" i="95" s="1"/>
  <c r="D17" i="95"/>
  <c r="E6" i="95"/>
  <c r="E9" i="95"/>
  <c r="F9" i="95" s="1"/>
  <c r="G9" i="95" s="1"/>
  <c r="H9" i="95" s="1"/>
  <c r="I9" i="95" s="1"/>
  <c r="F11" i="95"/>
  <c r="F7" i="94"/>
  <c r="F10" i="94"/>
  <c r="E7" i="94"/>
  <c r="E10" i="93"/>
  <c r="F9" i="93"/>
  <c r="F3" i="93"/>
  <c r="G6" i="94" s="1"/>
  <c r="D18" i="95" l="1"/>
  <c r="E18" i="95" s="1"/>
  <c r="F18" i="95" s="1"/>
  <c r="G18" i="95" s="1"/>
  <c r="H18" i="95" s="1"/>
  <c r="I18" i="95" s="1"/>
  <c r="D18" i="96"/>
  <c r="F20" i="95"/>
  <c r="G11" i="95"/>
  <c r="F6" i="95"/>
  <c r="F4" i="95"/>
  <c r="E8" i="94"/>
  <c r="F8" i="94"/>
  <c r="F8" i="93"/>
  <c r="G3" i="93"/>
  <c r="H6" i="94" s="1"/>
  <c r="G9" i="93"/>
  <c r="F12" i="93"/>
  <c r="F10" i="93" l="1"/>
  <c r="G4" i="94"/>
  <c r="H11" i="95"/>
  <c r="G6" i="95"/>
  <c r="G4" i="95"/>
  <c r="G20" i="95"/>
  <c r="H9" i="93"/>
  <c r="G12" i="93"/>
  <c r="G8" i="93"/>
  <c r="H3" i="93"/>
  <c r="I6" i="94" s="1"/>
  <c r="G10" i="93" l="1"/>
  <c r="H4" i="94"/>
  <c r="G5" i="94"/>
  <c r="M4" i="94"/>
  <c r="H20" i="95"/>
  <c r="H4" i="95"/>
  <c r="I11" i="95"/>
  <c r="H6" i="95"/>
  <c r="H8" i="93"/>
  <c r="I3" i="93"/>
  <c r="H12" i="93"/>
  <c r="I9" i="93"/>
  <c r="I12" i="93" s="1"/>
  <c r="I8" i="93" l="1"/>
  <c r="J6" i="94"/>
  <c r="H10" i="93"/>
  <c r="I4" i="94"/>
  <c r="F10" i="95"/>
  <c r="F5" i="95" s="1"/>
  <c r="G7" i="94"/>
  <c r="G8" i="94" s="1"/>
  <c r="G10" i="94"/>
  <c r="H5" i="94"/>
  <c r="N4" i="94"/>
  <c r="I20" i="95"/>
  <c r="I4" i="95"/>
  <c r="I6" i="95"/>
  <c r="H10" i="94" l="1"/>
  <c r="G10" i="95"/>
  <c r="G5" i="95" s="1"/>
  <c r="H7" i="94"/>
  <c r="H8" i="94" s="1"/>
  <c r="I5" i="94"/>
  <c r="O4" i="94"/>
  <c r="I10" i="93"/>
  <c r="J4" i="94"/>
  <c r="E9" i="94"/>
  <c r="E12" i="94" s="1"/>
  <c r="D33" i="91"/>
  <c r="E33" i="91" s="1"/>
  <c r="F33" i="91" s="1"/>
  <c r="G33" i="91" s="1"/>
  <c r="H33" i="91" s="1"/>
  <c r="J21" i="91"/>
  <c r="D29" i="91" s="1"/>
  <c r="J10" i="91"/>
  <c r="D9" i="91"/>
  <c r="F9" i="91" s="1"/>
  <c r="G9" i="91" s="1"/>
  <c r="C8" i="91"/>
  <c r="C11" i="91" s="1"/>
  <c r="C34" i="91" s="1"/>
  <c r="F7" i="91"/>
  <c r="G7" i="91" s="1"/>
  <c r="F6" i="91"/>
  <c r="G6" i="91" s="1"/>
  <c r="G8" i="91" s="1"/>
  <c r="G11" i="91" s="1"/>
  <c r="F13" i="91" s="1"/>
  <c r="J5" i="94" l="1"/>
  <c r="P4" i="94"/>
  <c r="I10" i="94"/>
  <c r="H10" i="95"/>
  <c r="H5" i="95" s="1"/>
  <c r="I7" i="94"/>
  <c r="I8" i="94" s="1"/>
  <c r="E19" i="94"/>
  <c r="E15" i="94"/>
  <c r="E16" i="94" s="1"/>
  <c r="D3" i="95" s="1"/>
  <c r="D7" i="95" s="1"/>
  <c r="E13" i="94"/>
  <c r="E14" i="94" s="1"/>
  <c r="C35" i="91"/>
  <c r="F17" i="91"/>
  <c r="D28" i="91" s="1"/>
  <c r="I10" i="95" l="1"/>
  <c r="I5" i="95" s="1"/>
  <c r="J7" i="94"/>
  <c r="J8" i="94" s="1"/>
  <c r="J10" i="94"/>
  <c r="E20" i="94"/>
  <c r="E21" i="94" s="1"/>
  <c r="C36" i="91"/>
  <c r="D35" i="91"/>
  <c r="F9" i="94" l="1"/>
  <c r="E35" i="91"/>
  <c r="F12" i="94" l="1"/>
  <c r="F15" i="94" s="1"/>
  <c r="F16" i="94" s="1"/>
  <c r="E3" i="95" s="1"/>
  <c r="E7" i="95" s="1"/>
  <c r="E3" i="96" s="1"/>
  <c r="E12" i="95"/>
  <c r="G9" i="94"/>
  <c r="G12" i="94" s="1"/>
  <c r="F13" i="94"/>
  <c r="F14" i="94" s="1"/>
  <c r="F35" i="91"/>
  <c r="B11" i="37"/>
  <c r="B12" i="37" s="1"/>
  <c r="D8" i="37"/>
  <c r="C7" i="37"/>
  <c r="F12" i="95" l="1"/>
  <c r="E13" i="95"/>
  <c r="E14" i="95" s="1"/>
  <c r="E21" i="95" s="1"/>
  <c r="G15" i="94"/>
  <c r="G16" i="94" s="1"/>
  <c r="F3" i="95" s="1"/>
  <c r="F7" i="95" s="1"/>
  <c r="F3" i="96" s="1"/>
  <c r="G13" i="94"/>
  <c r="G14" i="94" s="1"/>
  <c r="H9" i="94"/>
  <c r="H12" i="94" s="1"/>
  <c r="J9" i="94"/>
  <c r="J12" i="94" s="1"/>
  <c r="G35" i="91"/>
  <c r="B5" i="37"/>
  <c r="D9" i="37"/>
  <c r="C8" i="37"/>
  <c r="E17" i="95" l="1"/>
  <c r="E19" i="95"/>
  <c r="G12" i="95"/>
  <c r="F13" i="95"/>
  <c r="F14" i="95" s="1"/>
  <c r="F21" i="95" s="1"/>
  <c r="I9" i="94"/>
  <c r="I12" i="94" s="1"/>
  <c r="H15" i="94"/>
  <c r="H13" i="94"/>
  <c r="H14" i="94" s="1"/>
  <c r="H16" i="94"/>
  <c r="G3" i="95" s="1"/>
  <c r="G7" i="95" s="1"/>
  <c r="G3" i="96" s="1"/>
  <c r="J15" i="94"/>
  <c r="J16" i="94" s="1"/>
  <c r="I3" i="95" s="1"/>
  <c r="I7" i="95" s="1"/>
  <c r="I3" i="96" s="1"/>
  <c r="J13" i="94"/>
  <c r="J14" i="94" s="1"/>
  <c r="H35" i="91"/>
  <c r="C28" i="91"/>
  <c r="O18" i="91" s="1"/>
  <c r="B15" i="37"/>
  <c r="B8" i="37"/>
  <c r="B14" i="37"/>
  <c r="C9" i="37"/>
  <c r="D10" i="37"/>
  <c r="H12" i="95" l="1"/>
  <c r="G13" i="95"/>
  <c r="G14" i="95" s="1"/>
  <c r="G21" i="95" s="1"/>
  <c r="F17" i="95"/>
  <c r="F19" i="95"/>
  <c r="I15" i="94"/>
  <c r="I16" i="94" s="1"/>
  <c r="H3" i="95" s="1"/>
  <c r="H7" i="95" s="1"/>
  <c r="H3" i="96" s="1"/>
  <c r="I13" i="94"/>
  <c r="I14" i="94" s="1"/>
  <c r="D34" i="91"/>
  <c r="D36" i="91" s="1"/>
  <c r="F18" i="94" s="1"/>
  <c r="F19" i="94" s="1"/>
  <c r="C29" i="91"/>
  <c r="E28" i="91"/>
  <c r="Q18" i="91" s="1"/>
  <c r="C10" i="37"/>
  <c r="D11" i="37"/>
  <c r="B9" i="37"/>
  <c r="E29" i="91" l="1"/>
  <c r="Q19" i="91" s="1"/>
  <c r="O19" i="91"/>
  <c r="G17" i="95"/>
  <c r="G19" i="95"/>
  <c r="I12" i="95"/>
  <c r="I13" i="95" s="1"/>
  <c r="I14" i="95" s="1"/>
  <c r="I21" i="95" s="1"/>
  <c r="H13" i="95"/>
  <c r="H14" i="95" s="1"/>
  <c r="H21" i="95" s="1"/>
  <c r="E31" i="91"/>
  <c r="F20" i="94"/>
  <c r="F21" i="94" s="1"/>
  <c r="E34" i="91"/>
  <c r="E36" i="91" s="1"/>
  <c r="G18" i="94" s="1"/>
  <c r="G19" i="94" s="1"/>
  <c r="B16" i="37"/>
  <c r="D12" i="37"/>
  <c r="C11" i="37"/>
  <c r="G12" i="96" l="1"/>
  <c r="G14" i="96" s="1"/>
  <c r="D13" i="96" s="1"/>
  <c r="H6" i="96" s="1"/>
  <c r="H7" i="96" s="1"/>
  <c r="Q20" i="91"/>
  <c r="I5" i="96"/>
  <c r="I6" i="96"/>
  <c r="I7" i="96" s="1"/>
  <c r="E6" i="96"/>
  <c r="E7" i="96" s="1"/>
  <c r="G6" i="96"/>
  <c r="G7" i="96" s="1"/>
  <c r="F6" i="96"/>
  <c r="F7" i="96" s="1"/>
  <c r="H17" i="95"/>
  <c r="H19" i="95"/>
  <c r="I17" i="95"/>
  <c r="I19" i="95"/>
  <c r="G20" i="94"/>
  <c r="G21" i="94" s="1"/>
  <c r="F34" i="91"/>
  <c r="F36" i="91" s="1"/>
  <c r="H18" i="94" s="1"/>
  <c r="H19" i="94" s="1"/>
  <c r="C12" i="37"/>
  <c r="D13" i="37"/>
  <c r="B6" i="37"/>
  <c r="D9" i="96" l="1"/>
  <c r="D10" i="96"/>
  <c r="H20" i="94"/>
  <c r="H21" i="94" s="1"/>
  <c r="G34" i="91"/>
  <c r="G36" i="91" s="1"/>
  <c r="I18" i="94" s="1"/>
  <c r="I19" i="94" s="1"/>
  <c r="D14" i="37"/>
  <c r="C13" i="37"/>
  <c r="D11" i="96" l="1"/>
  <c r="I20" i="94"/>
  <c r="I21" i="94" s="1"/>
  <c r="H34" i="91"/>
  <c r="H36" i="91" s="1"/>
  <c r="J18" i="94" s="1"/>
  <c r="J19" i="94" s="1"/>
  <c r="D15" i="37"/>
  <c r="C14" i="37"/>
  <c r="D17" i="96" l="1"/>
  <c r="L13" i="94"/>
  <c r="D19" i="96"/>
  <c r="J20" i="94"/>
  <c r="J21" i="94" s="1"/>
  <c r="D16" i="37"/>
  <c r="C15" i="37"/>
  <c r="D24" i="96" l="1"/>
  <c r="D21" i="96"/>
  <c r="D28" i="137" s="1"/>
  <c r="C16" i="37"/>
  <c r="D17" i="37"/>
  <c r="D18" i="37" l="1"/>
  <c r="C17" i="37"/>
  <c r="D19" i="37" l="1"/>
  <c r="C18" i="37"/>
  <c r="D20" i="37" l="1"/>
  <c r="C19" i="37"/>
  <c r="D21" i="37" l="1"/>
  <c r="C20" i="37"/>
  <c r="B18" i="37" l="1"/>
  <c r="B19" i="37"/>
  <c r="C21" i="37"/>
  <c r="D22" i="37"/>
  <c r="D23" i="37" l="1"/>
  <c r="C23" i="37" s="1"/>
  <c r="C22" i="37"/>
  <c r="B20" i="37"/>
  <c r="O14" i="226" l="1"/>
  <c r="G19" i="226" s="1"/>
  <c r="G20" i="226" s="1"/>
  <c r="G21" i="226" s="1"/>
  <c r="E50" i="246" l="1"/>
  <c r="F49" i="246"/>
  <c r="E51" i="246" l="1"/>
  <c r="F51" i="246" s="1"/>
  <c r="E94" i="246"/>
  <c r="E95" i="246" s="1"/>
  <c r="F50" i="246"/>
  <c r="E73" i="246"/>
  <c r="E26" i="246" l="1"/>
  <c r="E29" i="246" s="1"/>
  <c r="E97" i="246"/>
  <c r="R95" i="246"/>
  <c r="E75" i="246"/>
  <c r="E74" i="246" s="1"/>
  <c r="E107" i="246" s="1"/>
  <c r="Q62" i="246"/>
  <c r="E86" i="246"/>
  <c r="E88" i="246" s="1"/>
  <c r="P95" i="246" s="1"/>
  <c r="E79" i="246"/>
  <c r="S62" i="246" s="1"/>
  <c r="E80" i="246"/>
  <c r="F26" i="246"/>
  <c r="E70" i="246"/>
  <c r="E35" i="246"/>
  <c r="F35" i="246" s="1"/>
  <c r="F29" i="246"/>
  <c r="H49" i="246"/>
  <c r="G50" i="246"/>
  <c r="E72" i="246" l="1"/>
  <c r="E101" i="246" s="1"/>
  <c r="E117" i="246"/>
  <c r="E89" i="246" s="1"/>
  <c r="Q95" i="246" s="1"/>
  <c r="H50" i="246"/>
  <c r="G94" i="246"/>
  <c r="G95" i="246" s="1"/>
  <c r="E77" i="246"/>
  <c r="E78" i="246"/>
  <c r="R62" i="246" s="1"/>
  <c r="G51" i="246"/>
  <c r="G26" i="246" s="1"/>
  <c r="G70" i="246" s="1"/>
  <c r="G73" i="246"/>
  <c r="E90" i="246" l="1"/>
  <c r="H51" i="246"/>
  <c r="G97" i="246"/>
  <c r="R96" i="246"/>
  <c r="G75" i="246"/>
  <c r="G74" i="246" s="1"/>
  <c r="G107" i="246" s="1"/>
  <c r="Q63" i="246"/>
  <c r="G77" i="246"/>
  <c r="G78" i="246"/>
  <c r="R63" i="246" s="1"/>
  <c r="G72" i="246"/>
  <c r="G101" i="246" s="1"/>
  <c r="G86" i="246"/>
  <c r="G88" i="246" s="1"/>
  <c r="P96" i="246" s="1"/>
  <c r="G29" i="246"/>
  <c r="H26" i="246"/>
  <c r="G117" i="246" l="1"/>
  <c r="G89" i="246" s="1"/>
  <c r="Q96" i="246" s="1"/>
  <c r="G90" i="246"/>
  <c r="G80" i="246"/>
  <c r="G79" i="246"/>
  <c r="S63" i="246" s="1"/>
  <c r="G35" i="246"/>
  <c r="H35" i="246" s="1"/>
  <c r="H29" i="246"/>
  <c r="L49" i="246"/>
  <c r="J49" i="246"/>
  <c r="I50" i="246"/>
  <c r="K50" i="246"/>
  <c r="K94" i="246" s="1"/>
  <c r="K95" i="246" s="1"/>
  <c r="K97" i="246" l="1"/>
  <c r="R98" i="246"/>
  <c r="I73" i="246"/>
  <c r="I94" i="246"/>
  <c r="I95" i="246" s="1"/>
  <c r="I75" i="246"/>
  <c r="Q64" i="246"/>
  <c r="K51" i="246"/>
  <c r="K73" i="246"/>
  <c r="I74" i="246"/>
  <c r="I107" i="246" s="1"/>
  <c r="I72" i="246"/>
  <c r="I101" i="246" s="1"/>
  <c r="I86" i="246"/>
  <c r="I88" i="246" s="1"/>
  <c r="P97" i="246" s="1"/>
  <c r="L50" i="246"/>
  <c r="I51" i="246"/>
  <c r="J50" i="246"/>
  <c r="K26" i="246"/>
  <c r="I117" i="246" l="1"/>
  <c r="I89" i="246" s="1"/>
  <c r="Q97" i="246" s="1"/>
  <c r="I97" i="246"/>
  <c r="R97" i="246"/>
  <c r="K75" i="246"/>
  <c r="K86" i="246" s="1"/>
  <c r="K88" i="246" s="1"/>
  <c r="P98" i="246" s="1"/>
  <c r="Q65" i="246"/>
  <c r="I90" i="246"/>
  <c r="K29" i="246"/>
  <c r="K70" i="246"/>
  <c r="K74" i="246"/>
  <c r="K107" i="246" s="1"/>
  <c r="K72" i="246"/>
  <c r="K101" i="246" s="1"/>
  <c r="J51" i="246"/>
  <c r="I26" i="246"/>
  <c r="I70" i="246" s="1"/>
  <c r="L51" i="246"/>
  <c r="K35" i="246"/>
  <c r="K117" i="246" l="1"/>
  <c r="K89" i="246" s="1"/>
  <c r="K90" i="246"/>
  <c r="Q98" i="246"/>
  <c r="I78" i="246"/>
  <c r="R64" i="246" s="1"/>
  <c r="I77" i="246"/>
  <c r="K77" i="246"/>
  <c r="K78" i="246"/>
  <c r="R65" i="246" s="1"/>
  <c r="K79" i="246"/>
  <c r="S65" i="246" s="1"/>
  <c r="K80" i="246"/>
  <c r="J26" i="246"/>
  <c r="I29" i="246"/>
  <c r="I80" i="246" l="1"/>
  <c r="I79" i="246"/>
  <c r="S64" i="246" s="1"/>
  <c r="L29" i="246"/>
  <c r="J29" i="246"/>
  <c r="I35" i="246"/>
  <c r="J35" i="246" l="1"/>
  <c r="L35" i="246"/>
  <c r="F65" i="248" l="1"/>
  <c r="F25" i="248"/>
  <c r="F28" i="248" s="1"/>
  <c r="F23" i="248" s="1"/>
  <c r="F37" i="248" s="1"/>
  <c r="G25" i="248"/>
  <c r="G61" i="248" s="1"/>
  <c r="G65" i="248" s="1"/>
  <c r="F36" i="248" l="1"/>
  <c r="F33" i="248"/>
  <c r="G28" i="248"/>
  <c r="G23" i="248" s="1"/>
  <c r="O8" i="248"/>
  <c r="F60" i="248"/>
  <c r="H25" i="248"/>
  <c r="G40" i="248"/>
  <c r="G45" i="248"/>
  <c r="G41" i="248" l="1"/>
  <c r="H40" i="248"/>
  <c r="H41" i="248" s="1"/>
  <c r="H53" i="248" s="1"/>
  <c r="H6" i="248"/>
  <c r="G7" i="248"/>
  <c r="G34" i="248"/>
  <c r="H61" i="248"/>
  <c r="H45" i="248"/>
  <c r="H28" i="248"/>
  <c r="H23" i="248" s="1"/>
  <c r="F81" i="248"/>
  <c r="F67" i="248"/>
  <c r="F78" i="248"/>
  <c r="F14" i="248" s="1"/>
  <c r="F16" i="248" s="1"/>
  <c r="H37" i="248" l="1"/>
  <c r="G37" i="248"/>
  <c r="G36" i="248" s="1"/>
  <c r="G68" i="248" s="1"/>
  <c r="G54" i="248" s="1"/>
  <c r="G53" i="248"/>
  <c r="F17" i="248"/>
  <c r="F18" i="248" s="1"/>
  <c r="F79" i="248"/>
  <c r="G78" i="248"/>
  <c r="G14" i="248" s="1"/>
  <c r="G47" i="248"/>
  <c r="G49" i="248" s="1"/>
  <c r="G60" i="248"/>
  <c r="G10" i="248"/>
  <c r="G8" i="248"/>
  <c r="H34" i="248"/>
  <c r="H62" i="248"/>
  <c r="H65" i="248" s="1"/>
  <c r="H7" i="248"/>
  <c r="H33" i="248"/>
  <c r="H69" i="248"/>
  <c r="G69" i="248"/>
  <c r="G67" i="248" s="1"/>
  <c r="G33" i="248"/>
  <c r="G79" i="248" l="1"/>
  <c r="G72" i="248"/>
  <c r="F74" i="248"/>
  <c r="F19" i="248"/>
  <c r="H47" i="248"/>
  <c r="H49" i="248" s="1"/>
  <c r="H60" i="248"/>
  <c r="G12" i="248"/>
  <c r="G16" i="248"/>
  <c r="G11" i="248"/>
  <c r="H36" i="248"/>
  <c r="H68" i="248" s="1"/>
  <c r="H54" i="248" s="1"/>
  <c r="H8" i="248"/>
  <c r="H10" i="248"/>
  <c r="H12" i="248" l="1"/>
  <c r="H13" i="248" s="1"/>
  <c r="H11" i="248"/>
  <c r="H78" i="248"/>
  <c r="H14" i="248" s="1"/>
  <c r="H16" i="248" s="1"/>
  <c r="H67" i="248"/>
  <c r="H81" i="248"/>
  <c r="G17" i="248"/>
  <c r="G18" i="248" s="1"/>
  <c r="G13" i="248"/>
  <c r="G81" i="248"/>
  <c r="H79" i="248" l="1"/>
  <c r="H72" i="248"/>
  <c r="H17" i="248"/>
  <c r="H18" i="248" s="1"/>
  <c r="G74" i="248"/>
  <c r="G19" i="248"/>
  <c r="H74" i="248" l="1"/>
  <c r="H19" i="248"/>
  <c r="E28" i="248"/>
  <c r="E23" i="248" s="1"/>
  <c r="E37" i="248" s="1"/>
  <c r="E65" i="248"/>
  <c r="E45" i="248"/>
  <c r="E49" i="248" s="1"/>
  <c r="E60" i="248"/>
  <c r="E33" i="248" l="1"/>
  <c r="E36" i="248"/>
  <c r="E68" i="248" s="1"/>
  <c r="F45" i="248"/>
  <c r="F49" i="248" s="1"/>
  <c r="E78" i="248" l="1"/>
  <c r="E14" i="248" s="1"/>
  <c r="E16" i="248" s="1"/>
  <c r="E81" i="248"/>
  <c r="E67" i="248"/>
  <c r="E79" i="248" l="1"/>
  <c r="E17" i="248"/>
  <c r="E18" i="248" s="1"/>
  <c r="E74" i="248" l="1"/>
  <c r="E19" i="248"/>
</calcChain>
</file>

<file path=xl/sharedStrings.xml><?xml version="1.0" encoding="utf-8"?>
<sst xmlns="http://schemas.openxmlformats.org/spreadsheetml/2006/main" count="1870" uniqueCount="763">
  <si>
    <t>Caso Droganet</t>
  </si>
  <si>
    <t>R$ Milhões</t>
  </si>
  <si>
    <t>Capital Alocado</t>
  </si>
  <si>
    <t>Premissas</t>
  </si>
  <si>
    <t>Análise da Geração de Valor</t>
  </si>
  <si>
    <t>Clientes</t>
  </si>
  <si>
    <t>ROIC</t>
  </si>
  <si>
    <t>WACC</t>
  </si>
  <si>
    <t>Capital de Giro Liquido</t>
  </si>
  <si>
    <t>NOPAT</t>
  </si>
  <si>
    <t>Custo de Capital</t>
  </si>
  <si>
    <t>Ativo Não Circulante</t>
  </si>
  <si>
    <t>Total Ativos Operacionais</t>
  </si>
  <si>
    <t>Resultado Operacional LÍquido (NOPAT)</t>
  </si>
  <si>
    <t>lojas x R$ 150 mil x 12 meses</t>
  </si>
  <si>
    <t>Lucro Bruto</t>
  </si>
  <si>
    <t>margem bruta</t>
  </si>
  <si>
    <t>R$ 600 mil x 12 meses</t>
  </si>
  <si>
    <t>aliquota lucro real</t>
  </si>
  <si>
    <t>-</t>
  </si>
  <si>
    <t>ELEKTRA - CIA DE ENERGIA ELÉTRICA</t>
  </si>
  <si>
    <t>PL/(D+PL) ==&gt;</t>
  </si>
  <si>
    <t>Valores em R$ milhões</t>
  </si>
  <si>
    <t>Receita Líquida</t>
  </si>
  <si>
    <t>Despesas Financeiras</t>
  </si>
  <si>
    <t>LAIR</t>
  </si>
  <si>
    <t>Lucro Liquido</t>
  </si>
  <si>
    <t>Ativo Total</t>
  </si>
  <si>
    <t>Capital de Giro</t>
  </si>
  <si>
    <t>Imobilizado</t>
  </si>
  <si>
    <t>Patrimonio Liquido</t>
  </si>
  <si>
    <t>% PL</t>
  </si>
  <si>
    <t>Dívida</t>
  </si>
  <si>
    <t>% Dívida</t>
  </si>
  <si>
    <t>Fatores</t>
  </si>
  <si>
    <t>Custo da Dívida:</t>
  </si>
  <si>
    <t>Taxa da Dívida</t>
  </si>
  <si>
    <t>Alíquota IR</t>
  </si>
  <si>
    <t>Ponderação na Estrutura de Capitais</t>
  </si>
  <si>
    <t>Beta sem alavancagem</t>
  </si>
  <si>
    <t>Beta Ajustado para D/CP</t>
  </si>
  <si>
    <t>Taxa Livre de Risco (EUA)</t>
  </si>
  <si>
    <t>Prêmio pelo Risco de Mercado (EUA)</t>
  </si>
  <si>
    <t>Taxa do Capital Próprio (CAPM)</t>
  </si>
  <si>
    <t>Prêmio pelo Risco Brasil</t>
  </si>
  <si>
    <t>Taxa do Capital Próprio Ajustada</t>
  </si>
  <si>
    <t>Custo Médio Ponderado:</t>
  </si>
  <si>
    <t>Depreciação</t>
  </si>
  <si>
    <t>Investimentos</t>
  </si>
  <si>
    <t>Fluxo Operacional de Caixa</t>
  </si>
  <si>
    <t>Resultado Financeiro</t>
  </si>
  <si>
    <t>Fator de Desconto</t>
  </si>
  <si>
    <t>Valor</t>
  </si>
  <si>
    <t>Total</t>
  </si>
  <si>
    <t>Valor Econômico da Empresa</t>
  </si>
  <si>
    <t>Valor da Empresa para Acionistas</t>
  </si>
  <si>
    <t>(entrada de dados)</t>
  </si>
  <si>
    <t>SIMULAÇÃO - PREENCHER DE 100% A 20% COM INTERVALOS DE 5%</t>
  </si>
  <si>
    <t>Simulação das principais variáveis de acordo com nivel de endividamento</t>
  </si>
  <si>
    <t>Lucro</t>
  </si>
  <si>
    <t>Divida</t>
  </si>
  <si>
    <t>Ke</t>
  </si>
  <si>
    <t>EV</t>
  </si>
  <si>
    <t>Mkt Cap</t>
  </si>
  <si>
    <t>P/VPA</t>
  </si>
  <si>
    <t>Lucro Liquido (ano 1)</t>
  </si>
  <si>
    <t>Patrimônio Líquido (ano1)</t>
  </si>
  <si>
    <t>Dívida (ano 1)</t>
  </si>
  <si>
    <t>Patrimônio Liquido / Ativo Total</t>
  </si>
  <si>
    <t>Dívida / Ativo Total</t>
  </si>
  <si>
    <t>Custo da Dívida (liq. IR)</t>
  </si>
  <si>
    <t>Custo do Capital Próprio</t>
  </si>
  <si>
    <t>Valor Acionistas / Pat. Liquido</t>
  </si>
  <si>
    <t>Demonstrativo de Resultado</t>
  </si>
  <si>
    <t>Perguntas:</t>
  </si>
  <si>
    <t xml:space="preserve">Receita Líquida </t>
  </si>
  <si>
    <t>Custo dos Produtos Vendidos</t>
  </si>
  <si>
    <t>Margem Bruta</t>
  </si>
  <si>
    <t>Despesas SG&amp;A</t>
  </si>
  <si>
    <t>Outras Rec/Desp Operacionais</t>
  </si>
  <si>
    <t>Resultado Operacional (EBIT)</t>
  </si>
  <si>
    <t>Margem Operacional</t>
  </si>
  <si>
    <t>Resultado financeiro</t>
  </si>
  <si>
    <t>IR + CS (34%)</t>
  </si>
  <si>
    <t>Margem Liquida</t>
  </si>
  <si>
    <t>Depreciação e amortização</t>
  </si>
  <si>
    <t>Ebitda (Lajida)</t>
  </si>
  <si>
    <t>Margem Ebitda</t>
  </si>
  <si>
    <t>Lucro Líquido</t>
  </si>
  <si>
    <t>Ativo Circulante</t>
  </si>
  <si>
    <t>Caixa e Aplicações</t>
  </si>
  <si>
    <t>Contas a receber CP</t>
  </si>
  <si>
    <t>Estoques</t>
  </si>
  <si>
    <t>Outras contas a receber</t>
  </si>
  <si>
    <t>Passivo Circulante</t>
  </si>
  <si>
    <t>Fornecedores CP</t>
  </si>
  <si>
    <t>Impostos e Obrigações</t>
  </si>
  <si>
    <t>Financiamento CP</t>
  </si>
  <si>
    <t>Debêntures CP</t>
  </si>
  <si>
    <t>Financiamento LP</t>
  </si>
  <si>
    <t>Debêntures LP</t>
  </si>
  <si>
    <t>Passivo Não Circulante</t>
  </si>
  <si>
    <t>Patrimônio Líquido</t>
  </si>
  <si>
    <t>Provisões LP</t>
  </si>
  <si>
    <t>Patrimônio líquido</t>
  </si>
  <si>
    <t>Capital</t>
  </si>
  <si>
    <t>Reservas de capital</t>
  </si>
  <si>
    <t>Estrutura de Capitais</t>
  </si>
  <si>
    <t>Dívida Líquida</t>
  </si>
  <si>
    <t>Prazo de Clientes</t>
  </si>
  <si>
    <t>Capital dos Acionistas</t>
  </si>
  <si>
    <t>Res. Oper. Após IR (NOPAT)</t>
  </si>
  <si>
    <t>Prazo de Estoques</t>
  </si>
  <si>
    <t>Margem Nopat</t>
  </si>
  <si>
    <t>Dívida Líquida / Ebitda</t>
  </si>
  <si>
    <t>Dividendos</t>
  </si>
  <si>
    <t>Reservas</t>
  </si>
  <si>
    <t>1. Aumento de vendas com variação:</t>
  </si>
  <si>
    <t>ciclo de clientes</t>
  </si>
  <si>
    <t>Novo ROIC =</t>
  </si>
  <si>
    <t>Faturamento Liquido</t>
  </si>
  <si>
    <t>ciclo de estoques</t>
  </si>
  <si>
    <t>Ebitda =</t>
  </si>
  <si>
    <t>CPV</t>
  </si>
  <si>
    <t>ciclo de fornecedores</t>
  </si>
  <si>
    <t>Lucro Liq =</t>
  </si>
  <si>
    <t>Margem Bruta %</t>
  </si>
  <si>
    <t>2. Impacto da inadimplência</t>
  </si>
  <si>
    <t>Perda de 10%</t>
  </si>
  <si>
    <t>Caso 1</t>
  </si>
  <si>
    <t>SG&amp;A</t>
  </si>
  <si>
    <t>3. Impacto da obsolecência</t>
  </si>
  <si>
    <t>Margem Ebit %</t>
  </si>
  <si>
    <t>Ebitda</t>
  </si>
  <si>
    <t xml:space="preserve">Prazo de Fornecedores </t>
  </si>
  <si>
    <t>Margem Ebitda %</t>
  </si>
  <si>
    <t>Outros não operacionais</t>
  </si>
  <si>
    <t>Caso 2</t>
  </si>
  <si>
    <t>Caso 3</t>
  </si>
  <si>
    <t>Contas a Receber de Clientes</t>
  </si>
  <si>
    <t>Outros ativos</t>
  </si>
  <si>
    <t>Intangivel</t>
  </si>
  <si>
    <t>Fornecedores</t>
  </si>
  <si>
    <t>Financiamentos</t>
  </si>
  <si>
    <t>Lucro Acumulado</t>
  </si>
  <si>
    <t>Fluxo de Caixa</t>
  </si>
  <si>
    <t>Capital Aplicado</t>
  </si>
  <si>
    <t>Nopat</t>
  </si>
  <si>
    <t>despesa financeira</t>
  </si>
  <si>
    <t>%Divida na estrutura de capitais</t>
  </si>
  <si>
    <t>Divida Liquida</t>
  </si>
  <si>
    <t>RoE</t>
  </si>
  <si>
    <t>Capital Investido</t>
  </si>
  <si>
    <t>Custo da Divida</t>
  </si>
  <si>
    <t>Taxa</t>
  </si>
  <si>
    <t>Juros</t>
  </si>
  <si>
    <t>CAPM</t>
  </si>
  <si>
    <t>Fin. Bancários de CP</t>
  </si>
  <si>
    <t>Taxa Base (Rf)</t>
  </si>
  <si>
    <t>Beta do Ativo</t>
  </si>
  <si>
    <t>Prêmio de Risco</t>
  </si>
  <si>
    <t>Caixa e Aplicações Financeiras</t>
  </si>
  <si>
    <t>Taxa CAPM</t>
  </si>
  <si>
    <t>Valor Liquido (Divida - Aplicações)</t>
  </si>
  <si>
    <t>Taxa Bruta</t>
  </si>
  <si>
    <t>Ajustes</t>
  </si>
  <si>
    <t>Aliquota do IR</t>
  </si>
  <si>
    <t>Risco Brasil</t>
  </si>
  <si>
    <t>Taxa da dívida liquida de IR</t>
  </si>
  <si>
    <t>Variação Cambial</t>
  </si>
  <si>
    <t>Liquidez/Small Cap</t>
  </si>
  <si>
    <t>Taxa do capital</t>
  </si>
  <si>
    <t>Custo de Capital da Empresa (WACC)</t>
  </si>
  <si>
    <t>Estrutura de Capitais Projetada</t>
  </si>
  <si>
    <t>%</t>
  </si>
  <si>
    <t>Taxas</t>
  </si>
  <si>
    <t>Calculo</t>
  </si>
  <si>
    <t>Capital Próprio</t>
  </si>
  <si>
    <t>Despesa Financeira</t>
  </si>
  <si>
    <t>Premissas de DRE</t>
  </si>
  <si>
    <t>Explicação</t>
  </si>
  <si>
    <t>Mercado (mil toneladas/ano)</t>
  </si>
  <si>
    <t>Mercado (evolução)</t>
  </si>
  <si>
    <t>base</t>
  </si>
  <si>
    <t>Participação (% do mercado)</t>
  </si>
  <si>
    <t>Preço (R$ /ton)</t>
  </si>
  <si>
    <t>Faturamento Bruto</t>
  </si>
  <si>
    <t>Impostos diretos</t>
  </si>
  <si>
    <t>Faturamento Liquido - evolução (%)</t>
  </si>
  <si>
    <t>Construção de nova fábrica em 2017, inauguração em 2018</t>
  </si>
  <si>
    <t>Custo Unitário sem depreciação (R$/ton)</t>
  </si>
  <si>
    <t>Margem Bruta (%) (antes de descontar a depreciação)</t>
  </si>
  <si>
    <t>Margens melhoram após implantação</t>
  </si>
  <si>
    <t>Despesas de Vendas como % do Faturamento</t>
  </si>
  <si>
    <t>Comissões sobre vendas</t>
  </si>
  <si>
    <t>Evolução das Despesas G&amp;A (%)</t>
  </si>
  <si>
    <t>Aumento da estrutura</t>
  </si>
  <si>
    <t>Tributação base lucro real</t>
  </si>
  <si>
    <t>Premissas de Balanço Patrimonial</t>
  </si>
  <si>
    <t>Depreciação como % do Ativo Imobilizado</t>
  </si>
  <si>
    <t>Vida útil média de 10 anos</t>
  </si>
  <si>
    <t>Capital de Giro como % do Faturamento Liquido</t>
  </si>
  <si>
    <t>Ciclo de caixa médio de 45 dias sobre 360</t>
  </si>
  <si>
    <t>Investimentos em ativos (capex)</t>
  </si>
  <si>
    <t>Construção de nova fábrica em 2017</t>
  </si>
  <si>
    <t>Custo de Fabricação</t>
  </si>
  <si>
    <t>Margem Bruta (%)</t>
  </si>
  <si>
    <t>Depreciação (-)</t>
  </si>
  <si>
    <t>Despesas de Vendas (-)</t>
  </si>
  <si>
    <t>Despesas Gerais e Admin. (-)</t>
  </si>
  <si>
    <t>LAJI (EBIT)</t>
  </si>
  <si>
    <t>EBITDA</t>
  </si>
  <si>
    <t>Margem Ebitda (%)</t>
  </si>
  <si>
    <t>Imposto de Renda (34%)</t>
  </si>
  <si>
    <t>Resultado Operacional Líquido de IR (NOPAT)</t>
  </si>
  <si>
    <t>Imposto de Renda e Contribuição Social (34%)</t>
  </si>
  <si>
    <t>Lucro Líquido de IR</t>
  </si>
  <si>
    <t>(+) Depreciação</t>
  </si>
  <si>
    <t>(-) Investimentos em Capital de Giro</t>
  </si>
  <si>
    <t>(-) Investimentos em Ativos (CAPEX)</t>
  </si>
  <si>
    <t>(=) Fluxo Operacional de Caixa</t>
  </si>
  <si>
    <t>Balanço Patrimonial - Ativos Operacionais</t>
  </si>
  <si>
    <t>Ativo Imobilizado</t>
  </si>
  <si>
    <t>Depreciação Acumulada</t>
  </si>
  <si>
    <t>Ativo Imobilizado Líquido</t>
  </si>
  <si>
    <t>Ativo Operacional Total</t>
  </si>
  <si>
    <t>Balanço Patrimonial - Fontes de Financiamento</t>
  </si>
  <si>
    <t>Dívida Liquida Total</t>
  </si>
  <si>
    <t>% Divida</t>
  </si>
  <si>
    <t>% Capital</t>
  </si>
  <si>
    <t>Total de Fontes de Financiamento</t>
  </si>
  <si>
    <t>Perpetuidade</t>
  </si>
  <si>
    <t>Parcelas de VP</t>
  </si>
  <si>
    <t>VP do Fluxo</t>
  </si>
  <si>
    <t>VP da Perpetuidade</t>
  </si>
  <si>
    <t>Nominal</t>
  </si>
  <si>
    <t>g</t>
  </si>
  <si>
    <t>Taxa Real</t>
  </si>
  <si>
    <t>Inlação</t>
  </si>
  <si>
    <t>Real</t>
  </si>
  <si>
    <t>Valor do Capital Próprio</t>
  </si>
  <si>
    <t>N° de ações</t>
  </si>
  <si>
    <t>Valor por ação</t>
  </si>
  <si>
    <t>Fluxo de caixa descontado</t>
  </si>
  <si>
    <t>Custo da dívida - Kd</t>
  </si>
  <si>
    <t>Valor líquido da dívida</t>
  </si>
  <si>
    <t>Spread</t>
  </si>
  <si>
    <t>Taxa total</t>
  </si>
  <si>
    <t>Taxa bruta</t>
  </si>
  <si>
    <t>Taxa líquida do benefício fiscal</t>
  </si>
  <si>
    <t>Taxa básica</t>
  </si>
  <si>
    <t>Custo do capital próprio - Ke</t>
  </si>
  <si>
    <t>Estrutura de capital</t>
  </si>
  <si>
    <t>% total</t>
  </si>
  <si>
    <t>Cálculo</t>
  </si>
  <si>
    <t>Custo Médio Ponderado de Capital - WACC</t>
  </si>
  <si>
    <t>ANO</t>
  </si>
  <si>
    <t>CDI</t>
  </si>
  <si>
    <t>Anos</t>
  </si>
  <si>
    <t>Total Geral</t>
  </si>
  <si>
    <t>A</t>
  </si>
  <si>
    <t>B</t>
  </si>
  <si>
    <t>C</t>
  </si>
  <si>
    <t>D</t>
  </si>
  <si>
    <t>Mercado</t>
  </si>
  <si>
    <t>Fluxo</t>
  </si>
  <si>
    <t>2020E</t>
  </si>
  <si>
    <t>2021E</t>
  </si>
  <si>
    <t>2022E</t>
  </si>
  <si>
    <t>2023E</t>
  </si>
  <si>
    <t>2024E</t>
  </si>
  <si>
    <t>Aquisição</t>
  </si>
  <si>
    <t>Aumento da estrutura+ m&amp;A</t>
  </si>
  <si>
    <t>Base</t>
  </si>
  <si>
    <t>Projeção (valores reais)</t>
  </si>
  <si>
    <t>DRE Financeiro</t>
  </si>
  <si>
    <t>ganho de cross sell, chegam a 40% de partiipação de mercado em 2018</t>
  </si>
  <si>
    <t>margem bruta se mantëm</t>
  </si>
  <si>
    <t>economia de 20000, custo sobe apenas 20.000</t>
  </si>
  <si>
    <t>Redundâncias nas áreas administrativas possibilitam cortar em 50% as despesas gerais e adm.</t>
  </si>
  <si>
    <t>Balanço Patrimonial - Ativos Operaionais</t>
  </si>
  <si>
    <t>Agio (goodwill)</t>
  </si>
  <si>
    <t>Estrutura de capitais se mantém constante mas beta cai por conta de menores riscos</t>
  </si>
  <si>
    <t>Indicadores de Desempenho</t>
  </si>
  <si>
    <t>Giro dos Ativos Operacionais (Fat. Liq./ Ativos Oper.)</t>
  </si>
  <si>
    <t>Aquisição paga em 4 anos com fluxo de caixa da empresa</t>
  </si>
  <si>
    <t>ganho de cross sell, ganham 10% e chegam a 40% de partiipação de mercado em 2018</t>
  </si>
  <si>
    <t>10% dos ativos operacionais</t>
  </si>
  <si>
    <t>3% do faturamento liquido</t>
  </si>
  <si>
    <t>despesas entram no regime geral da empresa de 5% do faturamento</t>
  </si>
  <si>
    <t>Agio</t>
  </si>
  <si>
    <t>incorporação de 109.400 em ativos operacionais e mais 90.000 em ágio</t>
  </si>
  <si>
    <t>valor de aquisição</t>
  </si>
  <si>
    <t>Aquisição da Billings</t>
  </si>
  <si>
    <t>Contas a pagar (fornecedores)</t>
  </si>
  <si>
    <t>VPLs</t>
  </si>
  <si>
    <t>TIR</t>
  </si>
  <si>
    <t>Payback</t>
  </si>
  <si>
    <t>5 anos</t>
  </si>
  <si>
    <t>5,3 anos</t>
  </si>
  <si>
    <t>2,6 anos</t>
  </si>
  <si>
    <t>Fluxo 1</t>
  </si>
  <si>
    <t>Fluxo 2</t>
  </si>
  <si>
    <t>Fluxo 3</t>
  </si>
  <si>
    <t>Fluxo Total</t>
  </si>
  <si>
    <t>VPL</t>
  </si>
  <si>
    <t>Geração Eolica</t>
  </si>
  <si>
    <t>Distribuição</t>
  </si>
  <si>
    <t>Caso I</t>
  </si>
  <si>
    <t>Caso II</t>
  </si>
  <si>
    <t>Caso III</t>
  </si>
  <si>
    <t>Caso IV</t>
  </si>
  <si>
    <t>B.U.s</t>
  </si>
  <si>
    <t>Equipamentos de Elevação</t>
  </si>
  <si>
    <t>SP</t>
  </si>
  <si>
    <t>MG</t>
  </si>
  <si>
    <t>MS</t>
  </si>
  <si>
    <t>BA</t>
  </si>
  <si>
    <t>Empilhadeiras</t>
  </si>
  <si>
    <t>Geradores</t>
  </si>
  <si>
    <t>Caixa e aplicações financeiras</t>
  </si>
  <si>
    <t>Contas a receber de clientes</t>
  </si>
  <si>
    <t>Impostos a pagar</t>
  </si>
  <si>
    <t>Financiamentos bancários</t>
  </si>
  <si>
    <t>Debêntures</t>
  </si>
  <si>
    <t>Margem EBIT (%)</t>
  </si>
  <si>
    <t>Despesas financeiras</t>
  </si>
  <si>
    <t>Despesas não operacionais</t>
  </si>
  <si>
    <t>Resultado antes do IR e CS</t>
  </si>
  <si>
    <t>Margem Líquida (%)</t>
  </si>
  <si>
    <t>Caixa</t>
  </si>
  <si>
    <t>Capital próprio</t>
  </si>
  <si>
    <t>Beta</t>
  </si>
  <si>
    <t>Receita</t>
  </si>
  <si>
    <t>a) Fluxo da Operação</t>
  </si>
  <si>
    <t>b) Aporte inicial</t>
  </si>
  <si>
    <t xml:space="preserve">c) Valor Terminal </t>
  </si>
  <si>
    <t>VP Fluxo sem investimento (EV)</t>
  </si>
  <si>
    <t>VPL fluxo  (taxa de 17,9%)</t>
  </si>
  <si>
    <t>Taxa Acionista</t>
  </si>
  <si>
    <t>Taxa da Divida</t>
  </si>
  <si>
    <t>Fluxo do Projeto</t>
  </si>
  <si>
    <t>Fluxo Financeiro</t>
  </si>
  <si>
    <t>Financiamento (constante)</t>
  </si>
  <si>
    <t>Saldo</t>
  </si>
  <si>
    <t>Juros após Ben. Fiscal</t>
  </si>
  <si>
    <t>Fluxo Acionistas</t>
  </si>
  <si>
    <t>Fluxo todos</t>
  </si>
  <si>
    <t>VP Fluxo</t>
  </si>
  <si>
    <t>Fluxo Fundadores</t>
  </si>
  <si>
    <t>VPL Fluxo</t>
  </si>
  <si>
    <t xml:space="preserve"> Inicio captação</t>
  </si>
  <si>
    <t>Pat.Liq.</t>
  </si>
  <si>
    <t>Inicio aporte</t>
  </si>
  <si>
    <t>Valuation de entrada</t>
  </si>
  <si>
    <t>Novo valor do equity ao anunciar o projeto (Pós money)</t>
  </si>
  <si>
    <t>Aporte novos acionistas</t>
  </si>
  <si>
    <t>Captação para projeto</t>
  </si>
  <si>
    <t>Patrimonio dos fundadores no inicio</t>
  </si>
  <si>
    <t>Equity dos fundadores sobe de 150 para 244,2</t>
  </si>
  <si>
    <t>IPO</t>
  </si>
  <si>
    <t>PE Caso 1</t>
  </si>
  <si>
    <t>PE Caso 2</t>
  </si>
  <si>
    <t>Sai só PE</t>
  </si>
  <si>
    <t>Saem todos</t>
  </si>
  <si>
    <t>Aporte Fundadores</t>
  </si>
  <si>
    <t>TIR Fundadores</t>
  </si>
  <si>
    <t>VPL Fundadores</t>
  </si>
  <si>
    <t>Valor de aporte do equity</t>
  </si>
  <si>
    <t>Aporte</t>
  </si>
  <si>
    <t>% novos investidores/acionistas</t>
  </si>
  <si>
    <t>% da empresa</t>
  </si>
  <si>
    <t>TIR Fundo</t>
  </si>
  <si>
    <t>VPL Fundo</t>
  </si>
  <si>
    <t>Financiamento (4 parcelas)</t>
  </si>
  <si>
    <t>Fluxo para PE</t>
  </si>
  <si>
    <t>Capitais (entra a 5 x FCF)</t>
  </si>
  <si>
    <t>Venda de 30% (ano 4, 7 x FCF)</t>
  </si>
  <si>
    <t>IPO dos outros 70%(ano 7, 10 x FCF)</t>
  </si>
  <si>
    <t>VPL Fluxo PE (taxa de 20,9%)</t>
  </si>
  <si>
    <t>TIR PE</t>
  </si>
  <si>
    <t>Valor pré money</t>
  </si>
  <si>
    <t>Valor de Entrada dos Novos Acionistas</t>
  </si>
  <si>
    <t>Equity dos fundadores sobe de 150 para 175</t>
  </si>
  <si>
    <t>Fluxo para fundadores</t>
  </si>
  <si>
    <t>VPL Fluxo (taxa de 20,9%)</t>
  </si>
  <si>
    <t xml:space="preserve">TIR </t>
  </si>
  <si>
    <t>Fluxo para Fundadores se sairem com PE</t>
  </si>
  <si>
    <t>Patrimônio Liquido</t>
  </si>
  <si>
    <t>Resultados</t>
  </si>
  <si>
    <t>Outras rec./ desp. Operacionais</t>
  </si>
  <si>
    <t xml:space="preserve">Margem Operacional </t>
  </si>
  <si>
    <t>Cálculo Ebitda</t>
  </si>
  <si>
    <t>Depreciação e Amortização</t>
  </si>
  <si>
    <t>Calculo do ROIC</t>
  </si>
  <si>
    <t xml:space="preserve">Giro do capital </t>
  </si>
  <si>
    <t>Ativos Fixos</t>
  </si>
  <si>
    <t>ROIC base fundadores</t>
  </si>
  <si>
    <t>ROIC base mercado</t>
  </si>
  <si>
    <t>Patrimonial</t>
  </si>
  <si>
    <t>Justo</t>
  </si>
  <si>
    <t>Calculo WACC</t>
  </si>
  <si>
    <t>Taxa do Capital</t>
  </si>
  <si>
    <t>Calculo CAPM</t>
  </si>
  <si>
    <t>Prêmio Small Cap</t>
  </si>
  <si>
    <t>Quantidade de ações</t>
  </si>
  <si>
    <t>Valor Patrimonial</t>
  </si>
  <si>
    <t>Valor Justo Empresa</t>
  </si>
  <si>
    <t>Valor IPO</t>
  </si>
  <si>
    <t>Valor Justo Capital</t>
  </si>
  <si>
    <t>Preço por ação</t>
  </si>
  <si>
    <t>ROIC base IPO</t>
  </si>
  <si>
    <t>ROICs</t>
  </si>
  <si>
    <t>Inicial</t>
  </si>
  <si>
    <t>Valores</t>
  </si>
  <si>
    <t>(+) Clientes</t>
  </si>
  <si>
    <t>dias (sobre faturamento líquido)</t>
  </si>
  <si>
    <t>ROIC (return on invested capital)</t>
  </si>
  <si>
    <t>(+) Estoques</t>
  </si>
  <si>
    <t>WACC (weighted average cost of capital)</t>
  </si>
  <si>
    <t>(-) Fornecedores</t>
  </si>
  <si>
    <t>(=) ROIC - WACC</t>
  </si>
  <si>
    <t>(+) Ativos Fixos</t>
  </si>
  <si>
    <t>lojas. Investimento R$ 300 mil cada.</t>
  </si>
  <si>
    <t>NOPAT (net operating profit after taxes)</t>
  </si>
  <si>
    <t>(+) Outros Ativos Fixos</t>
  </si>
  <si>
    <t>(sistemas, controles, gôndolas, etc.)</t>
  </si>
  <si>
    <t>Resultado (EVA - economic value added)</t>
  </si>
  <si>
    <t>(+) Vendas</t>
  </si>
  <si>
    <t>(=) Lucro Bruto</t>
  </si>
  <si>
    <t>(-) Despesas VG&amp;A</t>
  </si>
  <si>
    <t>(=) LAJIR</t>
  </si>
  <si>
    <t>(lucro antes dos juros e do imposto de renda)</t>
  </si>
  <si>
    <t>(-) IR (34%)</t>
  </si>
  <si>
    <t>(=) NOPAT</t>
  </si>
  <si>
    <t>resultado operacional após impostos</t>
  </si>
  <si>
    <t>Qtde Ações</t>
  </si>
  <si>
    <t>Ano</t>
  </si>
  <si>
    <t>Mg Ebitda</t>
  </si>
  <si>
    <t>RoIC</t>
  </si>
  <si>
    <t>Geração Eolica A</t>
  </si>
  <si>
    <t>Geração Eolica B</t>
  </si>
  <si>
    <t>Distribuição C</t>
  </si>
  <si>
    <t>Distribuição D</t>
  </si>
  <si>
    <t>I</t>
  </si>
  <si>
    <t>II</t>
  </si>
  <si>
    <t>III</t>
  </si>
  <si>
    <t>IV</t>
  </si>
  <si>
    <t>Inicio</t>
  </si>
  <si>
    <t>Ativos</t>
  </si>
  <si>
    <t>WACC Real</t>
  </si>
  <si>
    <t>WACC - 3%</t>
  </si>
  <si>
    <t>WACC Ponderado</t>
  </si>
  <si>
    <t>WACC Ponderado - 3%</t>
  </si>
  <si>
    <t>Ganho</t>
  </si>
  <si>
    <t>PROJETO</t>
  </si>
  <si>
    <t>Invest</t>
  </si>
  <si>
    <t>5,0 anos</t>
  </si>
  <si>
    <t>3,0 anos</t>
  </si>
  <si>
    <t>TOTAL</t>
  </si>
  <si>
    <t>PROJETO C</t>
  </si>
  <si>
    <t>PROJETO D</t>
  </si>
  <si>
    <t>TAXAS</t>
  </si>
  <si>
    <t>Encadeado</t>
  </si>
  <si>
    <t>A + B</t>
  </si>
  <si>
    <t>2 x (C + D)</t>
  </si>
  <si>
    <t>A + C + D</t>
  </si>
  <si>
    <t>B + C + D</t>
  </si>
  <si>
    <t>Projetos A ou B à taxa de 16%, mais C e D à taxa de 12%</t>
  </si>
  <si>
    <t>Projetos A ou B à taxa de 19%, mais C e D à taxa de 15%</t>
  </si>
  <si>
    <t>EV*</t>
  </si>
  <si>
    <t>* enterprise value</t>
  </si>
  <si>
    <t>Ganho % EV</t>
  </si>
  <si>
    <t>Valores máximos acumulados em 12 anos</t>
  </si>
  <si>
    <t>EMPRESA SEM DÍVIDAS</t>
  </si>
  <si>
    <t>EMPRESA COM DÍVIDAS - $ 500 mil</t>
  </si>
  <si>
    <t>EMPRESA COM MAIS DÍVIDAS - $ 600 mil</t>
  </si>
  <si>
    <t>LAJIR</t>
  </si>
  <si>
    <t>CENÁRIO</t>
  </si>
  <si>
    <t>V</t>
  </si>
  <si>
    <t>RoE sem díivda</t>
  </si>
  <si>
    <t>RoE dívida $500m</t>
  </si>
  <si>
    <t>Dividas</t>
  </si>
  <si>
    <t>RoE dívida $600m</t>
  </si>
  <si>
    <t>PL</t>
  </si>
  <si>
    <t>IR</t>
  </si>
  <si>
    <r>
      <t>R</t>
    </r>
    <r>
      <rPr>
        <b/>
        <vertAlign val="subscript"/>
        <sz val="11"/>
        <color theme="1"/>
        <rFont val="Times New Roman"/>
        <family val="1"/>
      </rPr>
      <t>B</t>
    </r>
  </si>
  <si>
    <t>LPA sem dívida</t>
  </si>
  <si>
    <t>Qtde Ações (#)</t>
  </si>
  <si>
    <t>LPA dívida $500m</t>
  </si>
  <si>
    <t>Preço Ação</t>
  </si>
  <si>
    <t>LPA dívida $600m</t>
  </si>
  <si>
    <t>RoE (LL/PL)</t>
  </si>
  <si>
    <t>RoE (LL / PL)</t>
  </si>
  <si>
    <t>LPA (LL/# ações)</t>
  </si>
  <si>
    <t>Valor investido</t>
  </si>
  <si>
    <t>Dívidas</t>
  </si>
  <si>
    <t>Resultado LPA</t>
  </si>
  <si>
    <t>Juros (dívida)</t>
  </si>
  <si>
    <t>RESULTADO</t>
  </si>
  <si>
    <t>(=) LAIR</t>
  </si>
  <si>
    <t>Rb</t>
  </si>
  <si>
    <t>Rs</t>
  </si>
  <si>
    <t>Lajir (ano 1)</t>
  </si>
  <si>
    <t>D / (D+E)</t>
  </si>
  <si>
    <t>E / (D+E)</t>
  </si>
  <si>
    <t>Caso Timbaú</t>
  </si>
  <si>
    <t>CDI do período</t>
  </si>
  <si>
    <t>Multiplo CDI</t>
  </si>
  <si>
    <t xml:space="preserve">Dívida corrente da empresa, calcular com base no DRE </t>
  </si>
  <si>
    <t>130% do CDI</t>
  </si>
  <si>
    <t>Alíquota IR + CS</t>
  </si>
  <si>
    <t>Aliquota efetiva de IR+CS, ou 34% que á a aliquota normal</t>
  </si>
  <si>
    <t>Taxa da Dívida Líquida de IR (Kd)</t>
  </si>
  <si>
    <t>Estrutura de Capital Ideal, participação da dívida nas estrutura de capital</t>
  </si>
  <si>
    <t>Custo do Capital do Acionista:</t>
  </si>
  <si>
    <t>Beta setorial, tabelas do Damodaran, Capital IQ, etc.</t>
  </si>
  <si>
    <t>Formula de Hamada: Beta Alav. = Beta 0 x (1+((D/CP) x (1-Aliq.IR))</t>
  </si>
  <si>
    <t>Tbond 10 anos</t>
  </si>
  <si>
    <t>Damodaran  - SP500 - Tbond 1928 a 2016</t>
  </si>
  <si>
    <t>Fórmula do CAPM: Ke = Taxa Base + Beta x Prêmio de Risco</t>
  </si>
  <si>
    <t xml:space="preserve">EMBI Brasil, média do ano </t>
  </si>
  <si>
    <t>Prêmio de Empresa Pequena (small cap)</t>
  </si>
  <si>
    <t>Ibbotson 2015, quando estiver fora do mercado e Mkt Cap &lt; R$ 1 bi</t>
  </si>
  <si>
    <t>Inflação E.U.A.</t>
  </si>
  <si>
    <t>CPI (media)</t>
  </si>
  <si>
    <t>Inflação Brasil</t>
  </si>
  <si>
    <t>IPCA (media)</t>
  </si>
  <si>
    <t>Estrutura de Capital Ideal Projetada</t>
  </si>
  <si>
    <t>WACC R$ nominal</t>
  </si>
  <si>
    <t>WACC real</t>
  </si>
  <si>
    <t>Deflacionado pelo IPCA</t>
  </si>
  <si>
    <t>Custo Médio Ponderado (base CDI):</t>
  </si>
  <si>
    <t>Ke (base CDI)</t>
  </si>
  <si>
    <t>Fórmula do CAPM: Ke = CDI + Beta x Prêmio de Risco + Prêmio Small Cap</t>
  </si>
  <si>
    <t>WACC (base CDI)</t>
  </si>
  <si>
    <t>Taxa usual para investidores brasileiros</t>
  </si>
  <si>
    <t>Diferença do WACC</t>
  </si>
  <si>
    <t>(=) Resultado Operacional (EBIT)</t>
  </si>
  <si>
    <t xml:space="preserve">(=) Lucro Liquido </t>
  </si>
  <si>
    <t>AH</t>
  </si>
  <si>
    <t>valores em MR$</t>
  </si>
  <si>
    <t>Margem Ebita</t>
  </si>
  <si>
    <t>Variação Receita</t>
  </si>
  <si>
    <t>Variação Ebitda</t>
  </si>
  <si>
    <t>PASSIVO + PL</t>
  </si>
  <si>
    <t>ATIVO</t>
  </si>
  <si>
    <t>n/d</t>
  </si>
  <si>
    <t>Liquidez Corrente</t>
  </si>
  <si>
    <t>Prazo Clientes</t>
  </si>
  <si>
    <t>Prazo Estoques</t>
  </si>
  <si>
    <t>Prazo Fornecedores</t>
  </si>
  <si>
    <t>Prazo Impostos e Obrigações</t>
  </si>
  <si>
    <t>Ciclo de Caixa</t>
  </si>
  <si>
    <t>Capital de Giro Líquido (operacional)</t>
  </si>
  <si>
    <t>% CGL Operacional / Receita</t>
  </si>
  <si>
    <t>Dívida Bruta</t>
  </si>
  <si>
    <t>% Dívida / Capital Investido</t>
  </si>
  <si>
    <t>% PL / Capital Investido</t>
  </si>
  <si>
    <t>Capital Acionista (PL)</t>
  </si>
  <si>
    <t>Dívida Líquida / PL</t>
  </si>
  <si>
    <t>Liquidez Seca</t>
  </si>
  <si>
    <t>IR + CSLL (34%)</t>
  </si>
  <si>
    <t>Margem NOPAT</t>
  </si>
  <si>
    <t>Capital Investido (médio)</t>
  </si>
  <si>
    <t>Custo da Dívida</t>
  </si>
  <si>
    <t>Impostos sobre a Renda</t>
  </si>
  <si>
    <t>Rb (custo da dívida, líquido)</t>
  </si>
  <si>
    <t>ENDIVIDAMENTO</t>
  </si>
  <si>
    <t>CAPITAL PRÓPRIO</t>
  </si>
  <si>
    <t>Rs (custo do capital próprio)</t>
  </si>
  <si>
    <t>Rf (taxa livre de risco - TB10y)</t>
  </si>
  <si>
    <t>ERP (equity risk premium)</t>
  </si>
  <si>
    <t>Beta (alavancado da empresa)</t>
  </si>
  <si>
    <t>Inflação LP - Br</t>
  </si>
  <si>
    <t>Inflação LP - USA</t>
  </si>
  <si>
    <t>WACC (custo médio de capital)</t>
  </si>
  <si>
    <t>RoIC - WACC</t>
  </si>
  <si>
    <t>CGL Operacional</t>
  </si>
  <si>
    <t>CGL / Receita</t>
  </si>
  <si>
    <t>PMRV</t>
  </si>
  <si>
    <t>PMRE</t>
  </si>
  <si>
    <t>PMPC</t>
  </si>
  <si>
    <t>VISÃO ROIC</t>
  </si>
  <si>
    <t>VISÃO ROE</t>
  </si>
  <si>
    <t>PL (médio)</t>
  </si>
  <si>
    <t>RoE - Rs</t>
  </si>
  <si>
    <t>Districom S.A.</t>
  </si>
  <si>
    <t>Resultados Historicos e Projeção 2017</t>
  </si>
  <si>
    <t>Simulacões</t>
  </si>
  <si>
    <t>Perda de  5%</t>
  </si>
  <si>
    <t>LL</t>
  </si>
  <si>
    <t>Outros (Impostos e salários e contribuições)</t>
  </si>
  <si>
    <t>Variações nos investimentos</t>
  </si>
  <si>
    <t>Variação no capital</t>
  </si>
  <si>
    <t>Variação na divida liquida</t>
  </si>
  <si>
    <t>Perda com Inadimplência e com Estoque</t>
  </si>
  <si>
    <t>Valor Total</t>
  </si>
  <si>
    <t>Prazo de Clientes (dias)</t>
  </si>
  <si>
    <t>Prazo de Estoques (dias)</t>
  </si>
  <si>
    <t>Prazo de Fornecedores (dias)</t>
  </si>
  <si>
    <t>Rd</t>
  </si>
  <si>
    <t>Divida/Ebitda</t>
  </si>
  <si>
    <t>2024 p</t>
  </si>
  <si>
    <t>ATUAL</t>
  </si>
  <si>
    <t>PROPOSTO</t>
  </si>
  <si>
    <t>Outros (Imp e Sal a pagar)</t>
  </si>
  <si>
    <t>Valor TOTAL ($)</t>
  </si>
  <si>
    <t>(=) EBIT</t>
  </si>
  <si>
    <t>Variações no CGL</t>
  </si>
  <si>
    <t>Outros (Imp., Sal. e Contr.)</t>
  </si>
  <si>
    <t>DRE</t>
  </si>
  <si>
    <t>BP</t>
  </si>
  <si>
    <t>Ciclo de Caixa (dias)</t>
  </si>
  <si>
    <t>PREMISSAS</t>
  </si>
  <si>
    <t>Aportes de capital</t>
  </si>
  <si>
    <t>Fechar ?</t>
  </si>
  <si>
    <t>% anual</t>
  </si>
  <si>
    <t>sim = 1</t>
  </si>
  <si>
    <t>Otimizado</t>
  </si>
  <si>
    <t>Vendas</t>
  </si>
  <si>
    <t>Cap Invest</t>
  </si>
  <si>
    <t>Subtotal</t>
  </si>
  <si>
    <t>Eqptos Elevação</t>
  </si>
  <si>
    <t>Crescimento Vendas</t>
  </si>
  <si>
    <t>Esperado</t>
  </si>
  <si>
    <t>Pessimista</t>
  </si>
  <si>
    <t>Otimista</t>
  </si>
  <si>
    <t>Rs (CAPM Br)</t>
  </si>
  <si>
    <t>Passivo + PL Total</t>
  </si>
  <si>
    <t>Custos Diretos (CPV)</t>
  </si>
  <si>
    <t>Despesas operacionais</t>
  </si>
  <si>
    <t>(=) LAJIR (EBIT)</t>
  </si>
  <si>
    <t>Capital Giro Operacional</t>
  </si>
  <si>
    <t>Ativos Fixos + Investimentos</t>
  </si>
  <si>
    <t>ATIVOS OPERACIONAIS</t>
  </si>
  <si>
    <t>CAPITAL ALOCADO</t>
  </si>
  <si>
    <t>BALANÇO PATRIMONIAL (VISÃO FINANCEIRA)</t>
  </si>
  <si>
    <t>Inicio captação</t>
  </si>
  <si>
    <t>Nos dois casos existe a possibilidade dos acionistas originais ficarem ou sairem junto com o PE</t>
  </si>
  <si>
    <t xml:space="preserve">Caso 2: Multiplos de saida são 10 x FCF no ano 4 e 12 x FCF no ano 7 </t>
  </si>
  <si>
    <t xml:space="preserve">Caso 1: Multiplos de saida são 7 x FCF no ano 4 e 10 x FCF no ano 7 </t>
  </si>
  <si>
    <t>NOTAS:</t>
  </si>
  <si>
    <t>í</t>
  </si>
  <si>
    <t>Cenário Base</t>
  </si>
  <si>
    <r>
      <t>lojas x R$ 150 mil x 12 meses</t>
    </r>
    <r>
      <rPr>
        <b/>
        <sz val="10"/>
        <rFont val="Aptos"/>
        <family val="2"/>
      </rPr>
      <t xml:space="preserve"> (-3,50%)</t>
    </r>
  </si>
  <si>
    <t>lojas x R$ 187,5 mil x 12 meses</t>
  </si>
  <si>
    <t>Crescimento sustentado</t>
  </si>
  <si>
    <t>D = 0%</t>
  </si>
  <si>
    <t>D = 50%</t>
  </si>
  <si>
    <t>D = 200</t>
  </si>
  <si>
    <t>Ano 1</t>
  </si>
  <si>
    <t>Ano 2</t>
  </si>
  <si>
    <t>Ano 3</t>
  </si>
  <si>
    <t>Ano 4</t>
  </si>
  <si>
    <t>…....</t>
  </si>
  <si>
    <t>Ano 5</t>
  </si>
  <si>
    <t>(i)</t>
  </si>
  <si>
    <t>(ii)</t>
  </si>
  <si>
    <t>(iii)</t>
  </si>
  <si>
    <t>Ativos Operacionais</t>
  </si>
  <si>
    <t>Divida (D)</t>
  </si>
  <si>
    <t>Capital Próprio (E)</t>
  </si>
  <si>
    <t>Faturamento</t>
  </si>
  <si>
    <t>Alavancagem (D/E)</t>
  </si>
  <si>
    <t>(=) Margem Bruta</t>
  </si>
  <si>
    <t>Despesas Operacionais</t>
  </si>
  <si>
    <t>(=) Resultado Operacional</t>
  </si>
  <si>
    <t>Resultado Não Operacional</t>
  </si>
  <si>
    <t>(=) Lucro Antes IR e CS</t>
  </si>
  <si>
    <t>VPA</t>
  </si>
  <si>
    <t>(=) Lucro Liquido</t>
  </si>
  <si>
    <t>Dividendo por Ação</t>
  </si>
  <si>
    <t>Reserva de Lucro</t>
  </si>
  <si>
    <t>Lucro por Ação</t>
  </si>
  <si>
    <t>Retenção de Lucro</t>
  </si>
  <si>
    <t>Payout</t>
  </si>
  <si>
    <t>Dívida / Ebitda</t>
  </si>
  <si>
    <t>g (crescimento)</t>
  </si>
  <si>
    <t>Valor Patrimonial da Ação</t>
  </si>
  <si>
    <t>Do</t>
  </si>
  <si>
    <t>D=50%</t>
  </si>
  <si>
    <t>D=200%</t>
  </si>
  <si>
    <t>Div/Ação</t>
  </si>
  <si>
    <t>Mg Bruta</t>
  </si>
  <si>
    <t>(=) LAJIR (Lucro Antes Juros e IR)</t>
  </si>
  <si>
    <t xml:space="preserve">Margem </t>
  </si>
  <si>
    <t>Provisao IR + CS</t>
  </si>
  <si>
    <t>Aliquota IR + CS</t>
  </si>
  <si>
    <t xml:space="preserve">Provedores de Capital </t>
  </si>
  <si>
    <t>D/CP</t>
  </si>
  <si>
    <t>Cálculo do WACC - Base R$</t>
  </si>
  <si>
    <t>CUSTO DE CAPITAL</t>
  </si>
  <si>
    <t>Observações</t>
  </si>
  <si>
    <t>CUSTO DA DÍVIDA x ALAVANCAGEM</t>
  </si>
  <si>
    <t>D / (PL + D)</t>
  </si>
  <si>
    <t>PL / (PL + D)</t>
  </si>
  <si>
    <t>Custo (% CDI)</t>
  </si>
  <si>
    <t>Taxa do CDI</t>
  </si>
  <si>
    <t>CDI projetado</t>
  </si>
  <si>
    <t>Condições do Financiamento</t>
  </si>
  <si>
    <t>Base na alavancagem, ver tabela</t>
  </si>
  <si>
    <t>Taxa da díviida bruta</t>
  </si>
  <si>
    <t>Aliquota normal lucro real IR+CS</t>
  </si>
  <si>
    <t>Taxa da Dívida Líquida de IR</t>
  </si>
  <si>
    <t>Taxa da dívida líquida de IR</t>
  </si>
  <si>
    <t>Projeção da estrutura de capitais</t>
  </si>
  <si>
    <t>Custo do Capital Próprio:</t>
  </si>
  <si>
    <t>Base Damodaran para setor da empresa</t>
  </si>
  <si>
    <t>Ajuste segundo fórmula de Hamada</t>
  </si>
  <si>
    <t>Tbonds USA de 10 anos projetada</t>
  </si>
  <si>
    <t>Base histórica</t>
  </si>
  <si>
    <t>Taxa do capital segundo CAPM</t>
  </si>
  <si>
    <t>EMBI médio dos últimos 12 meses</t>
  </si>
  <si>
    <t>Diferencial de Inflação</t>
  </si>
  <si>
    <t>Inflação LP Brasil / Inflação LP EUA</t>
  </si>
  <si>
    <t xml:space="preserve">Taxa CAPM ajustada </t>
  </si>
  <si>
    <t>Projeção na estrutura de capitais</t>
  </si>
  <si>
    <t>Custo médio ponderado de capitais</t>
  </si>
  <si>
    <t>IR + CS (sobre LAJI)</t>
  </si>
  <si>
    <t>Necessidades de Capital de Giro</t>
  </si>
  <si>
    <t>Benefício Fiscal da Dívida</t>
  </si>
  <si>
    <t>(=) Fluxo para Acionistas (Dividendos)</t>
  </si>
  <si>
    <t xml:space="preserve">VP Fluxo Operacional de Caixa </t>
  </si>
  <si>
    <t>Fluxo Operacional de Caixa (FOC)</t>
  </si>
  <si>
    <t>VP FOC</t>
  </si>
  <si>
    <t>TOTAL (a)</t>
  </si>
  <si>
    <t>Valor Residual</t>
  </si>
  <si>
    <t>Valor Residual - FOC (Perpetuidade)</t>
  </si>
  <si>
    <t>VP Valor Residual (b)</t>
  </si>
  <si>
    <t>Custos de Emissão</t>
  </si>
  <si>
    <t>custo</t>
  </si>
  <si>
    <t>Custos de Lançamento Ações</t>
  </si>
  <si>
    <t>Custos de Lançamento Dívida</t>
  </si>
  <si>
    <t>Total (c)</t>
  </si>
  <si>
    <t xml:space="preserve"> (a + b + c)</t>
  </si>
  <si>
    <t>Valor Presente da Dívida</t>
  </si>
  <si>
    <t>AMBEV</t>
  </si>
  <si>
    <t>Giro do Ativo</t>
  </si>
  <si>
    <t>MAGALU</t>
  </si>
  <si>
    <t>RAIA DROGASIL</t>
  </si>
  <si>
    <t>RECEITA</t>
  </si>
  <si>
    <t>Mg EBITDA</t>
  </si>
  <si>
    <t>Dates</t>
  </si>
  <si>
    <t>Raia Drogasil S.A. (BOVESPA:RADL3) - Share Pricing</t>
  </si>
  <si>
    <t>KROTON / COGNA</t>
  </si>
  <si>
    <t>COGNA</t>
  </si>
  <si>
    <t>TUPY</t>
  </si>
  <si>
    <t>TOTVS S.A. (BOVESPA:TOTS3) - Share Pricing</t>
  </si>
  <si>
    <t>MILLS</t>
  </si>
  <si>
    <t>Mills Locação, Serviços e Logística S.A. (BOVESPA:MILS3) - Share Pricing</t>
  </si>
  <si>
    <t>valor total</t>
  </si>
  <si>
    <t>VALOR TOTAL</t>
  </si>
  <si>
    <t>Valor Empresa A (antes)</t>
  </si>
  <si>
    <t>Valor Empresa B (antes)</t>
  </si>
  <si>
    <t>SINERGIAS</t>
  </si>
  <si>
    <t>CROSS SELL (Empresa A)</t>
  </si>
  <si>
    <t>NOVOS MERCADOS (Empresa B)</t>
  </si>
  <si>
    <t>Redução despesas operacionais (A + B)</t>
  </si>
  <si>
    <t>Redução custo de capital (Empresa A)</t>
  </si>
  <si>
    <t>Benefício fiscal com prejuízo (Empresa A)</t>
  </si>
  <si>
    <t>Regiões</t>
  </si>
  <si>
    <t>MERCADO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</si>
</sst>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#,##0.0;[Red]\-#,##0.0"/>
    <numFmt numFmtId="166" formatCode="0.0%"/>
    <numFmt numFmtId="167" formatCode="_(* #,##0.0_);_(* \(#,##0.0\);_(* &quot;-&quot;??_);_(@_)"/>
    <numFmt numFmtId="168" formatCode="_(&quot;$&quot;* #,##0.00_);_(&quot;$&quot;* \(#,##0.00\);_(&quot;$&quot;* &quot;-&quot;??_);_(@_)"/>
    <numFmt numFmtId="169" formatCode="#,##0.0_);[Red]\(#,##0.0\)"/>
    <numFmt numFmtId="170" formatCode="_(* #,##0.00_);_(* \(#,##0.00\);_(* &quot;-&quot;??_);_(@_)"/>
    <numFmt numFmtId="171" formatCode="_(* #,##0_);_(* \(#,##0\);_(* &quot;-&quot;??_);_(@_)"/>
    <numFmt numFmtId="172" formatCode="_-* #,##0.0_-;\-* #,##0.0_-;_-* &quot;-&quot;??_-;_-@_-"/>
    <numFmt numFmtId="173" formatCode="_-* #,##0_-;\-* #,##0_-;_-* &quot;-&quot;??_-;_-@_-"/>
    <numFmt numFmtId="174" formatCode="0.0"/>
    <numFmt numFmtId="175" formatCode="#,##0;[Red]\-#,##0;\-"/>
    <numFmt numFmtId="176" formatCode="_-* #,##0.0_-;\-* #,##0.0_-;_-* &quot;-&quot;?_-;_-@_-"/>
    <numFmt numFmtId="177" formatCode="#,##0.0"/>
    <numFmt numFmtId="178" formatCode="_(* #,##0.0_);_(* \(#,##0.0\)_)\ ;_(* 0_)"/>
    <numFmt numFmtId="179" formatCode="#,##0.0;[Red]\-#,##0.0;\-"/>
    <numFmt numFmtId="180" formatCode="dd/mm/yy"/>
    <numFmt numFmtId="181" formatCode="dd/mm/yy;@"/>
  </numFmts>
  <fonts count="52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Geneva"/>
      <family val="2"/>
    </font>
    <font>
      <u/>
      <sz val="10"/>
      <color indexed="12"/>
      <name val="Geneva"/>
      <family val="2"/>
    </font>
    <font>
      <sz val="10"/>
      <name val="Arial"/>
      <family val="2"/>
    </font>
    <font>
      <sz val="10"/>
      <name val="Arial"/>
      <family val="2"/>
    </font>
    <font>
      <sz val="1"/>
      <color indexed="9"/>
      <name val="Symbol"/>
      <family val="1"/>
      <charset val="2"/>
    </font>
    <font>
      <b/>
      <u/>
      <sz val="16"/>
      <name val="Aptos"/>
      <family val="2"/>
    </font>
    <font>
      <sz val="10"/>
      <name val="Aptos"/>
      <family val="2"/>
    </font>
    <font>
      <b/>
      <sz val="11"/>
      <name val="Aptos"/>
      <family val="2"/>
    </font>
    <font>
      <sz val="11"/>
      <name val="Aptos"/>
      <family val="2"/>
    </font>
    <font>
      <b/>
      <sz val="10"/>
      <name val="Aptos"/>
      <family val="2"/>
    </font>
    <font>
      <sz val="10"/>
      <color theme="1"/>
      <name val="Aptos"/>
      <family val="2"/>
    </font>
    <font>
      <b/>
      <sz val="10"/>
      <color theme="1"/>
      <name val="Aptos"/>
      <family val="2"/>
    </font>
    <font>
      <sz val="12"/>
      <color theme="1"/>
      <name val="Aptos"/>
      <family val="2"/>
    </font>
    <font>
      <b/>
      <u/>
      <sz val="10"/>
      <name val="Aptos"/>
      <family val="2"/>
    </font>
    <font>
      <i/>
      <sz val="10"/>
      <name val="Aptos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vertAlign val="subscript"/>
      <sz val="11"/>
      <color theme="1"/>
      <name val="Times New Roman"/>
      <family val="1"/>
    </font>
    <font>
      <b/>
      <sz val="10"/>
      <color indexed="12"/>
      <name val="Aptos"/>
      <family val="2"/>
    </font>
    <font>
      <u/>
      <sz val="10"/>
      <name val="Aptos"/>
      <family val="2"/>
    </font>
    <font>
      <b/>
      <sz val="10"/>
      <color theme="0"/>
      <name val="Aptos"/>
      <family val="2"/>
    </font>
    <font>
      <b/>
      <sz val="10"/>
      <color theme="3"/>
      <name val="Aptos"/>
      <family val="2"/>
    </font>
    <font>
      <b/>
      <sz val="10"/>
      <color theme="1" tint="0.34998626667073579"/>
      <name val="Aptos"/>
      <family val="2"/>
    </font>
    <font>
      <sz val="10"/>
      <color theme="1" tint="0.249977111117893"/>
      <name val="Aptos"/>
      <family val="2"/>
    </font>
    <font>
      <b/>
      <u/>
      <sz val="10"/>
      <color theme="1" tint="0.249977111117893"/>
      <name val="Aptos"/>
      <family val="2"/>
    </font>
    <font>
      <sz val="10"/>
      <color theme="1" tint="0.34998626667073579"/>
      <name val="Aptos"/>
      <family val="2"/>
    </font>
    <font>
      <b/>
      <u/>
      <sz val="10"/>
      <color theme="1" tint="0.34998626667073579"/>
      <name val="Aptos"/>
      <family val="2"/>
    </font>
    <font>
      <b/>
      <sz val="10"/>
      <color theme="1" tint="0.249977111117893"/>
      <name val="Aptos"/>
      <family val="2"/>
    </font>
    <font>
      <b/>
      <sz val="10"/>
      <color rgb="FF0070C0"/>
      <name val="Aptos"/>
      <family val="2"/>
    </font>
    <font>
      <b/>
      <sz val="10"/>
      <color rgb="FF008000"/>
      <name val="Aptos"/>
      <family val="2"/>
    </font>
    <font>
      <sz val="10"/>
      <color rgb="FF008000"/>
      <name val="Aptos"/>
      <family val="2"/>
    </font>
    <font>
      <sz val="10"/>
      <color rgb="FF000090"/>
      <name val="Aptos"/>
      <family val="2"/>
    </font>
    <font>
      <b/>
      <sz val="10"/>
      <color rgb="FF000090"/>
      <name val="Aptos"/>
      <family val="2"/>
    </font>
    <font>
      <i/>
      <sz val="10"/>
      <color theme="1"/>
      <name val="Aptos"/>
      <family val="2"/>
    </font>
    <font>
      <b/>
      <i/>
      <sz val="10"/>
      <color theme="0" tint="-0.499984740745262"/>
      <name val="Aptos"/>
      <family val="2"/>
    </font>
    <font>
      <sz val="10"/>
      <color theme="0" tint="-0.499984740745262"/>
      <name val="Aptos"/>
      <family val="2"/>
    </font>
    <font>
      <i/>
      <sz val="10"/>
      <color theme="1" tint="0.499984740745262"/>
      <name val="Aptos"/>
      <family val="2"/>
    </font>
    <font>
      <sz val="12"/>
      <name val="Aptos"/>
      <family val="2"/>
    </font>
    <font>
      <sz val="10"/>
      <color theme="0"/>
      <name val="Aptos"/>
      <family val="2"/>
    </font>
    <font>
      <b/>
      <i/>
      <sz val="10"/>
      <color theme="1" tint="0.499984740745262"/>
      <name val="Aptos"/>
      <family val="2"/>
    </font>
    <font>
      <b/>
      <u/>
      <sz val="10"/>
      <color theme="1"/>
      <name val="Aptos"/>
      <family val="2"/>
    </font>
    <font>
      <b/>
      <i/>
      <sz val="10"/>
      <name val="Aptos"/>
      <family val="2"/>
    </font>
    <font>
      <b/>
      <sz val="12"/>
      <name val="Aptos"/>
      <family val="2"/>
    </font>
    <font>
      <b/>
      <sz val="12"/>
      <color theme="1"/>
      <name val="Calibri"/>
      <family val="2"/>
      <scheme val="minor"/>
    </font>
    <font>
      <sz val="10"/>
      <name val="Calibri Light"/>
      <family val="2"/>
      <scheme val="major"/>
    </font>
    <font>
      <b/>
      <sz val="10"/>
      <color theme="4" tint="-0.499984740745262"/>
      <name val="Aptos"/>
      <family val="2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3">
    <xf numFmtId="0" fontId="0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" fillId="0" borderId="0"/>
    <xf numFmtId="9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0" fillId="0" borderId="0" applyAlignment="0"/>
    <xf numFmtId="0" fontId="9" fillId="0" borderId="0"/>
    <xf numFmtId="43" fontId="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34">
    <xf numFmtId="0" fontId="0" fillId="0" borderId="0" xfId="0"/>
    <xf numFmtId="0" fontId="11" fillId="0" borderId="0" xfId="21" applyFont="1" applyAlignment="1">
      <alignment vertical="center"/>
    </xf>
    <xf numFmtId="0" fontId="12" fillId="0" borderId="0" xfId="21" applyFont="1" applyAlignment="1">
      <alignment vertical="center"/>
    </xf>
    <xf numFmtId="4" fontId="12" fillId="0" borderId="0" xfId="21" applyNumberFormat="1" applyFont="1" applyAlignment="1">
      <alignment horizontal="center" vertical="center"/>
    </xf>
    <xf numFmtId="0" fontId="12" fillId="0" borderId="0" xfId="21" applyFont="1" applyAlignment="1">
      <alignment horizontal="center" vertical="center"/>
    </xf>
    <xf numFmtId="0" fontId="13" fillId="0" borderId="0" xfId="21" applyFont="1" applyAlignment="1">
      <alignment vertical="center"/>
    </xf>
    <xf numFmtId="0" fontId="14" fillId="0" borderId="0" xfId="21" applyFont="1" applyAlignment="1">
      <alignment vertical="center"/>
    </xf>
    <xf numFmtId="0" fontId="12" fillId="0" borderId="0" xfId="21" applyFont="1" applyAlignment="1">
      <alignment horizontal="left" vertical="center"/>
    </xf>
    <xf numFmtId="4" fontId="14" fillId="0" borderId="0" xfId="21" applyNumberFormat="1" applyFont="1" applyAlignment="1">
      <alignment horizontal="center" vertical="center"/>
    </xf>
    <xf numFmtId="0" fontId="14" fillId="0" borderId="0" xfId="21" applyFont="1" applyAlignment="1">
      <alignment horizontal="center" vertical="center"/>
    </xf>
    <xf numFmtId="0" fontId="15" fillId="0" borderId="0" xfId="21" applyFont="1" applyAlignment="1">
      <alignment vertical="center"/>
    </xf>
    <xf numFmtId="0" fontId="15" fillId="0" borderId="0" xfId="21" applyFont="1" applyAlignment="1">
      <alignment horizontal="left" vertical="center"/>
    </xf>
    <xf numFmtId="0" fontId="15" fillId="0" borderId="0" xfId="21" applyFont="1" applyAlignment="1">
      <alignment horizontal="center" vertical="center"/>
    </xf>
    <xf numFmtId="4" fontId="15" fillId="0" borderId="0" xfId="21" applyNumberFormat="1" applyFont="1" applyAlignment="1">
      <alignment horizontal="center" vertical="center"/>
    </xf>
    <xf numFmtId="4" fontId="16" fillId="0" borderId="0" xfId="3" applyNumberFormat="1" applyFont="1" applyAlignment="1">
      <alignment horizontal="center"/>
    </xf>
    <xf numFmtId="10" fontId="12" fillId="0" borderId="0" xfId="21" applyNumberFormat="1" applyFont="1" applyAlignment="1">
      <alignment horizontal="center" vertical="center"/>
    </xf>
    <xf numFmtId="10" fontId="12" fillId="0" borderId="1" xfId="21" applyNumberFormat="1" applyFont="1" applyBorder="1" applyAlignment="1">
      <alignment horizontal="center" vertical="center"/>
    </xf>
    <xf numFmtId="4" fontId="16" fillId="0" borderId="1" xfId="3" applyNumberFormat="1" applyFont="1" applyBorder="1" applyAlignment="1">
      <alignment horizontal="center"/>
    </xf>
    <xf numFmtId="4" fontId="16" fillId="0" borderId="0" xfId="3" applyNumberFormat="1" applyFont="1" applyBorder="1" applyAlignment="1">
      <alignment horizontal="center"/>
    </xf>
    <xf numFmtId="10" fontId="15" fillId="0" borderId="0" xfId="21" applyNumberFormat="1" applyFont="1" applyAlignment="1">
      <alignment horizontal="center" vertical="center"/>
    </xf>
    <xf numFmtId="4" fontId="17" fillId="0" borderId="0" xfId="3" applyNumberFormat="1" applyFont="1" applyAlignment="1">
      <alignment horizontal="center"/>
    </xf>
    <xf numFmtId="4" fontId="17" fillId="0" borderId="4" xfId="3" applyNumberFormat="1" applyFont="1" applyBorder="1" applyAlignment="1">
      <alignment horizontal="center"/>
    </xf>
    <xf numFmtId="4" fontId="17" fillId="0" borderId="0" xfId="3" applyNumberFormat="1" applyFont="1" applyBorder="1" applyAlignment="1">
      <alignment horizontal="center"/>
    </xf>
    <xf numFmtId="9" fontId="12" fillId="0" borderId="0" xfId="21" applyNumberFormat="1" applyFont="1" applyAlignment="1">
      <alignment horizontal="center" vertical="center"/>
    </xf>
    <xf numFmtId="9" fontId="12" fillId="0" borderId="0" xfId="21" applyNumberFormat="1" applyFont="1" applyAlignment="1">
      <alignment vertical="center"/>
    </xf>
    <xf numFmtId="4" fontId="12" fillId="0" borderId="0" xfId="22" applyNumberFormat="1" applyFont="1" applyBorder="1" applyAlignment="1">
      <alignment horizontal="center" vertical="center"/>
    </xf>
    <xf numFmtId="167" fontId="15" fillId="0" borderId="0" xfId="22" applyNumberFormat="1" applyFont="1" applyBorder="1" applyAlignment="1">
      <alignment horizontal="center" vertical="center"/>
    </xf>
    <xf numFmtId="167" fontId="12" fillId="0" borderId="0" xfId="21" applyNumberFormat="1" applyFont="1" applyAlignment="1">
      <alignment horizontal="center" vertical="center"/>
    </xf>
    <xf numFmtId="9" fontId="12" fillId="0" borderId="0" xfId="23" applyFont="1" applyBorder="1" applyAlignment="1">
      <alignment horizontal="center" vertical="center"/>
    </xf>
    <xf numFmtId="4" fontId="17" fillId="0" borderId="2" xfId="3" applyNumberFormat="1" applyFont="1" applyBorder="1" applyAlignment="1">
      <alignment horizontal="center"/>
    </xf>
    <xf numFmtId="10" fontId="12" fillId="0" borderId="0" xfId="23" applyNumberFormat="1" applyFont="1" applyBorder="1" applyAlignment="1">
      <alignment horizontal="center" vertical="center"/>
    </xf>
    <xf numFmtId="0" fontId="18" fillId="0" borderId="0" xfId="0" applyFont="1"/>
    <xf numFmtId="0" fontId="17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0" fontId="15" fillId="0" borderId="0" xfId="8" applyFont="1" applyAlignment="1">
      <alignment horizontal="center"/>
    </xf>
    <xf numFmtId="3" fontId="12" fillId="0" borderId="0" xfId="8" applyNumberFormat="1" applyFont="1" applyAlignment="1">
      <alignment horizontal="center"/>
    </xf>
    <xf numFmtId="166" fontId="12" fillId="0" borderId="0" xfId="8" applyNumberFormat="1" applyFont="1" applyAlignment="1">
      <alignment horizontal="center"/>
    </xf>
    <xf numFmtId="0" fontId="12" fillId="0" borderId="0" xfId="8" applyFont="1" applyAlignment="1">
      <alignment horizontal="center"/>
    </xf>
    <xf numFmtId="4" fontId="12" fillId="0" borderId="0" xfId="8" applyNumberFormat="1" applyFont="1" applyAlignment="1">
      <alignment horizontal="center"/>
    </xf>
    <xf numFmtId="0" fontId="15" fillId="0" borderId="0" xfId="8" applyFont="1" applyAlignment="1">
      <alignment horizontal="left"/>
    </xf>
    <xf numFmtId="0" fontId="12" fillId="0" borderId="0" xfId="8" applyFont="1" applyAlignment="1">
      <alignment horizontal="left"/>
    </xf>
    <xf numFmtId="0" fontId="15" fillId="0" borderId="6" xfId="8" applyFont="1" applyBorder="1" applyAlignment="1">
      <alignment horizontal="center"/>
    </xf>
    <xf numFmtId="3" fontId="12" fillId="0" borderId="6" xfId="8" applyNumberFormat="1" applyFont="1" applyBorder="1" applyAlignment="1">
      <alignment horizontal="center"/>
    </xf>
    <xf numFmtId="0" fontId="12" fillId="0" borderId="6" xfId="8" applyFont="1" applyBorder="1" applyAlignment="1">
      <alignment horizontal="center"/>
    </xf>
    <xf numFmtId="3" fontId="12" fillId="0" borderId="17" xfId="8" applyNumberFormat="1" applyFont="1" applyBorder="1" applyAlignment="1">
      <alignment horizontal="center"/>
    </xf>
    <xf numFmtId="4" fontId="12" fillId="0" borderId="6" xfId="8" applyNumberFormat="1" applyFont="1" applyBorder="1" applyAlignment="1">
      <alignment horizontal="center"/>
    </xf>
    <xf numFmtId="166" fontId="12" fillId="0" borderId="0" xfId="24" applyNumberFormat="1" applyFont="1" applyFill="1" applyAlignment="1">
      <alignment horizontal="center"/>
    </xf>
    <xf numFmtId="10" fontId="12" fillId="0" borderId="6" xfId="1" applyNumberFormat="1" applyFont="1" applyBorder="1" applyAlignment="1">
      <alignment horizontal="center"/>
    </xf>
    <xf numFmtId="166" fontId="12" fillId="0" borderId="6" xfId="8" applyNumberFormat="1" applyFont="1" applyBorder="1" applyAlignment="1">
      <alignment horizontal="center"/>
    </xf>
    <xf numFmtId="0" fontId="15" fillId="0" borderId="6" xfId="8" applyFont="1" applyBorder="1" applyAlignment="1">
      <alignment horizontal="left"/>
    </xf>
    <xf numFmtId="4" fontId="15" fillId="0" borderId="6" xfId="8" applyNumberFormat="1" applyFont="1" applyBorder="1" applyAlignment="1">
      <alignment horizontal="center"/>
    </xf>
    <xf numFmtId="10" fontId="15" fillId="0" borderId="6" xfId="8" applyNumberFormat="1" applyFont="1" applyBorder="1" applyAlignment="1">
      <alignment horizontal="center"/>
    </xf>
    <xf numFmtId="4" fontId="15" fillId="0" borderId="0" xfId="8" applyNumberFormat="1" applyFont="1" applyAlignment="1">
      <alignment horizontal="center"/>
    </xf>
    <xf numFmtId="4" fontId="12" fillId="0" borderId="0" xfId="8" applyNumberFormat="1" applyFont="1" applyAlignment="1">
      <alignment horizontal="right"/>
    </xf>
    <xf numFmtId="166" fontId="15" fillId="0" borderId="6" xfId="1" applyNumberFormat="1" applyFont="1" applyBorder="1" applyAlignment="1">
      <alignment horizontal="center"/>
    </xf>
    <xf numFmtId="0" fontId="20" fillId="0" borderId="0" xfId="8" applyFont="1" applyAlignment="1">
      <alignment horizontal="left"/>
    </xf>
    <xf numFmtId="166" fontId="12" fillId="0" borderId="6" xfId="1" applyNumberFormat="1" applyFont="1" applyBorder="1" applyAlignment="1">
      <alignment horizontal="center"/>
    </xf>
    <xf numFmtId="166" fontId="12" fillId="0" borderId="0" xfId="1" applyNumberFormat="1" applyFont="1" applyBorder="1" applyAlignment="1">
      <alignment horizontal="center"/>
    </xf>
    <xf numFmtId="4" fontId="12" fillId="0" borderId="16" xfId="8" applyNumberFormat="1" applyFont="1" applyBorder="1" applyAlignment="1">
      <alignment horizontal="center"/>
    </xf>
    <xf numFmtId="4" fontId="15" fillId="0" borderId="17" xfId="8" applyNumberFormat="1" applyFont="1" applyBorder="1" applyAlignment="1">
      <alignment horizontal="center"/>
    </xf>
    <xf numFmtId="4" fontId="15" fillId="0" borderId="16" xfId="8" applyNumberFormat="1" applyFont="1" applyBorder="1" applyAlignment="1">
      <alignment horizontal="center"/>
    </xf>
    <xf numFmtId="3" fontId="15" fillId="0" borderId="6" xfId="8" applyNumberFormat="1" applyFont="1" applyBorder="1" applyAlignment="1">
      <alignment horizontal="center"/>
    </xf>
    <xf numFmtId="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3" fontId="21" fillId="0" borderId="19" xfId="26" applyNumberFormat="1" applyFont="1" applyBorder="1" applyAlignment="1">
      <alignment horizontal="center" vertical="center"/>
    </xf>
    <xf numFmtId="3" fontId="22" fillId="0" borderId="0" xfId="26" applyNumberFormat="1" applyFont="1" applyAlignment="1">
      <alignment horizontal="center" vertical="center"/>
    </xf>
    <xf numFmtId="3" fontId="21" fillId="0" borderId="0" xfId="26" applyNumberFormat="1" applyFont="1" applyAlignment="1">
      <alignment vertical="center"/>
    </xf>
    <xf numFmtId="3" fontId="21" fillId="0" borderId="18" xfId="26" applyNumberFormat="1" applyFont="1" applyBorder="1" applyAlignment="1">
      <alignment horizontal="left" vertical="center"/>
    </xf>
    <xf numFmtId="3" fontId="21" fillId="0" borderId="28" xfId="26" applyNumberFormat="1" applyFont="1" applyBorder="1" applyAlignment="1">
      <alignment horizontal="center" vertical="center"/>
    </xf>
    <xf numFmtId="3" fontId="21" fillId="0" borderId="0" xfId="26" applyNumberFormat="1" applyFont="1" applyAlignment="1">
      <alignment horizontal="center" vertical="center"/>
    </xf>
    <xf numFmtId="166" fontId="21" fillId="0" borderId="0" xfId="27" applyNumberFormat="1" applyFont="1" applyAlignment="1">
      <alignment horizontal="center" vertical="center"/>
    </xf>
    <xf numFmtId="3" fontId="21" fillId="0" borderId="15" xfId="26" applyNumberFormat="1" applyFont="1" applyBorder="1" applyAlignment="1">
      <alignment horizontal="left" vertical="center"/>
    </xf>
    <xf numFmtId="3" fontId="22" fillId="0" borderId="29" xfId="26" applyNumberFormat="1" applyFont="1" applyBorder="1" applyAlignment="1">
      <alignment horizontal="center" vertical="center"/>
    </xf>
    <xf numFmtId="9" fontId="22" fillId="0" borderId="0" xfId="27" applyFont="1" applyBorder="1" applyAlignment="1">
      <alignment horizontal="center" vertical="center"/>
    </xf>
    <xf numFmtId="9" fontId="22" fillId="0" borderId="29" xfId="27" applyFont="1" applyBorder="1" applyAlignment="1">
      <alignment horizontal="center" vertical="center"/>
    </xf>
    <xf numFmtId="4" fontId="21" fillId="0" borderId="0" xfId="27" applyNumberFormat="1" applyFont="1" applyAlignment="1">
      <alignment horizontal="center" vertical="center"/>
    </xf>
    <xf numFmtId="3" fontId="21" fillId="0" borderId="21" xfId="26" applyNumberFormat="1" applyFont="1" applyBorder="1" applyAlignment="1">
      <alignment horizontal="left" vertical="center"/>
    </xf>
    <xf numFmtId="4" fontId="22" fillId="0" borderId="22" xfId="26" applyNumberFormat="1" applyFont="1" applyBorder="1" applyAlignment="1">
      <alignment horizontal="center" vertical="center"/>
    </xf>
    <xf numFmtId="4" fontId="22" fillId="0" borderId="11" xfId="26" applyNumberFormat="1" applyFont="1" applyBorder="1" applyAlignment="1">
      <alignment horizontal="center" vertical="center"/>
    </xf>
    <xf numFmtId="3" fontId="21" fillId="0" borderId="0" xfId="26" applyNumberFormat="1" applyFont="1" applyAlignment="1">
      <alignment horizontal="left" vertical="center"/>
    </xf>
    <xf numFmtId="3" fontId="21" fillId="0" borderId="12" xfId="26" applyNumberFormat="1" applyFont="1" applyBorder="1" applyAlignment="1">
      <alignment horizontal="left" vertical="center"/>
    </xf>
    <xf numFmtId="3" fontId="22" fillId="0" borderId="13" xfId="26" applyNumberFormat="1" applyFont="1" applyBorder="1" applyAlignment="1">
      <alignment horizontal="center" vertical="center"/>
    </xf>
    <xf numFmtId="3" fontId="22" fillId="0" borderId="27" xfId="26" applyNumberFormat="1" applyFont="1" applyBorder="1" applyAlignment="1">
      <alignment horizontal="center" vertical="center"/>
    </xf>
    <xf numFmtId="166" fontId="21" fillId="0" borderId="13" xfId="27" applyNumberFormat="1" applyFont="1" applyBorder="1" applyAlignment="1">
      <alignment horizontal="center" vertical="center"/>
    </xf>
    <xf numFmtId="166" fontId="21" fillId="0" borderId="27" xfId="27" applyNumberFormat="1" applyFont="1" applyBorder="1" applyAlignment="1">
      <alignment horizontal="center" vertical="center"/>
    </xf>
    <xf numFmtId="4" fontId="21" fillId="0" borderId="22" xfId="26" applyNumberFormat="1" applyFont="1" applyBorder="1" applyAlignment="1">
      <alignment horizontal="center" vertical="center"/>
    </xf>
    <xf numFmtId="4" fontId="21" fillId="0" borderId="11" xfId="26" applyNumberFormat="1" applyFont="1" applyBorder="1" applyAlignment="1">
      <alignment horizontal="center" vertical="center"/>
    </xf>
    <xf numFmtId="3" fontId="21" fillId="0" borderId="13" xfId="26" applyNumberFormat="1" applyFont="1" applyBorder="1" applyAlignment="1">
      <alignment horizontal="center" vertical="center"/>
    </xf>
    <xf numFmtId="3" fontId="21" fillId="0" borderId="14" xfId="26" applyNumberFormat="1" applyFont="1" applyBorder="1" applyAlignment="1">
      <alignment horizontal="center" vertical="center"/>
    </xf>
    <xf numFmtId="3" fontId="21" fillId="0" borderId="24" xfId="26" applyNumberFormat="1" applyFont="1" applyBorder="1" applyAlignment="1">
      <alignment horizontal="center" vertical="center"/>
    </xf>
    <xf numFmtId="3" fontId="22" fillId="0" borderId="22" xfId="26" applyNumberFormat="1" applyFont="1" applyBorder="1" applyAlignment="1">
      <alignment horizontal="center" vertical="center"/>
    </xf>
    <xf numFmtId="3" fontId="21" fillId="0" borderId="23" xfId="26" applyNumberFormat="1" applyFont="1" applyBorder="1" applyAlignment="1">
      <alignment horizontal="center" vertical="center"/>
    </xf>
    <xf numFmtId="3" fontId="22" fillId="0" borderId="24" xfId="26" applyNumberFormat="1" applyFont="1" applyBorder="1" applyAlignment="1">
      <alignment horizontal="center" vertical="center"/>
    </xf>
    <xf numFmtId="4" fontId="22" fillId="0" borderId="0" xfId="26" applyNumberFormat="1" applyFont="1" applyAlignment="1">
      <alignment horizontal="center" vertical="center"/>
    </xf>
    <xf numFmtId="4" fontId="22" fillId="0" borderId="24" xfId="26" applyNumberFormat="1" applyFont="1" applyBorder="1" applyAlignment="1">
      <alignment horizontal="center" vertical="center"/>
    </xf>
    <xf numFmtId="4" fontId="21" fillId="0" borderId="19" xfId="26" applyNumberFormat="1" applyFont="1" applyBorder="1" applyAlignment="1">
      <alignment horizontal="center" vertical="center"/>
    </xf>
    <xf numFmtId="4" fontId="21" fillId="0" borderId="20" xfId="26" applyNumberFormat="1" applyFont="1" applyBorder="1" applyAlignment="1">
      <alignment horizontal="center" vertical="center"/>
    </xf>
    <xf numFmtId="0" fontId="12" fillId="0" borderId="0" xfId="8" applyFont="1"/>
    <xf numFmtId="0" fontId="15" fillId="0" borderId="0" xfId="8" applyFont="1"/>
    <xf numFmtId="4" fontId="17" fillId="0" borderId="6" xfId="3" applyNumberFormat="1" applyFont="1" applyBorder="1" applyAlignment="1">
      <alignment horizontal="center"/>
    </xf>
    <xf numFmtId="4" fontId="16" fillId="0" borderId="6" xfId="3" applyNumberFormat="1" applyFont="1" applyBorder="1" applyAlignment="1">
      <alignment horizontal="center"/>
    </xf>
    <xf numFmtId="166" fontId="16" fillId="0" borderId="6" xfId="1" applyNumberFormat="1" applyFont="1" applyBorder="1" applyAlignment="1">
      <alignment horizontal="center"/>
    </xf>
    <xf numFmtId="10" fontId="16" fillId="0" borderId="0" xfId="9" applyNumberFormat="1" applyFont="1"/>
    <xf numFmtId="0" fontId="12" fillId="0" borderId="6" xfId="8" applyFont="1" applyBorder="1"/>
    <xf numFmtId="0" fontId="15" fillId="0" borderId="6" xfId="8" applyFont="1" applyBorder="1"/>
    <xf numFmtId="166" fontId="15" fillId="0" borderId="6" xfId="8" applyNumberFormat="1" applyFont="1" applyBorder="1" applyAlignment="1">
      <alignment horizontal="center"/>
    </xf>
    <xf numFmtId="0" fontId="12" fillId="0" borderId="6" xfId="8" applyFont="1" applyBorder="1" applyAlignment="1">
      <alignment vertical="center"/>
    </xf>
    <xf numFmtId="0" fontId="15" fillId="0" borderId="6" xfId="8" applyFont="1" applyBorder="1" applyAlignment="1">
      <alignment vertical="center"/>
    </xf>
    <xf numFmtId="0" fontId="15" fillId="0" borderId="0" xfId="8" applyFont="1" applyAlignment="1">
      <alignment horizontal="left" vertical="center"/>
    </xf>
    <xf numFmtId="0" fontId="12" fillId="0" borderId="0" xfId="8" applyFont="1" applyAlignment="1">
      <alignment horizontal="center" vertical="center"/>
    </xf>
    <xf numFmtId="0" fontId="15" fillId="0" borderId="0" xfId="8" applyFont="1" applyAlignment="1">
      <alignment horizontal="center" vertical="center"/>
    </xf>
    <xf numFmtId="9" fontId="24" fillId="0" borderId="0" xfId="9" applyFont="1" applyFill="1" applyAlignment="1">
      <alignment horizontal="center" vertical="center"/>
    </xf>
    <xf numFmtId="0" fontId="12" fillId="0" borderId="0" xfId="8" applyFont="1" applyAlignment="1">
      <alignment horizontal="left" vertical="center"/>
    </xf>
    <xf numFmtId="4" fontId="15" fillId="0" borderId="0" xfId="10" applyNumberFormat="1" applyFont="1" applyAlignment="1">
      <alignment horizontal="center" vertical="center"/>
    </xf>
    <xf numFmtId="4" fontId="15" fillId="0" borderId="0" xfId="8" applyNumberFormat="1" applyFont="1" applyAlignment="1">
      <alignment horizontal="center" vertical="center"/>
    </xf>
    <xf numFmtId="4" fontId="12" fillId="0" borderId="0" xfId="8" applyNumberFormat="1" applyFont="1" applyAlignment="1">
      <alignment horizontal="center" vertical="center"/>
    </xf>
    <xf numFmtId="4" fontId="15" fillId="0" borderId="0" xfId="9" applyNumberFormat="1" applyFont="1" applyAlignment="1">
      <alignment horizontal="center" vertical="center"/>
    </xf>
    <xf numFmtId="9" fontId="12" fillId="0" borderId="0" xfId="8" applyNumberFormat="1" applyFont="1" applyAlignment="1">
      <alignment horizontal="center" vertical="center"/>
    </xf>
    <xf numFmtId="4" fontId="15" fillId="0" borderId="6" xfId="8" applyNumberFormat="1" applyFont="1" applyBorder="1" applyAlignment="1">
      <alignment horizontal="center" vertical="center"/>
    </xf>
    <xf numFmtId="9" fontId="15" fillId="0" borderId="6" xfId="1" applyFont="1" applyBorder="1" applyAlignment="1">
      <alignment horizontal="center" vertical="center"/>
    </xf>
    <xf numFmtId="9" fontId="27" fillId="0" borderId="6" xfId="1" applyFont="1" applyBorder="1" applyAlignment="1">
      <alignment horizontal="center" vertical="center"/>
    </xf>
    <xf numFmtId="4" fontId="16" fillId="0" borderId="6" xfId="10" applyNumberFormat="1" applyFont="1" applyFill="1" applyBorder="1" applyAlignment="1">
      <alignment horizontal="center" vertical="center"/>
    </xf>
    <xf numFmtId="4" fontId="16" fillId="0" borderId="6" xfId="3" applyNumberFormat="1" applyFont="1" applyBorder="1" applyAlignment="1">
      <alignment horizontal="center" vertical="center"/>
    </xf>
    <xf numFmtId="166" fontId="16" fillId="0" borderId="6" xfId="1" applyNumberFormat="1" applyFont="1" applyFill="1" applyBorder="1" applyAlignment="1">
      <alignment horizontal="center" vertical="center"/>
    </xf>
    <xf numFmtId="4" fontId="16" fillId="0" borderId="6" xfId="9" applyNumberFormat="1" applyFont="1" applyFill="1" applyBorder="1" applyAlignment="1">
      <alignment horizontal="center" vertical="center"/>
    </xf>
    <xf numFmtId="0" fontId="12" fillId="0" borderId="0" xfId="21" applyFont="1"/>
    <xf numFmtId="0" fontId="15" fillId="0" borderId="0" xfId="21" applyFont="1" applyAlignment="1">
      <alignment horizontal="center"/>
    </xf>
    <xf numFmtId="14" fontId="19" fillId="0" borderId="0" xfId="21" applyNumberFormat="1" applyFont="1" applyAlignment="1">
      <alignment horizontal="center"/>
    </xf>
    <xf numFmtId="0" fontId="25" fillId="0" borderId="0" xfId="21" applyFont="1"/>
    <xf numFmtId="0" fontId="30" fillId="0" borderId="0" xfId="21" applyFont="1"/>
    <xf numFmtId="0" fontId="31" fillId="0" borderId="0" xfId="21" applyFont="1"/>
    <xf numFmtId="14" fontId="32" fillId="0" borderId="0" xfId="21" applyNumberFormat="1" applyFont="1" applyAlignment="1">
      <alignment horizontal="center"/>
    </xf>
    <xf numFmtId="0" fontId="31" fillId="0" borderId="0" xfId="21" applyFont="1" applyAlignment="1">
      <alignment horizontal="left"/>
    </xf>
    <xf numFmtId="0" fontId="33" fillId="0" borderId="0" xfId="21" applyFont="1"/>
    <xf numFmtId="0" fontId="31" fillId="0" borderId="0" xfId="21" applyFont="1" applyAlignment="1">
      <alignment horizontal="center"/>
    </xf>
    <xf numFmtId="169" fontId="12" fillId="0" borderId="0" xfId="21" applyNumberFormat="1" applyFont="1"/>
    <xf numFmtId="10" fontId="12" fillId="5" borderId="0" xfId="21" applyNumberFormat="1" applyFont="1" applyFill="1" applyAlignment="1">
      <alignment horizontal="center"/>
    </xf>
    <xf numFmtId="0" fontId="12" fillId="0" borderId="0" xfId="21" applyFont="1" applyAlignment="1">
      <alignment horizontal="left" vertical="justify"/>
    </xf>
    <xf numFmtId="166" fontId="15" fillId="5" borderId="0" xfId="28" applyNumberFormat="1" applyFont="1" applyFill="1" applyBorder="1" applyAlignment="1">
      <alignment horizontal="center"/>
    </xf>
    <xf numFmtId="0" fontId="29" fillId="0" borderId="0" xfId="21" applyFont="1"/>
    <xf numFmtId="0" fontId="15" fillId="0" borderId="0" xfId="21" applyFont="1"/>
    <xf numFmtId="166" fontId="15" fillId="0" borderId="0" xfId="29" applyNumberFormat="1" applyFont="1" applyFill="1" applyBorder="1" applyAlignment="1">
      <alignment horizontal="center"/>
    </xf>
    <xf numFmtId="166" fontId="12" fillId="0" borderId="0" xfId="29" applyNumberFormat="1" applyFont="1" applyFill="1"/>
    <xf numFmtId="0" fontId="34" fillId="0" borderId="0" xfId="21" applyFont="1"/>
    <xf numFmtId="166" fontId="26" fillId="4" borderId="0" xfId="24" applyNumberFormat="1" applyFont="1" applyFill="1" applyBorder="1" applyAlignment="1">
      <alignment horizontal="center" vertical="center" wrapText="1"/>
    </xf>
    <xf numFmtId="166" fontId="35" fillId="0" borderId="0" xfId="29" applyNumberFormat="1" applyFont="1" applyFill="1"/>
    <xf numFmtId="0" fontId="35" fillId="0" borderId="0" xfId="21" applyFont="1"/>
    <xf numFmtId="166" fontId="15" fillId="0" borderId="0" xfId="29" applyNumberFormat="1" applyFont="1" applyFill="1"/>
    <xf numFmtId="166" fontId="12" fillId="0" borderId="0" xfId="28" applyNumberFormat="1" applyFont="1" applyFill="1" applyBorder="1" applyAlignment="1">
      <alignment horizontal="center"/>
    </xf>
    <xf numFmtId="166" fontId="12" fillId="0" borderId="0" xfId="28" applyNumberFormat="1" applyFont="1" applyFill="1"/>
    <xf numFmtId="0" fontId="28" fillId="0" borderId="0" xfId="21" applyFont="1"/>
    <xf numFmtId="166" fontId="31" fillId="0" borderId="0" xfId="29" applyNumberFormat="1" applyFont="1" applyFill="1" applyBorder="1" applyAlignment="1">
      <alignment horizontal="center"/>
    </xf>
    <xf numFmtId="166" fontId="31" fillId="0" borderId="0" xfId="29" applyNumberFormat="1" applyFont="1" applyFill="1"/>
    <xf numFmtId="2" fontId="12" fillId="5" borderId="0" xfId="17" applyNumberFormat="1" applyFont="1" applyFill="1" applyBorder="1" applyAlignment="1">
      <alignment horizontal="center" vertical="center"/>
    </xf>
    <xf numFmtId="170" fontId="31" fillId="0" borderId="0" xfId="28" applyFont="1" applyFill="1"/>
    <xf numFmtId="2" fontId="12" fillId="0" borderId="0" xfId="17" applyNumberFormat="1" applyFont="1" applyFill="1" applyBorder="1" applyAlignment="1">
      <alignment horizontal="center" vertical="center"/>
    </xf>
    <xf numFmtId="170" fontId="12" fillId="0" borderId="0" xfId="28" applyFont="1" applyFill="1" applyAlignment="1">
      <alignment horizontal="left" vertical="justify"/>
    </xf>
    <xf numFmtId="166" fontId="12" fillId="0" borderId="0" xfId="21" applyNumberFormat="1" applyFont="1" applyAlignment="1">
      <alignment horizontal="left" vertical="justify"/>
    </xf>
    <xf numFmtId="166" fontId="31" fillId="0" borderId="0" xfId="21" applyNumberFormat="1" applyFont="1" applyAlignment="1">
      <alignment horizontal="right"/>
    </xf>
    <xf numFmtId="10" fontId="15" fillId="0" borderId="0" xfId="21" applyNumberFormat="1" applyFont="1" applyAlignment="1">
      <alignment horizontal="center"/>
    </xf>
    <xf numFmtId="166" fontId="15" fillId="0" borderId="0" xfId="21" applyNumberFormat="1" applyFont="1" applyAlignment="1">
      <alignment horizontal="right"/>
    </xf>
    <xf numFmtId="166" fontId="28" fillId="0" borderId="0" xfId="21" applyNumberFormat="1" applyFont="1" applyAlignment="1">
      <alignment horizontal="right"/>
    </xf>
    <xf numFmtId="166" fontId="15" fillId="0" borderId="0" xfId="21" applyNumberFormat="1" applyFont="1" applyAlignment="1">
      <alignment horizontal="center"/>
    </xf>
    <xf numFmtId="10" fontId="28" fillId="0" borderId="0" xfId="21" applyNumberFormat="1" applyFont="1" applyAlignment="1">
      <alignment horizontal="center"/>
    </xf>
    <xf numFmtId="10" fontId="31" fillId="0" borderId="0" xfId="21" applyNumberFormat="1" applyFont="1" applyAlignment="1">
      <alignment horizontal="center"/>
    </xf>
    <xf numFmtId="166" fontId="35" fillId="0" borderId="0" xfId="21" applyNumberFormat="1" applyFont="1" applyAlignment="1">
      <alignment horizontal="right"/>
    </xf>
    <xf numFmtId="166" fontId="36" fillId="0" borderId="0" xfId="21" applyNumberFormat="1" applyFont="1" applyAlignment="1">
      <alignment horizontal="center"/>
    </xf>
    <xf numFmtId="166" fontId="36" fillId="0" borderId="0" xfId="29" applyNumberFormat="1" applyFont="1" applyFill="1"/>
    <xf numFmtId="0" fontId="36" fillId="0" borderId="0" xfId="21" applyFont="1"/>
    <xf numFmtId="0" fontId="37" fillId="0" borderId="0" xfId="21" applyFont="1"/>
    <xf numFmtId="0" fontId="37" fillId="0" borderId="0" xfId="21" applyFont="1" applyAlignment="1">
      <alignment horizontal="center"/>
    </xf>
    <xf numFmtId="169" fontId="37" fillId="0" borderId="0" xfId="21" applyNumberFormat="1" applyFont="1"/>
    <xf numFmtId="166" fontId="26" fillId="0" borderId="0" xfId="24" applyNumberFormat="1" applyFont="1" applyFill="1" applyBorder="1" applyAlignment="1">
      <alignment horizontal="center" vertical="center" wrapText="1"/>
    </xf>
    <xf numFmtId="166" fontId="38" fillId="0" borderId="0" xfId="21" applyNumberFormat="1" applyFont="1" applyAlignment="1">
      <alignment horizontal="right"/>
    </xf>
    <xf numFmtId="0" fontId="38" fillId="0" borderId="0" xfId="21" applyFont="1"/>
    <xf numFmtId="166" fontId="12" fillId="0" borderId="0" xfId="21" applyNumberFormat="1" applyFont="1" applyAlignment="1">
      <alignment horizontal="center"/>
    </xf>
    <xf numFmtId="166" fontId="31" fillId="0" borderId="0" xfId="21" applyNumberFormat="1" applyFont="1" applyAlignment="1">
      <alignment horizontal="left" vertical="justify"/>
    </xf>
    <xf numFmtId="0" fontId="12" fillId="0" borderId="0" xfId="21" applyFont="1" applyAlignment="1">
      <alignment horizontal="center"/>
    </xf>
    <xf numFmtId="0" fontId="12" fillId="0" borderId="0" xfId="21" applyFont="1" applyAlignment="1">
      <alignment horizontal="left"/>
    </xf>
    <xf numFmtId="0" fontId="16" fillId="0" borderId="0" xfId="11" applyFont="1"/>
    <xf numFmtId="0" fontId="17" fillId="0" borderId="0" xfId="11" applyFont="1"/>
    <xf numFmtId="0" fontId="39" fillId="0" borderId="0" xfId="11" applyFont="1"/>
    <xf numFmtId="0" fontId="17" fillId="0" borderId="0" xfId="11" applyFont="1" applyAlignment="1">
      <alignment horizontal="center"/>
    </xf>
    <xf numFmtId="0" fontId="16" fillId="0" borderId="0" xfId="11" applyFont="1" applyAlignment="1">
      <alignment horizontal="center"/>
    </xf>
    <xf numFmtId="166" fontId="17" fillId="0" borderId="0" xfId="11" applyNumberFormat="1" applyFont="1" applyAlignment="1">
      <alignment horizontal="center"/>
    </xf>
    <xf numFmtId="166" fontId="16" fillId="0" borderId="0" xfId="11" applyNumberFormat="1" applyFont="1" applyAlignment="1">
      <alignment horizontal="center"/>
    </xf>
    <xf numFmtId="4" fontId="16" fillId="0" borderId="0" xfId="11" applyNumberFormat="1" applyFont="1" applyAlignment="1">
      <alignment horizontal="center"/>
    </xf>
    <xf numFmtId="3" fontId="17" fillId="0" borderId="0" xfId="11" applyNumberFormat="1" applyFont="1" applyAlignment="1">
      <alignment horizontal="center"/>
    </xf>
    <xf numFmtId="3" fontId="16" fillId="0" borderId="0" xfId="11" applyNumberFormat="1" applyFont="1" applyAlignment="1">
      <alignment horizontal="center"/>
    </xf>
    <xf numFmtId="3" fontId="39" fillId="0" borderId="0" xfId="12" applyNumberFormat="1" applyFont="1" applyFill="1" applyBorder="1" applyAlignment="1">
      <alignment horizontal="center"/>
    </xf>
    <xf numFmtId="3" fontId="16" fillId="0" borderId="0" xfId="13" applyNumberFormat="1" applyFont="1" applyFill="1" applyBorder="1" applyAlignment="1">
      <alignment horizontal="center"/>
    </xf>
    <xf numFmtId="166" fontId="17" fillId="0" borderId="0" xfId="1" applyNumberFormat="1" applyFont="1" applyAlignment="1">
      <alignment horizontal="center"/>
    </xf>
    <xf numFmtId="166" fontId="16" fillId="0" borderId="0" xfId="1" applyNumberFormat="1" applyFont="1" applyAlignment="1">
      <alignment horizontal="center"/>
    </xf>
    <xf numFmtId="3" fontId="17" fillId="0" borderId="6" xfId="11" applyNumberFormat="1" applyFont="1" applyBorder="1" applyAlignment="1">
      <alignment horizontal="center"/>
    </xf>
    <xf numFmtId="3" fontId="17" fillId="0" borderId="6" xfId="13" applyNumberFormat="1" applyFont="1" applyFill="1" applyBorder="1" applyAlignment="1">
      <alignment horizontal="center"/>
    </xf>
    <xf numFmtId="3" fontId="16" fillId="0" borderId="6" xfId="13" applyNumberFormat="1" applyFont="1" applyFill="1" applyBorder="1" applyAlignment="1">
      <alignment horizontal="center"/>
    </xf>
    <xf numFmtId="166" fontId="40" fillId="0" borderId="6" xfId="1" applyNumberFormat="1" applyFont="1" applyFill="1" applyBorder="1" applyAlignment="1">
      <alignment horizontal="center"/>
    </xf>
    <xf numFmtId="3" fontId="41" fillId="0" borderId="0" xfId="11" applyNumberFormat="1" applyFont="1" applyAlignment="1">
      <alignment horizontal="center"/>
    </xf>
    <xf numFmtId="166" fontId="41" fillId="0" borderId="0" xfId="1" applyNumberFormat="1" applyFont="1" applyFill="1" applyBorder="1" applyAlignment="1">
      <alignment horizontal="center"/>
    </xf>
    <xf numFmtId="3" fontId="16" fillId="0" borderId="0" xfId="11" applyNumberFormat="1" applyFont="1"/>
    <xf numFmtId="175" fontId="16" fillId="0" borderId="0" xfId="3" applyNumberFormat="1" applyFont="1" applyBorder="1" applyAlignment="1">
      <alignment horizontal="center"/>
    </xf>
    <xf numFmtId="0" fontId="16" fillId="0" borderId="0" xfId="0" applyFont="1"/>
    <xf numFmtId="166" fontId="41" fillId="0" borderId="0" xfId="1" applyNumberFormat="1" applyFont="1" applyBorder="1" applyAlignment="1">
      <alignment horizontal="center"/>
    </xf>
    <xf numFmtId="0" fontId="17" fillId="0" borderId="6" xfId="11" applyFont="1" applyBorder="1"/>
    <xf numFmtId="0" fontId="39" fillId="0" borderId="6" xfId="11" applyFont="1" applyBorder="1" applyAlignment="1">
      <alignment horizontal="left" indent="1"/>
    </xf>
    <xf numFmtId="3" fontId="16" fillId="0" borderId="6" xfId="3" applyNumberFormat="1" applyFont="1" applyBorder="1" applyAlignment="1">
      <alignment horizontal="center"/>
    </xf>
    <xf numFmtId="0" fontId="15" fillId="0" borderId="6" xfId="11" applyFont="1" applyBorder="1"/>
    <xf numFmtId="3" fontId="17" fillId="0" borderId="6" xfId="3" applyNumberFormat="1" applyFont="1" applyBorder="1" applyAlignment="1">
      <alignment horizontal="center"/>
    </xf>
    <xf numFmtId="0" fontId="17" fillId="0" borderId="3" xfId="11" applyFont="1" applyBorder="1"/>
    <xf numFmtId="0" fontId="39" fillId="0" borderId="3" xfId="11" applyFont="1" applyBorder="1" applyAlignment="1">
      <alignment horizontal="left" indent="1"/>
    </xf>
    <xf numFmtId="0" fontId="15" fillId="0" borderId="3" xfId="11" applyFont="1" applyBorder="1"/>
    <xf numFmtId="0" fontId="16" fillId="0" borderId="3" xfId="0" applyFont="1" applyBorder="1"/>
    <xf numFmtId="3" fontId="16" fillId="0" borderId="6" xfId="11" applyNumberFormat="1" applyFont="1" applyBorder="1" applyAlignment="1">
      <alignment horizontal="center"/>
    </xf>
    <xf numFmtId="1" fontId="17" fillId="0" borderId="0" xfId="11" applyNumberFormat="1" applyFont="1" applyAlignment="1">
      <alignment horizontal="center"/>
    </xf>
    <xf numFmtId="0" fontId="16" fillId="0" borderId="6" xfId="11" applyFont="1" applyBorder="1"/>
    <xf numFmtId="1" fontId="16" fillId="0" borderId="6" xfId="11" applyNumberFormat="1" applyFont="1" applyBorder="1" applyAlignment="1">
      <alignment horizontal="center"/>
    </xf>
    <xf numFmtId="0" fontId="16" fillId="0" borderId="6" xfId="11" applyFont="1" applyBorder="1" applyAlignment="1">
      <alignment horizontal="center"/>
    </xf>
    <xf numFmtId="1" fontId="17" fillId="0" borderId="6" xfId="11" applyNumberFormat="1" applyFont="1" applyBorder="1" applyAlignment="1">
      <alignment horizontal="center"/>
    </xf>
    <xf numFmtId="166" fontId="17" fillId="0" borderId="6" xfId="1" applyNumberFormat="1" applyFont="1" applyBorder="1" applyAlignment="1">
      <alignment horizontal="center"/>
    </xf>
    <xf numFmtId="1" fontId="16" fillId="0" borderId="0" xfId="11" applyNumberFormat="1" applyFont="1" applyAlignment="1">
      <alignment horizontal="center"/>
    </xf>
    <xf numFmtId="166" fontId="17" fillId="0" borderId="0" xfId="1" applyNumberFormat="1" applyFont="1" applyBorder="1" applyAlignment="1">
      <alignment horizontal="center"/>
    </xf>
    <xf numFmtId="9" fontId="16" fillId="0" borderId="0" xfId="11" applyNumberFormat="1" applyFont="1" applyAlignment="1">
      <alignment horizontal="center"/>
    </xf>
    <xf numFmtId="166" fontId="16" fillId="0" borderId="6" xfId="11" applyNumberFormat="1" applyFont="1" applyBorder="1" applyAlignment="1">
      <alignment horizontal="center"/>
    </xf>
    <xf numFmtId="9" fontId="16" fillId="0" borderId="6" xfId="11" applyNumberFormat="1" applyFont="1" applyBorder="1" applyAlignment="1">
      <alignment horizontal="center"/>
    </xf>
    <xf numFmtId="166" fontId="17" fillId="0" borderId="6" xfId="11" applyNumberFormat="1" applyFont="1" applyBorder="1" applyAlignment="1">
      <alignment horizontal="center"/>
    </xf>
    <xf numFmtId="4" fontId="16" fillId="0" borderId="6" xfId="11" applyNumberFormat="1" applyFont="1" applyBorder="1" applyAlignment="1">
      <alignment horizontal="center"/>
    </xf>
    <xf numFmtId="166" fontId="40" fillId="0" borderId="6" xfId="1" applyNumberFormat="1" applyFont="1" applyBorder="1"/>
    <xf numFmtId="9" fontId="16" fillId="0" borderId="0" xfId="14" applyFont="1" applyFill="1" applyAlignment="1">
      <alignment vertical="center"/>
    </xf>
    <xf numFmtId="165" fontId="16" fillId="0" borderId="0" xfId="3" applyNumberFormat="1" applyFont="1" applyFill="1" applyAlignment="1">
      <alignment vertical="center"/>
    </xf>
    <xf numFmtId="0" fontId="17" fillId="0" borderId="0" xfId="21" applyFont="1" applyAlignment="1">
      <alignment vertical="center"/>
    </xf>
    <xf numFmtId="0" fontId="16" fillId="0" borderId="0" xfId="21" applyFont="1" applyAlignment="1">
      <alignment horizontal="center" vertical="center"/>
    </xf>
    <xf numFmtId="0" fontId="16" fillId="0" borderId="0" xfId="21" applyFont="1" applyAlignment="1">
      <alignment vertical="center"/>
    </xf>
    <xf numFmtId="0" fontId="17" fillId="0" borderId="0" xfId="21" applyFont="1" applyAlignment="1">
      <alignment horizontal="center" vertical="center"/>
    </xf>
    <xf numFmtId="0" fontId="17" fillId="0" borderId="6" xfId="21" applyFont="1" applyBorder="1" applyAlignment="1">
      <alignment vertical="center"/>
    </xf>
    <xf numFmtId="0" fontId="17" fillId="0" borderId="6" xfId="21" applyFont="1" applyBorder="1" applyAlignment="1">
      <alignment horizontal="center" vertical="center"/>
    </xf>
    <xf numFmtId="10" fontId="16" fillId="0" borderId="0" xfId="21" applyNumberFormat="1" applyFont="1" applyAlignment="1">
      <alignment vertical="center"/>
    </xf>
    <xf numFmtId="0" fontId="16" fillId="0" borderId="6" xfId="21" applyFont="1" applyBorder="1" applyAlignment="1">
      <alignment vertical="center"/>
    </xf>
    <xf numFmtId="0" fontId="16" fillId="0" borderId="6" xfId="21" applyFont="1" applyBorder="1" applyAlignment="1">
      <alignment horizontal="center" vertical="center"/>
    </xf>
    <xf numFmtId="4" fontId="17" fillId="0" borderId="0" xfId="3" applyNumberFormat="1" applyFont="1" applyFill="1" applyBorder="1" applyAlignment="1">
      <alignment horizontal="center" vertical="center"/>
    </xf>
    <xf numFmtId="4" fontId="16" fillId="0" borderId="0" xfId="3" applyNumberFormat="1" applyFont="1" applyFill="1" applyBorder="1" applyAlignment="1">
      <alignment horizontal="center" vertical="center"/>
    </xf>
    <xf numFmtId="10" fontId="39" fillId="0" borderId="0" xfId="21" applyNumberFormat="1" applyFont="1" applyAlignment="1">
      <alignment vertical="center"/>
    </xf>
    <xf numFmtId="0" fontId="39" fillId="0" borderId="0" xfId="21" applyFont="1" applyAlignment="1">
      <alignment vertical="center"/>
    </xf>
    <xf numFmtId="9" fontId="16" fillId="0" borderId="0" xfId="21" applyNumberFormat="1" applyFont="1" applyAlignment="1">
      <alignment vertical="center"/>
    </xf>
    <xf numFmtId="172" fontId="16" fillId="0" borderId="0" xfId="22" applyNumberFormat="1" applyFont="1" applyFill="1" applyAlignment="1">
      <alignment vertical="center"/>
    </xf>
    <xf numFmtId="43" fontId="16" fillId="0" borderId="0" xfId="22" applyFont="1" applyFill="1" applyAlignment="1">
      <alignment vertical="center"/>
    </xf>
    <xf numFmtId="165" fontId="16" fillId="0" borderId="0" xfId="3" applyNumberFormat="1" applyFont="1" applyFill="1" applyBorder="1" applyAlignment="1">
      <alignment horizontal="center" vertical="center"/>
    </xf>
    <xf numFmtId="165" fontId="17" fillId="0" borderId="0" xfId="3" applyNumberFormat="1" applyFont="1" applyFill="1" applyBorder="1" applyAlignment="1">
      <alignment horizontal="center" vertical="center"/>
    </xf>
    <xf numFmtId="166" fontId="16" fillId="0" borderId="0" xfId="14" applyNumberFormat="1" applyFont="1" applyFill="1" applyBorder="1" applyAlignment="1">
      <alignment horizontal="center" vertical="center"/>
    </xf>
    <xf numFmtId="9" fontId="16" fillId="0" borderId="0" xfId="23" applyFont="1" applyFill="1" applyBorder="1" applyAlignment="1">
      <alignment horizontal="center" vertical="center"/>
    </xf>
    <xf numFmtId="172" fontId="17" fillId="0" borderId="0" xfId="22" applyNumberFormat="1" applyFont="1" applyFill="1" applyBorder="1" applyAlignment="1">
      <alignment horizontal="center" vertical="center"/>
    </xf>
    <xf numFmtId="0" fontId="42" fillId="0" borderId="0" xfId="21" applyFont="1" applyAlignment="1">
      <alignment vertical="center"/>
    </xf>
    <xf numFmtId="166" fontId="42" fillId="0" borderId="0" xfId="1" applyNumberFormat="1" applyFont="1" applyFill="1" applyBorder="1" applyAlignment="1">
      <alignment horizontal="center" vertical="center"/>
    </xf>
    <xf numFmtId="4" fontId="17" fillId="0" borderId="6" xfId="3" applyNumberFormat="1" applyFont="1" applyFill="1" applyBorder="1" applyAlignment="1">
      <alignment horizontal="center" vertical="center"/>
    </xf>
    <xf numFmtId="4" fontId="16" fillId="0" borderId="6" xfId="3" applyNumberFormat="1" applyFont="1" applyFill="1" applyBorder="1" applyAlignment="1">
      <alignment horizontal="center" vertical="center"/>
    </xf>
    <xf numFmtId="0" fontId="42" fillId="0" borderId="6" xfId="21" applyFont="1" applyBorder="1" applyAlignment="1">
      <alignment vertical="center"/>
    </xf>
    <xf numFmtId="166" fontId="42" fillId="0" borderId="6" xfId="1" applyNumberFormat="1" applyFont="1" applyFill="1" applyBorder="1" applyAlignment="1">
      <alignment horizontal="center" vertical="center"/>
    </xf>
    <xf numFmtId="165" fontId="17" fillId="0" borderId="6" xfId="3" applyNumberFormat="1" applyFont="1" applyFill="1" applyBorder="1" applyAlignment="1">
      <alignment horizontal="center" vertical="center"/>
    </xf>
    <xf numFmtId="165" fontId="16" fillId="0" borderId="6" xfId="3" applyNumberFormat="1" applyFont="1" applyFill="1" applyBorder="1" applyAlignment="1">
      <alignment horizontal="center" vertical="center"/>
    </xf>
    <xf numFmtId="165" fontId="15" fillId="0" borderId="6" xfId="3" applyNumberFormat="1" applyFont="1" applyFill="1" applyBorder="1" applyAlignment="1">
      <alignment horizontal="center" vertical="center"/>
    </xf>
    <xf numFmtId="166" fontId="17" fillId="0" borderId="6" xfId="14" applyNumberFormat="1" applyFont="1" applyFill="1" applyBorder="1" applyAlignment="1">
      <alignment horizontal="center" vertical="center"/>
    </xf>
    <xf numFmtId="166" fontId="16" fillId="0" borderId="6" xfId="14" applyNumberFormat="1" applyFont="1" applyFill="1" applyBorder="1" applyAlignment="1">
      <alignment horizontal="center" vertical="center"/>
    </xf>
    <xf numFmtId="177" fontId="16" fillId="0" borderId="0" xfId="31" applyNumberFormat="1" applyFont="1" applyBorder="1" applyAlignment="1">
      <alignment horizontal="center" vertical="center"/>
    </xf>
    <xf numFmtId="9" fontId="16" fillId="0" borderId="0" xfId="1" applyFont="1" applyBorder="1" applyAlignment="1">
      <alignment horizontal="center" vertical="center"/>
    </xf>
    <xf numFmtId="166" fontId="16" fillId="0" borderId="0" xfId="1" applyNumberFormat="1" applyFont="1" applyBorder="1" applyAlignment="1">
      <alignment horizontal="center" vertical="center"/>
    </xf>
    <xf numFmtId="177" fontId="17" fillId="0" borderId="0" xfId="31" applyNumberFormat="1" applyFont="1" applyBorder="1" applyAlignment="1">
      <alignment horizontal="center" vertical="center"/>
    </xf>
    <xf numFmtId="166" fontId="17" fillId="0" borderId="0" xfId="1" applyNumberFormat="1" applyFont="1" applyBorder="1" applyAlignment="1">
      <alignment horizontal="center" vertical="center"/>
    </xf>
    <xf numFmtId="4" fontId="16" fillId="0" borderId="0" xfId="30" applyNumberFormat="1" applyFont="1" applyAlignment="1">
      <alignment horizontal="center" vertical="center"/>
    </xf>
    <xf numFmtId="4" fontId="16" fillId="0" borderId="0" xfId="30" applyNumberFormat="1" applyFont="1" applyAlignment="1">
      <alignment vertical="center"/>
    </xf>
    <xf numFmtId="0" fontId="17" fillId="0" borderId="0" xfId="30" applyFont="1" applyAlignment="1">
      <alignment vertical="center"/>
    </xf>
    <xf numFmtId="0" fontId="17" fillId="0" borderId="0" xfId="30" applyFont="1" applyAlignment="1">
      <alignment horizontal="center" vertical="center"/>
    </xf>
    <xf numFmtId="0" fontId="16" fillId="0" borderId="0" xfId="30" applyFont="1" applyAlignment="1">
      <alignment horizontal="center" vertical="center"/>
    </xf>
    <xf numFmtId="0" fontId="16" fillId="0" borderId="0" xfId="30" applyFont="1" applyAlignment="1">
      <alignment vertical="center"/>
    </xf>
    <xf numFmtId="177" fontId="16" fillId="0" borderId="0" xfId="30" applyNumberFormat="1" applyFont="1" applyAlignment="1">
      <alignment horizontal="center" vertical="center"/>
    </xf>
    <xf numFmtId="177" fontId="16" fillId="0" borderId="0" xfId="32" applyNumberFormat="1" applyFont="1" applyBorder="1" applyAlignment="1">
      <alignment horizontal="center" vertical="center"/>
    </xf>
    <xf numFmtId="9" fontId="16" fillId="0" borderId="0" xfId="30" applyNumberFormat="1" applyFont="1" applyAlignment="1">
      <alignment vertical="center"/>
    </xf>
    <xf numFmtId="0" fontId="17" fillId="0" borderId="6" xfId="30" applyFont="1" applyBorder="1" applyAlignment="1">
      <alignment horizontal="left" vertical="center" wrapText="1"/>
    </xf>
    <xf numFmtId="0" fontId="16" fillId="0" borderId="6" xfId="30" applyFont="1" applyBorder="1" applyAlignment="1">
      <alignment vertical="center"/>
    </xf>
    <xf numFmtId="177" fontId="16" fillId="0" borderId="6" xfId="31" applyNumberFormat="1" applyFont="1" applyBorder="1" applyAlignment="1">
      <alignment horizontal="center" vertical="center"/>
    </xf>
    <xf numFmtId="166" fontId="16" fillId="0" borderId="6" xfId="1" applyNumberFormat="1" applyFont="1" applyBorder="1" applyAlignment="1">
      <alignment horizontal="center" vertical="center"/>
    </xf>
    <xf numFmtId="0" fontId="17" fillId="0" borderId="6" xfId="30" applyFont="1" applyBorder="1" applyAlignment="1">
      <alignment vertical="center"/>
    </xf>
    <xf numFmtId="177" fontId="17" fillId="0" borderId="6" xfId="31" applyNumberFormat="1" applyFont="1" applyBorder="1" applyAlignment="1">
      <alignment horizontal="center" vertical="center"/>
    </xf>
    <xf numFmtId="166" fontId="17" fillId="0" borderId="6" xfId="1" applyNumberFormat="1" applyFont="1" applyBorder="1" applyAlignment="1">
      <alignment horizontal="center" vertical="center"/>
    </xf>
    <xf numFmtId="0" fontId="17" fillId="0" borderId="6" xfId="30" applyFont="1" applyBorder="1" applyAlignment="1">
      <alignment vertical="center" wrapText="1"/>
    </xf>
    <xf numFmtId="177" fontId="17" fillId="0" borderId="6" xfId="30" applyNumberFormat="1" applyFont="1" applyBorder="1" applyAlignment="1">
      <alignment horizontal="center" vertical="center"/>
    </xf>
    <xf numFmtId="177" fontId="17" fillId="0" borderId="17" xfId="30" applyNumberFormat="1" applyFont="1" applyBorder="1" applyAlignment="1">
      <alignment horizontal="center" vertical="center"/>
    </xf>
    <xf numFmtId="166" fontId="17" fillId="0" borderId="17" xfId="1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3" fontId="17" fillId="0" borderId="0" xfId="30" applyNumberFormat="1" applyFont="1" applyAlignment="1">
      <alignment horizontal="center" vertical="center"/>
    </xf>
    <xf numFmtId="0" fontId="17" fillId="0" borderId="0" xfId="30" applyFont="1" applyAlignment="1">
      <alignment horizontal="left" vertical="center" wrapText="1"/>
    </xf>
    <xf numFmtId="177" fontId="26" fillId="0" borderId="0" xfId="31" applyNumberFormat="1" applyFont="1" applyFill="1" applyBorder="1" applyAlignment="1">
      <alignment horizontal="center" vertical="center"/>
    </xf>
    <xf numFmtId="177" fontId="26" fillId="0" borderId="0" xfId="30" applyNumberFormat="1" applyFont="1" applyAlignment="1">
      <alignment horizontal="center" vertical="center"/>
    </xf>
    <xf numFmtId="166" fontId="26" fillId="0" borderId="0" xfId="1" applyNumberFormat="1" applyFont="1" applyFill="1" applyBorder="1" applyAlignment="1">
      <alignment horizontal="center" vertical="center"/>
    </xf>
    <xf numFmtId="166" fontId="16" fillId="0" borderId="0" xfId="32" applyNumberFormat="1" applyFont="1" applyFill="1" applyBorder="1" applyAlignment="1">
      <alignment horizontal="center" vertical="center"/>
    </xf>
    <xf numFmtId="173" fontId="16" fillId="0" borderId="0" xfId="31" applyNumberFormat="1" applyFont="1" applyFill="1" applyBorder="1" applyAlignment="1">
      <alignment horizontal="center" vertical="center"/>
    </xf>
    <xf numFmtId="177" fontId="16" fillId="0" borderId="0" xfId="31" applyNumberFormat="1" applyFont="1" applyFill="1" applyBorder="1" applyAlignment="1">
      <alignment horizontal="center" vertical="center"/>
    </xf>
    <xf numFmtId="166" fontId="16" fillId="0" borderId="0" xfId="1" applyNumberFormat="1" applyFont="1" applyFill="1" applyBorder="1" applyAlignment="1">
      <alignment horizontal="center" vertical="center"/>
    </xf>
    <xf numFmtId="166" fontId="17" fillId="0" borderId="0" xfId="32" applyNumberFormat="1" applyFont="1" applyFill="1" applyBorder="1" applyAlignment="1">
      <alignment horizontal="center" vertical="center"/>
    </xf>
    <xf numFmtId="176" fontId="17" fillId="0" borderId="0" xfId="30" applyNumberFormat="1" applyFont="1" applyAlignment="1">
      <alignment horizontal="center" vertical="center"/>
    </xf>
    <xf numFmtId="9" fontId="16" fillId="0" borderId="0" xfId="32" applyFont="1" applyFill="1" applyBorder="1" applyAlignment="1">
      <alignment horizontal="center" vertical="center"/>
    </xf>
    <xf numFmtId="4" fontId="16" fillId="0" borderId="0" xfId="32" applyNumberFormat="1" applyFont="1" applyFill="1" applyBorder="1" applyAlignment="1">
      <alignment horizontal="center" vertical="center"/>
    </xf>
    <xf numFmtId="9" fontId="16" fillId="0" borderId="0" xfId="1" applyFont="1" applyFill="1" applyBorder="1" applyAlignment="1">
      <alignment horizontal="center" vertical="center"/>
    </xf>
    <xf numFmtId="9" fontId="17" fillId="0" borderId="0" xfId="1" applyFont="1" applyFill="1" applyBorder="1" applyAlignment="1">
      <alignment horizontal="center" vertical="center"/>
    </xf>
    <xf numFmtId="4" fontId="17" fillId="0" borderId="6" xfId="30" applyNumberFormat="1" applyFont="1" applyBorder="1" applyAlignment="1">
      <alignment horizontal="center" vertical="center"/>
    </xf>
    <xf numFmtId="0" fontId="17" fillId="0" borderId="6" xfId="30" applyFont="1" applyBorder="1" applyAlignment="1">
      <alignment horizontal="center" vertical="center"/>
    </xf>
    <xf numFmtId="166" fontId="17" fillId="0" borderId="6" xfId="1" applyNumberFormat="1" applyFont="1" applyFill="1" applyBorder="1" applyAlignment="1">
      <alignment horizontal="center" vertical="center"/>
    </xf>
    <xf numFmtId="0" fontId="15" fillId="0" borderId="17" xfId="30" applyFont="1" applyBorder="1" applyAlignment="1">
      <alignment horizontal="center" vertical="center"/>
    </xf>
    <xf numFmtId="9" fontId="15" fillId="0" borderId="17" xfId="1" applyFont="1" applyFill="1" applyBorder="1" applyAlignment="1">
      <alignment horizontal="center" vertical="center" wrapText="1" shrinkToFit="1"/>
    </xf>
    <xf numFmtId="3" fontId="17" fillId="0" borderId="17" xfId="30" applyNumberFormat="1" applyFont="1" applyBorder="1" applyAlignment="1">
      <alignment horizontal="center" vertical="center"/>
    </xf>
    <xf numFmtId="166" fontId="16" fillId="0" borderId="6" xfId="32" applyNumberFormat="1" applyFont="1" applyFill="1" applyBorder="1" applyAlignment="1">
      <alignment horizontal="center" vertical="center"/>
    </xf>
    <xf numFmtId="9" fontId="16" fillId="0" borderId="6" xfId="1" applyFont="1" applyFill="1" applyBorder="1" applyAlignment="1">
      <alignment horizontal="center" vertical="center"/>
    </xf>
    <xf numFmtId="173" fontId="16" fillId="0" borderId="6" xfId="31" applyNumberFormat="1" applyFont="1" applyFill="1" applyBorder="1" applyAlignment="1">
      <alignment horizontal="center" vertical="center"/>
    </xf>
    <xf numFmtId="177" fontId="16" fillId="0" borderId="6" xfId="31" applyNumberFormat="1" applyFont="1" applyFill="1" applyBorder="1" applyAlignment="1">
      <alignment horizontal="center" vertical="center"/>
    </xf>
    <xf numFmtId="166" fontId="17" fillId="0" borderId="6" xfId="32" applyNumberFormat="1" applyFont="1" applyFill="1" applyBorder="1" applyAlignment="1">
      <alignment horizontal="center" vertical="center"/>
    </xf>
    <xf numFmtId="9" fontId="17" fillId="0" borderId="6" xfId="1" applyFont="1" applyFill="1" applyBorder="1" applyAlignment="1">
      <alignment horizontal="center" vertical="center"/>
    </xf>
    <xf numFmtId="173" fontId="17" fillId="0" borderId="6" xfId="31" applyNumberFormat="1" applyFont="1" applyFill="1" applyBorder="1" applyAlignment="1">
      <alignment horizontal="center" vertical="center"/>
    </xf>
    <xf numFmtId="177" fontId="17" fillId="0" borderId="6" xfId="31" applyNumberFormat="1" applyFont="1" applyFill="1" applyBorder="1" applyAlignment="1">
      <alignment horizontal="center" vertical="center"/>
    </xf>
    <xf numFmtId="172" fontId="17" fillId="0" borderId="6" xfId="31" applyNumberFormat="1" applyFont="1" applyFill="1" applyBorder="1" applyAlignment="1">
      <alignment horizontal="center" vertical="center"/>
    </xf>
    <xf numFmtId="9" fontId="17" fillId="0" borderId="0" xfId="1" applyFont="1" applyBorder="1" applyAlignment="1">
      <alignment horizontal="center" vertical="center"/>
    </xf>
    <xf numFmtId="4" fontId="15" fillId="0" borderId="17" xfId="30" applyNumberFormat="1" applyFont="1" applyBorder="1" applyAlignment="1">
      <alignment horizontal="center" vertical="center"/>
    </xf>
    <xf numFmtId="3" fontId="17" fillId="0" borderId="6" xfId="31" applyNumberFormat="1" applyFont="1" applyFill="1" applyBorder="1" applyAlignment="1">
      <alignment horizontal="center" vertical="center"/>
    </xf>
    <xf numFmtId="3" fontId="17" fillId="0" borderId="6" xfId="32" applyNumberFormat="1" applyFont="1" applyFill="1" applyBorder="1" applyAlignment="1">
      <alignment horizontal="center" vertical="center"/>
    </xf>
    <xf numFmtId="3" fontId="17" fillId="0" borderId="0" xfId="31" applyNumberFormat="1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0" borderId="6" xfId="0" applyFont="1" applyBorder="1" applyAlignment="1">
      <alignment vertical="center"/>
    </xf>
    <xf numFmtId="38" fontId="16" fillId="0" borderId="6" xfId="2" applyNumberFormat="1" applyFont="1" applyBorder="1" applyAlignment="1">
      <alignment horizontal="center" vertical="center"/>
    </xf>
    <xf numFmtId="38" fontId="17" fillId="0" borderId="6" xfId="0" applyNumberFormat="1" applyFont="1" applyBorder="1" applyAlignment="1">
      <alignment horizontal="center" vertical="center"/>
    </xf>
    <xf numFmtId="0" fontId="16" fillId="0" borderId="6" xfId="0" applyFont="1" applyBorder="1" applyAlignment="1">
      <alignment vertical="center"/>
    </xf>
    <xf numFmtId="38" fontId="16" fillId="0" borderId="6" xfId="0" applyNumberFormat="1" applyFont="1" applyBorder="1" applyAlignment="1">
      <alignment horizontal="center" vertical="center"/>
    </xf>
    <xf numFmtId="38" fontId="17" fillId="0" borderId="6" xfId="2" applyNumberFormat="1" applyFont="1" applyBorder="1" applyAlignment="1">
      <alignment horizontal="center" vertical="center"/>
    </xf>
    <xf numFmtId="0" fontId="39" fillId="0" borderId="6" xfId="0" applyFont="1" applyBorder="1" applyAlignment="1">
      <alignment vertical="center"/>
    </xf>
    <xf numFmtId="38" fontId="16" fillId="0" borderId="0" xfId="2" applyNumberFormat="1" applyFont="1" applyAlignment="1">
      <alignment horizontal="center" vertical="center"/>
    </xf>
    <xf numFmtId="4" fontId="16" fillId="0" borderId="6" xfId="2" applyNumberFormat="1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0" fontId="16" fillId="0" borderId="6" xfId="1" applyNumberFormat="1" applyFont="1" applyBorder="1" applyAlignment="1">
      <alignment horizontal="center" vertical="center"/>
    </xf>
    <xf numFmtId="10" fontId="16" fillId="0" borderId="0" xfId="0" applyNumberFormat="1" applyFont="1" applyAlignment="1">
      <alignment vertical="center"/>
    </xf>
    <xf numFmtId="4" fontId="16" fillId="0" borderId="6" xfId="0" applyNumberFormat="1" applyFont="1" applyBorder="1" applyAlignment="1">
      <alignment horizontal="center" vertical="center"/>
    </xf>
    <xf numFmtId="172" fontId="16" fillId="0" borderId="0" xfId="2" applyNumberFormat="1" applyFont="1" applyAlignment="1">
      <alignment vertical="center"/>
    </xf>
    <xf numFmtId="10" fontId="16" fillId="0" borderId="0" xfId="0" applyNumberFormat="1" applyFont="1" applyAlignment="1">
      <alignment horizontal="center" vertical="center"/>
    </xf>
    <xf numFmtId="10" fontId="16" fillId="0" borderId="6" xfId="0" applyNumberFormat="1" applyFont="1" applyBorder="1" applyAlignment="1">
      <alignment horizontal="center" vertical="center"/>
    </xf>
    <xf numFmtId="4" fontId="16" fillId="0" borderId="0" xfId="0" applyNumberFormat="1" applyFont="1" applyAlignment="1">
      <alignment horizontal="center" vertical="center"/>
    </xf>
    <xf numFmtId="43" fontId="16" fillId="0" borderId="0" xfId="0" applyNumberFormat="1" applyFont="1" applyAlignment="1">
      <alignment horizontal="center" vertical="center"/>
    </xf>
    <xf numFmtId="4" fontId="17" fillId="0" borderId="6" xfId="0" applyNumberFormat="1" applyFont="1" applyBorder="1" applyAlignment="1">
      <alignment horizontal="center" vertical="center"/>
    </xf>
    <xf numFmtId="0" fontId="42" fillId="0" borderId="6" xfId="0" applyFont="1" applyBorder="1" applyAlignment="1">
      <alignment vertical="center"/>
    </xf>
    <xf numFmtId="166" fontId="42" fillId="0" borderId="6" xfId="1" applyNumberFormat="1" applyFont="1" applyBorder="1" applyAlignment="1">
      <alignment horizontal="center" vertical="center"/>
    </xf>
    <xf numFmtId="9" fontId="16" fillId="0" borderId="6" xfId="0" applyNumberFormat="1" applyFont="1" applyBorder="1" applyAlignment="1">
      <alignment horizontal="center" vertical="center"/>
    </xf>
    <xf numFmtId="0" fontId="39" fillId="0" borderId="6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9" fontId="16" fillId="0" borderId="0" xfId="0" applyNumberFormat="1" applyFont="1" applyAlignment="1">
      <alignment horizontal="center" vertical="center"/>
    </xf>
    <xf numFmtId="166" fontId="16" fillId="0" borderId="6" xfId="0" applyNumberFormat="1" applyFont="1" applyBorder="1" applyAlignment="1">
      <alignment horizontal="center" vertical="center"/>
    </xf>
    <xf numFmtId="10" fontId="17" fillId="0" borderId="6" xfId="0" applyNumberFormat="1" applyFont="1" applyBorder="1" applyAlignment="1">
      <alignment horizontal="center" vertical="center"/>
    </xf>
    <xf numFmtId="3" fontId="16" fillId="0" borderId="6" xfId="2" applyNumberFormat="1" applyFont="1" applyBorder="1" applyAlignment="1">
      <alignment horizontal="center" vertical="center"/>
    </xf>
    <xf numFmtId="4" fontId="17" fillId="0" borderId="6" xfId="2" applyNumberFormat="1" applyFont="1" applyBorder="1" applyAlignment="1">
      <alignment horizontal="center" vertical="center"/>
    </xf>
    <xf numFmtId="0" fontId="15" fillId="3" borderId="0" xfId="19" applyFont="1" applyFill="1" applyAlignment="1">
      <alignment vertical="center"/>
    </xf>
    <xf numFmtId="0" fontId="12" fillId="3" borderId="0" xfId="19" applyFont="1" applyFill="1" applyAlignment="1">
      <alignment vertical="center"/>
    </xf>
    <xf numFmtId="0" fontId="20" fillId="0" borderId="0" xfId="8" applyFont="1"/>
    <xf numFmtId="4" fontId="12" fillId="3" borderId="0" xfId="19" applyNumberFormat="1" applyFont="1" applyFill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3" fontId="16" fillId="0" borderId="0" xfId="3" applyNumberFormat="1" applyFont="1" applyAlignment="1">
      <alignment horizontal="center" vertical="center"/>
    </xf>
    <xf numFmtId="3" fontId="17" fillId="0" borderId="0" xfId="3" applyNumberFormat="1" applyFont="1" applyAlignment="1">
      <alignment horizontal="center" vertical="center"/>
    </xf>
    <xf numFmtId="3" fontId="12" fillId="3" borderId="0" xfId="19" applyNumberFormat="1" applyFont="1" applyFill="1" applyAlignment="1">
      <alignment horizontal="center" vertical="center"/>
    </xf>
    <xf numFmtId="3" fontId="15" fillId="3" borderId="0" xfId="19" applyNumberFormat="1" applyFont="1" applyFill="1" applyAlignment="1">
      <alignment horizontal="center" vertical="center"/>
    </xf>
    <xf numFmtId="4" fontId="15" fillId="3" borderId="0" xfId="19" applyNumberFormat="1" applyFont="1" applyFill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0" fontId="12" fillId="3" borderId="6" xfId="19" applyFont="1" applyFill="1" applyBorder="1" applyAlignment="1">
      <alignment vertical="center"/>
    </xf>
    <xf numFmtId="0" fontId="15" fillId="3" borderId="6" xfId="19" applyFont="1" applyFill="1" applyBorder="1" applyAlignment="1">
      <alignment vertical="center"/>
    </xf>
    <xf numFmtId="0" fontId="45" fillId="0" borderId="6" xfId="8" applyFont="1" applyBorder="1"/>
    <xf numFmtId="166" fontId="45" fillId="0" borderId="6" xfId="1" applyNumberFormat="1" applyFont="1" applyBorder="1" applyAlignment="1">
      <alignment horizontal="center"/>
    </xf>
    <xf numFmtId="4" fontId="17" fillId="0" borderId="0" xfId="0" applyNumberFormat="1" applyFont="1" applyAlignment="1">
      <alignment horizontal="center" vertical="center"/>
    </xf>
    <xf numFmtId="4" fontId="17" fillId="0" borderId="6" xfId="3" applyNumberFormat="1" applyFont="1" applyBorder="1" applyAlignment="1">
      <alignment horizontal="center" vertical="center"/>
    </xf>
    <xf numFmtId="4" fontId="12" fillId="3" borderId="6" xfId="19" applyNumberFormat="1" applyFont="1" applyFill="1" applyBorder="1" applyAlignment="1">
      <alignment horizontal="center" vertical="center"/>
    </xf>
    <xf numFmtId="4" fontId="15" fillId="3" borderId="6" xfId="19" applyNumberFormat="1" applyFont="1" applyFill="1" applyBorder="1" applyAlignment="1">
      <alignment horizontal="center" vertical="center"/>
    </xf>
    <xf numFmtId="166" fontId="12" fillId="3" borderId="0" xfId="1" applyNumberFormat="1" applyFont="1" applyFill="1" applyBorder="1" applyAlignment="1">
      <alignment horizontal="center" vertical="center"/>
    </xf>
    <xf numFmtId="0" fontId="46" fillId="0" borderId="0" xfId="0" applyFont="1"/>
    <xf numFmtId="0" fontId="15" fillId="0" borderId="4" xfId="8" applyFont="1" applyBorder="1"/>
    <xf numFmtId="167" fontId="15" fillId="0" borderId="0" xfId="17" applyNumberFormat="1" applyFont="1" applyAlignment="1"/>
    <xf numFmtId="38" fontId="17" fillId="0" borderId="0" xfId="3" applyNumberFormat="1" applyFont="1"/>
    <xf numFmtId="0" fontId="15" fillId="0" borderId="0" xfId="8" applyFont="1" applyAlignment="1">
      <alignment horizontal="right"/>
    </xf>
    <xf numFmtId="9" fontId="15" fillId="0" borderId="0" xfId="8" applyNumberFormat="1" applyFont="1" applyAlignment="1">
      <alignment horizontal="right"/>
    </xf>
    <xf numFmtId="38" fontId="16" fillId="0" borderId="0" xfId="3" applyNumberFormat="1" applyFont="1"/>
    <xf numFmtId="167" fontId="12" fillId="0" borderId="0" xfId="17" applyNumberFormat="1" applyFont="1" applyAlignment="1"/>
    <xf numFmtId="10" fontId="15" fillId="0" borderId="0" xfId="8" applyNumberFormat="1" applyFont="1" applyAlignment="1">
      <alignment horizontal="right"/>
    </xf>
    <xf numFmtId="9" fontId="12" fillId="0" borderId="0" xfId="8" applyNumberFormat="1" applyFont="1" applyAlignment="1">
      <alignment horizontal="right"/>
    </xf>
    <xf numFmtId="166" fontId="12" fillId="0" borderId="0" xfId="16" applyNumberFormat="1" applyFont="1" applyAlignment="1">
      <alignment horizontal="right"/>
    </xf>
    <xf numFmtId="166" fontId="15" fillId="0" borderId="0" xfId="16" applyNumberFormat="1" applyFont="1" applyAlignment="1">
      <alignment horizontal="right"/>
    </xf>
    <xf numFmtId="37" fontId="12" fillId="0" borderId="0" xfId="8" applyNumberFormat="1" applyFont="1"/>
    <xf numFmtId="166" fontId="12" fillId="0" borderId="0" xfId="16" applyNumberFormat="1" applyFont="1"/>
    <xf numFmtId="0" fontId="15" fillId="0" borderId="0" xfId="8" applyFont="1" applyAlignment="1">
      <alignment vertical="distributed"/>
    </xf>
    <xf numFmtId="10" fontId="15" fillId="0" borderId="0" xfId="8" applyNumberFormat="1" applyFont="1" applyAlignment="1">
      <alignment horizontal="center"/>
    </xf>
    <xf numFmtId="9" fontId="12" fillId="0" borderId="0" xfId="8" applyNumberFormat="1" applyFont="1" applyAlignment="1">
      <alignment horizontal="center"/>
    </xf>
    <xf numFmtId="166" fontId="12" fillId="0" borderId="0" xfId="16" applyNumberFormat="1" applyFont="1" applyAlignment="1">
      <alignment horizontal="center"/>
    </xf>
    <xf numFmtId="37" fontId="12" fillId="0" borderId="0" xfId="8" applyNumberFormat="1" applyFont="1" applyAlignment="1">
      <alignment horizontal="center"/>
    </xf>
    <xf numFmtId="0" fontId="19" fillId="0" borderId="0" xfId="8" applyFont="1" applyAlignment="1">
      <alignment horizontal="center"/>
    </xf>
    <xf numFmtId="0" fontId="25" fillId="0" borderId="0" xfId="8" applyFont="1"/>
    <xf numFmtId="0" fontId="25" fillId="0" borderId="0" xfId="8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horizontal="right"/>
    </xf>
    <xf numFmtId="38" fontId="17" fillId="0" borderId="6" xfId="3" applyNumberFormat="1" applyFont="1" applyBorder="1" applyAlignment="1">
      <alignment horizontal="center"/>
    </xf>
    <xf numFmtId="9" fontId="15" fillId="0" borderId="6" xfId="8" applyNumberFormat="1" applyFont="1" applyBorder="1" applyAlignment="1">
      <alignment horizontal="center"/>
    </xf>
    <xf numFmtId="38" fontId="16" fillId="0" borderId="6" xfId="3" applyNumberFormat="1" applyFont="1" applyBorder="1" applyAlignment="1">
      <alignment horizontal="center"/>
    </xf>
    <xf numFmtId="9" fontId="12" fillId="0" borderId="6" xfId="8" applyNumberFormat="1" applyFont="1" applyBorder="1" applyAlignment="1">
      <alignment horizontal="center"/>
    </xf>
    <xf numFmtId="166" fontId="12" fillId="0" borderId="6" xfId="16" applyNumberFormat="1" applyFont="1" applyBorder="1" applyAlignment="1">
      <alignment horizontal="center"/>
    </xf>
    <xf numFmtId="166" fontId="15" fillId="0" borderId="6" xfId="16" applyNumberFormat="1" applyFont="1" applyBorder="1" applyAlignment="1">
      <alignment horizontal="center"/>
    </xf>
    <xf numFmtId="0" fontId="12" fillId="0" borderId="6" xfId="8" applyFont="1" applyBorder="1" applyAlignment="1">
      <alignment vertical="distributed"/>
    </xf>
    <xf numFmtId="166" fontId="12" fillId="0" borderId="0" xfId="1" applyNumberFormat="1" applyFont="1" applyAlignment="1"/>
    <xf numFmtId="0" fontId="47" fillId="0" borderId="0" xfId="8" applyFont="1"/>
    <xf numFmtId="166" fontId="47" fillId="0" borderId="0" xfId="16" applyNumberFormat="1" applyFont="1"/>
    <xf numFmtId="167" fontId="20" fillId="0" borderId="0" xfId="17" applyNumberFormat="1" applyFont="1" applyAlignment="1"/>
    <xf numFmtId="38" fontId="16" fillId="0" borderId="1" xfId="3" applyNumberFormat="1" applyFont="1" applyBorder="1"/>
    <xf numFmtId="167" fontId="47" fillId="0" borderId="0" xfId="17" applyNumberFormat="1" applyFont="1" applyAlignment="1"/>
    <xf numFmtId="171" fontId="15" fillId="0" borderId="0" xfId="8" applyNumberFormat="1" applyFont="1" applyAlignment="1">
      <alignment horizontal="center"/>
    </xf>
    <xf numFmtId="3" fontId="16" fillId="0" borderId="0" xfId="3" applyNumberFormat="1" applyFont="1" applyAlignment="1">
      <alignment horizontal="center"/>
    </xf>
    <xf numFmtId="3" fontId="17" fillId="0" borderId="0" xfId="3" applyNumberFormat="1" applyFont="1" applyAlignment="1">
      <alignment horizontal="center"/>
    </xf>
    <xf numFmtId="3" fontId="16" fillId="0" borderId="1" xfId="3" applyNumberFormat="1" applyFont="1" applyBorder="1" applyAlignment="1">
      <alignment horizontal="center"/>
    </xf>
    <xf numFmtId="3" fontId="15" fillId="0" borderId="0" xfId="8" applyNumberFormat="1" applyFont="1" applyAlignment="1">
      <alignment horizontal="center"/>
    </xf>
    <xf numFmtId="0" fontId="42" fillId="0" borderId="0" xfId="8" applyFont="1"/>
    <xf numFmtId="0" fontId="45" fillId="0" borderId="0" xfId="8" applyFont="1"/>
    <xf numFmtId="167" fontId="42" fillId="0" borderId="0" xfId="17" applyNumberFormat="1" applyFont="1" applyAlignment="1"/>
    <xf numFmtId="0" fontId="48" fillId="0" borderId="0" xfId="8" applyFont="1"/>
    <xf numFmtId="167" fontId="43" fillId="0" borderId="0" xfId="17" applyNumberFormat="1" applyFont="1" applyAlignment="1"/>
    <xf numFmtId="0" fontId="43" fillId="0" borderId="0" xfId="8" applyFont="1"/>
    <xf numFmtId="167" fontId="48" fillId="0" borderId="0" xfId="17" applyNumberFormat="1" applyFont="1" applyAlignment="1"/>
    <xf numFmtId="4" fontId="12" fillId="0" borderId="0" xfId="16" applyNumberFormat="1" applyFont="1" applyAlignment="1">
      <alignment horizontal="center"/>
    </xf>
    <xf numFmtId="177" fontId="12" fillId="0" borderId="0" xfId="8" applyNumberFormat="1" applyFont="1" applyAlignment="1">
      <alignment horizontal="center"/>
    </xf>
    <xf numFmtId="3" fontId="17" fillId="0" borderId="0" xfId="0" applyNumberFormat="1" applyFont="1" applyAlignment="1">
      <alignment horizontal="center"/>
    </xf>
    <xf numFmtId="0" fontId="15" fillId="0" borderId="6" xfId="8" applyFont="1" applyBorder="1" applyAlignment="1">
      <alignment vertical="distributed"/>
    </xf>
    <xf numFmtId="0" fontId="12" fillId="0" borderId="25" xfId="8" applyFont="1" applyBorder="1"/>
    <xf numFmtId="0" fontId="12" fillId="0" borderId="26" xfId="8" applyFont="1" applyBorder="1"/>
    <xf numFmtId="0" fontId="26" fillId="2" borderId="0" xfId="8" applyFont="1" applyFill="1"/>
    <xf numFmtId="0" fontId="26" fillId="2" borderId="0" xfId="8" applyFont="1" applyFill="1" applyAlignment="1">
      <alignment horizontal="center"/>
    </xf>
    <xf numFmtId="166" fontId="12" fillId="0" borderId="0" xfId="8" applyNumberFormat="1" applyFont="1"/>
    <xf numFmtId="9" fontId="12" fillId="0" borderId="0" xfId="8" applyNumberFormat="1" applyFont="1"/>
    <xf numFmtId="166" fontId="12" fillId="0" borderId="26" xfId="8" applyNumberFormat="1" applyFont="1" applyBorder="1"/>
    <xf numFmtId="167" fontId="25" fillId="0" borderId="26" xfId="17" applyNumberFormat="1" applyFont="1" applyBorder="1"/>
    <xf numFmtId="0" fontId="15" fillId="0" borderId="25" xfId="8" applyFont="1" applyBorder="1"/>
    <xf numFmtId="166" fontId="15" fillId="0" borderId="26" xfId="8" applyNumberFormat="1" applyFont="1" applyBorder="1"/>
    <xf numFmtId="176" fontId="15" fillId="0" borderId="26" xfId="8" applyNumberFormat="1" applyFont="1" applyBorder="1"/>
    <xf numFmtId="10" fontId="15" fillId="0" borderId="0" xfId="16" applyNumberFormat="1" applyFont="1" applyBorder="1"/>
    <xf numFmtId="0" fontId="25" fillId="0" borderId="25" xfId="8" applyFont="1" applyBorder="1" applyAlignment="1">
      <alignment horizontal="center"/>
    </xf>
    <xf numFmtId="0" fontId="15" fillId="0" borderId="3" xfId="8" applyFont="1" applyBorder="1"/>
    <xf numFmtId="0" fontId="12" fillId="0" borderId="4" xfId="8" applyFont="1" applyBorder="1"/>
    <xf numFmtId="10" fontId="15" fillId="0" borderId="5" xfId="16" applyNumberFormat="1" applyFont="1" applyFill="1" applyBorder="1"/>
    <xf numFmtId="0" fontId="12" fillId="0" borderId="10" xfId="8" applyFont="1" applyBorder="1"/>
    <xf numFmtId="10" fontId="15" fillId="0" borderId="5" xfId="8" applyNumberFormat="1" applyFont="1" applyBorder="1"/>
    <xf numFmtId="0" fontId="19" fillId="0" borderId="25" xfId="8" applyFont="1" applyBorder="1"/>
    <xf numFmtId="0" fontId="19" fillId="0" borderId="26" xfId="8" applyFont="1" applyBorder="1" applyAlignment="1">
      <alignment horizontal="center"/>
    </xf>
    <xf numFmtId="10" fontId="12" fillId="0" borderId="0" xfId="8" applyNumberFormat="1" applyFont="1"/>
    <xf numFmtId="10" fontId="12" fillId="0" borderId="26" xfId="8" applyNumberFormat="1" applyFont="1" applyBorder="1"/>
    <xf numFmtId="10" fontId="25" fillId="0" borderId="26" xfId="8" applyNumberFormat="1" applyFont="1" applyBorder="1"/>
    <xf numFmtId="10" fontId="25" fillId="0" borderId="0" xfId="8" applyNumberFormat="1" applyFont="1"/>
    <xf numFmtId="0" fontId="15" fillId="0" borderId="4" xfId="8" applyFont="1" applyBorder="1" applyAlignment="1">
      <alignment horizontal="center"/>
    </xf>
    <xf numFmtId="0" fontId="15" fillId="0" borderId="8" xfId="8" applyFont="1" applyBorder="1" applyAlignment="1">
      <alignment horizontal="center"/>
    </xf>
    <xf numFmtId="0" fontId="19" fillId="0" borderId="25" xfId="8" applyFont="1" applyBorder="1" applyAlignment="1">
      <alignment horizontal="center"/>
    </xf>
    <xf numFmtId="0" fontId="15" fillId="0" borderId="26" xfId="8" applyFont="1" applyBorder="1"/>
    <xf numFmtId="10" fontId="16" fillId="0" borderId="0" xfId="16" applyNumberFormat="1" applyFont="1" applyBorder="1"/>
    <xf numFmtId="167" fontId="16" fillId="0" borderId="26" xfId="17" applyNumberFormat="1" applyFont="1" applyBorder="1"/>
    <xf numFmtId="166" fontId="16" fillId="0" borderId="0" xfId="16" applyNumberFormat="1" applyFont="1" applyBorder="1"/>
    <xf numFmtId="10" fontId="16" fillId="0" borderId="0" xfId="16" applyNumberFormat="1" applyFont="1" applyFill="1"/>
    <xf numFmtId="171" fontId="16" fillId="0" borderId="0" xfId="17" applyNumberFormat="1" applyFont="1"/>
    <xf numFmtId="10" fontId="16" fillId="0" borderId="0" xfId="16" applyNumberFormat="1" applyFont="1"/>
    <xf numFmtId="10" fontId="15" fillId="0" borderId="8" xfId="8" applyNumberFormat="1" applyFont="1" applyBorder="1" applyAlignment="1">
      <alignment horizontal="center"/>
    </xf>
    <xf numFmtId="10" fontId="12" fillId="0" borderId="0" xfId="1" applyNumberFormat="1" applyFont="1" applyAlignment="1">
      <alignment horizontal="center"/>
    </xf>
    <xf numFmtId="166" fontId="15" fillId="0" borderId="8" xfId="8" applyNumberFormat="1" applyFont="1" applyBorder="1" applyAlignment="1">
      <alignment horizontal="center"/>
    </xf>
    <xf numFmtId="177" fontId="15" fillId="0" borderId="8" xfId="8" applyNumberFormat="1" applyFont="1" applyBorder="1" applyAlignment="1">
      <alignment horizontal="center"/>
    </xf>
    <xf numFmtId="166" fontId="15" fillId="0" borderId="0" xfId="8" applyNumberFormat="1" applyFont="1"/>
    <xf numFmtId="166" fontId="15" fillId="0" borderId="0" xfId="16" applyNumberFormat="1" applyFont="1"/>
    <xf numFmtId="166" fontId="43" fillId="0" borderId="0" xfId="16" applyNumberFormat="1" applyFont="1" applyAlignment="1"/>
    <xf numFmtId="166" fontId="12" fillId="0" borderId="0" xfId="16" applyNumberFormat="1" applyFont="1" applyAlignment="1"/>
    <xf numFmtId="171" fontId="12" fillId="0" borderId="0" xfId="8" applyNumberFormat="1" applyFont="1" applyAlignment="1">
      <alignment horizontal="center"/>
    </xf>
    <xf numFmtId="10" fontId="12" fillId="0" borderId="0" xfId="16" applyNumberFormat="1" applyFont="1" applyAlignment="1">
      <alignment horizontal="center"/>
    </xf>
    <xf numFmtId="9" fontId="12" fillId="0" borderId="0" xfId="16" applyFont="1" applyAlignment="1">
      <alignment horizontal="center"/>
    </xf>
    <xf numFmtId="10" fontId="12" fillId="0" borderId="0" xfId="8" applyNumberFormat="1" applyFont="1" applyAlignment="1">
      <alignment horizontal="center"/>
    </xf>
    <xf numFmtId="0" fontId="26" fillId="0" borderId="0" xfId="0" applyFont="1" applyAlignment="1">
      <alignment horizontal="center"/>
    </xf>
    <xf numFmtId="4" fontId="17" fillId="0" borderId="6" xfId="15" applyNumberFormat="1" applyFont="1" applyBorder="1" applyAlignment="1">
      <alignment horizontal="center"/>
    </xf>
    <xf numFmtId="171" fontId="15" fillId="3" borderId="0" xfId="19" applyNumberFormat="1" applyFont="1" applyFill="1" applyAlignment="1">
      <alignment vertical="center"/>
    </xf>
    <xf numFmtId="170" fontId="12" fillId="3" borderId="0" xfId="10" applyFont="1" applyFill="1" applyBorder="1" applyAlignment="1">
      <alignment vertical="center"/>
    </xf>
    <xf numFmtId="167" fontId="12" fillId="3" borderId="0" xfId="10" applyNumberFormat="1" applyFont="1" applyFill="1" applyAlignment="1">
      <alignment vertical="center"/>
    </xf>
    <xf numFmtId="167" fontId="15" fillId="3" borderId="0" xfId="10" applyNumberFormat="1" applyFont="1" applyFill="1" applyAlignment="1">
      <alignment vertical="center"/>
    </xf>
    <xf numFmtId="0" fontId="15" fillId="3" borderId="4" xfId="19" applyFont="1" applyFill="1" applyBorder="1" applyAlignment="1">
      <alignment vertical="center"/>
    </xf>
    <xf numFmtId="166" fontId="12" fillId="3" borderId="0" xfId="9" applyNumberFormat="1" applyFont="1" applyFill="1" applyAlignment="1">
      <alignment vertical="center"/>
    </xf>
    <xf numFmtId="3" fontId="16" fillId="0" borderId="0" xfId="1" applyNumberFormat="1" applyFont="1" applyAlignment="1">
      <alignment horizontal="center"/>
    </xf>
    <xf numFmtId="3" fontId="15" fillId="3" borderId="4" xfId="19" applyNumberFormat="1" applyFont="1" applyFill="1" applyBorder="1" applyAlignment="1">
      <alignment horizontal="center" vertical="center"/>
    </xf>
    <xf numFmtId="3" fontId="12" fillId="3" borderId="0" xfId="9" applyNumberFormat="1" applyFont="1" applyFill="1" applyBorder="1" applyAlignment="1">
      <alignment horizontal="center" vertical="center"/>
    </xf>
    <xf numFmtId="3" fontId="12" fillId="3" borderId="0" xfId="10" applyNumberFormat="1" applyFont="1" applyFill="1" applyBorder="1" applyAlignment="1">
      <alignment horizontal="center" vertical="center"/>
    </xf>
    <xf numFmtId="3" fontId="17" fillId="0" borderId="0" xfId="3" applyNumberFormat="1" applyFont="1" applyBorder="1" applyAlignment="1">
      <alignment horizontal="center"/>
    </xf>
    <xf numFmtId="3" fontId="16" fillId="0" borderId="0" xfId="3" applyNumberFormat="1" applyFont="1" applyBorder="1" applyAlignment="1">
      <alignment horizontal="center"/>
    </xf>
    <xf numFmtId="166" fontId="16" fillId="0" borderId="0" xfId="1" applyNumberFormat="1" applyFont="1" applyBorder="1" applyAlignment="1">
      <alignment horizontal="center"/>
    </xf>
    <xf numFmtId="166" fontId="42" fillId="0" borderId="0" xfId="1" applyNumberFormat="1" applyFont="1"/>
    <xf numFmtId="166" fontId="45" fillId="0" borderId="0" xfId="1" applyNumberFormat="1" applyFont="1"/>
    <xf numFmtId="166" fontId="42" fillId="0" borderId="0" xfId="1" applyNumberFormat="1" applyFont="1" applyAlignment="1"/>
    <xf numFmtId="0" fontId="12" fillId="0" borderId="0" xfId="19" applyFont="1"/>
    <xf numFmtId="0" fontId="12" fillId="0" borderId="25" xfId="19" applyFont="1" applyBorder="1"/>
    <xf numFmtId="0" fontId="12" fillId="0" borderId="26" xfId="19" applyFont="1" applyBorder="1"/>
    <xf numFmtId="166" fontId="12" fillId="0" borderId="0" xfId="19" applyNumberFormat="1" applyFont="1"/>
    <xf numFmtId="9" fontId="12" fillId="0" borderId="0" xfId="19" applyNumberFormat="1" applyFont="1"/>
    <xf numFmtId="166" fontId="12" fillId="0" borderId="26" xfId="19" applyNumberFormat="1" applyFont="1" applyBorder="1"/>
    <xf numFmtId="0" fontId="25" fillId="0" borderId="0" xfId="19" applyFont="1"/>
    <xf numFmtId="167" fontId="25" fillId="0" borderId="26" xfId="10" applyNumberFormat="1" applyFont="1" applyBorder="1"/>
    <xf numFmtId="0" fontId="15" fillId="0" borderId="25" xfId="19" applyFont="1" applyBorder="1"/>
    <xf numFmtId="166" fontId="15" fillId="0" borderId="26" xfId="19" applyNumberFormat="1" applyFont="1" applyBorder="1"/>
    <xf numFmtId="0" fontId="15" fillId="0" borderId="0" xfId="19" applyFont="1"/>
    <xf numFmtId="176" fontId="15" fillId="0" borderId="26" xfId="19" applyNumberFormat="1" applyFont="1" applyBorder="1"/>
    <xf numFmtId="10" fontId="15" fillId="0" borderId="0" xfId="9" applyNumberFormat="1" applyFont="1" applyBorder="1"/>
    <xf numFmtId="0" fontId="25" fillId="0" borderId="25" xfId="19" applyFont="1" applyBorder="1" applyAlignment="1">
      <alignment horizontal="center"/>
    </xf>
    <xf numFmtId="0" fontId="15" fillId="0" borderId="3" xfId="19" applyFont="1" applyBorder="1"/>
    <xf numFmtId="0" fontId="12" fillId="0" borderId="4" xfId="19" applyFont="1" applyBorder="1"/>
    <xf numFmtId="10" fontId="15" fillId="0" borderId="5" xfId="9" applyNumberFormat="1" applyFont="1" applyFill="1" applyBorder="1"/>
    <xf numFmtId="0" fontId="12" fillId="0" borderId="10" xfId="19" applyFont="1" applyBorder="1"/>
    <xf numFmtId="10" fontId="15" fillId="0" borderId="5" xfId="19" applyNumberFormat="1" applyFont="1" applyBorder="1"/>
    <xf numFmtId="0" fontId="19" fillId="0" borderId="25" xfId="19" applyFont="1" applyBorder="1"/>
    <xf numFmtId="0" fontId="19" fillId="0" borderId="0" xfId="19" applyFont="1" applyAlignment="1">
      <alignment horizontal="center"/>
    </xf>
    <xf numFmtId="0" fontId="19" fillId="0" borderId="26" xfId="19" applyFont="1" applyBorder="1" applyAlignment="1">
      <alignment horizontal="center"/>
    </xf>
    <xf numFmtId="10" fontId="12" fillId="0" borderId="0" xfId="19" applyNumberFormat="1" applyFont="1"/>
    <xf numFmtId="10" fontId="12" fillId="0" borderId="26" xfId="19" applyNumberFormat="1" applyFont="1" applyBorder="1"/>
    <xf numFmtId="10" fontId="25" fillId="0" borderId="26" xfId="19" applyNumberFormat="1" applyFont="1" applyBorder="1"/>
    <xf numFmtId="10" fontId="25" fillId="0" borderId="0" xfId="19" applyNumberFormat="1" applyFont="1"/>
    <xf numFmtId="0" fontId="15" fillId="0" borderId="4" xfId="19" applyFont="1" applyBorder="1"/>
    <xf numFmtId="0" fontId="15" fillId="0" borderId="4" xfId="19" applyFont="1" applyBorder="1" applyAlignment="1">
      <alignment horizontal="center"/>
    </xf>
    <xf numFmtId="0" fontId="19" fillId="0" borderId="25" xfId="19" applyFont="1" applyBorder="1" applyAlignment="1">
      <alignment horizontal="center"/>
    </xf>
    <xf numFmtId="0" fontId="15" fillId="0" borderId="26" xfId="19" applyFont="1" applyBorder="1"/>
    <xf numFmtId="10" fontId="16" fillId="0" borderId="0" xfId="9" applyNumberFormat="1" applyFont="1" applyBorder="1"/>
    <xf numFmtId="167" fontId="16" fillId="0" borderId="26" xfId="10" applyNumberFormat="1" applyFont="1" applyBorder="1"/>
    <xf numFmtId="166" fontId="16" fillId="0" borderId="0" xfId="9" applyNumberFormat="1" applyFont="1" applyBorder="1"/>
    <xf numFmtId="10" fontId="16" fillId="0" borderId="0" xfId="9" applyNumberFormat="1" applyFont="1" applyFill="1"/>
    <xf numFmtId="171" fontId="16" fillId="0" borderId="0" xfId="10" applyNumberFormat="1" applyFont="1"/>
    <xf numFmtId="3" fontId="15" fillId="0" borderId="8" xfId="8" applyNumberFormat="1" applyFont="1" applyBorder="1" applyAlignment="1">
      <alignment horizontal="center"/>
    </xf>
    <xf numFmtId="166" fontId="18" fillId="0" borderId="0" xfId="1" applyNumberFormat="1" applyFont="1" applyAlignment="1">
      <alignment horizontal="center"/>
    </xf>
    <xf numFmtId="4" fontId="26" fillId="0" borderId="0" xfId="0" applyNumberFormat="1" applyFont="1" applyAlignment="1">
      <alignment horizontal="center"/>
    </xf>
    <xf numFmtId="0" fontId="12" fillId="0" borderId="17" xfId="8" applyFont="1" applyBorder="1"/>
    <xf numFmtId="4" fontId="16" fillId="0" borderId="17" xfId="3" applyNumberFormat="1" applyFont="1" applyBorder="1" applyAlignment="1">
      <alignment horizontal="center"/>
    </xf>
    <xf numFmtId="0" fontId="20" fillId="0" borderId="6" xfId="8" applyFont="1" applyBorder="1"/>
    <xf numFmtId="4" fontId="20" fillId="0" borderId="6" xfId="8" applyNumberFormat="1" applyFont="1" applyBorder="1" applyAlignment="1">
      <alignment horizontal="center"/>
    </xf>
    <xf numFmtId="0" fontId="16" fillId="0" borderId="0" xfId="0" applyFont="1" applyAlignment="1">
      <alignment horizontal="left" vertical="center"/>
    </xf>
    <xf numFmtId="165" fontId="16" fillId="0" borderId="0" xfId="3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174" fontId="17" fillId="0" borderId="0" xfId="20" applyNumberFormat="1" applyFont="1" applyAlignment="1">
      <alignment horizontal="right" vertical="center"/>
    </xf>
    <xf numFmtId="174" fontId="17" fillId="0" borderId="0" xfId="20" applyNumberFormat="1" applyFont="1" applyAlignment="1">
      <alignment horizontal="center" vertical="center"/>
    </xf>
    <xf numFmtId="0" fontId="15" fillId="0" borderId="0" xfId="0" applyFont="1" applyAlignment="1">
      <alignment vertical="center"/>
    </xf>
    <xf numFmtId="174" fontId="16" fillId="0" borderId="0" xfId="20" applyNumberFormat="1" applyFont="1" applyAlignment="1">
      <alignment horizontal="center" vertical="center"/>
    </xf>
    <xf numFmtId="174" fontId="16" fillId="0" borderId="0" xfId="20" applyNumberFormat="1" applyFont="1" applyAlignment="1">
      <alignment horizontal="right" vertical="center"/>
    </xf>
    <xf numFmtId="167" fontId="16" fillId="0" borderId="0" xfId="2" applyNumberFormat="1" applyFont="1" applyAlignment="1">
      <alignment horizontal="center" vertical="center"/>
    </xf>
    <xf numFmtId="166" fontId="16" fillId="0" borderId="0" xfId="1" applyNumberFormat="1" applyFont="1" applyFill="1" applyAlignment="1">
      <alignment horizontal="center" vertical="center"/>
    </xf>
    <xf numFmtId="0" fontId="12" fillId="0" borderId="0" xfId="0" applyFont="1" applyAlignment="1">
      <alignment vertical="center"/>
    </xf>
    <xf numFmtId="0" fontId="17" fillId="0" borderId="0" xfId="0" applyFont="1" applyAlignment="1">
      <alignment horizontal="left" vertical="center"/>
    </xf>
    <xf numFmtId="177" fontId="16" fillId="0" borderId="0" xfId="3" applyNumberFormat="1" applyFont="1" applyAlignment="1">
      <alignment horizontal="center" vertical="center"/>
    </xf>
    <xf numFmtId="177" fontId="17" fillId="0" borderId="0" xfId="0" applyNumberFormat="1" applyFont="1" applyAlignment="1">
      <alignment horizontal="center" vertical="center"/>
    </xf>
    <xf numFmtId="177" fontId="16" fillId="0" borderId="0" xfId="2" applyNumberFormat="1" applyFont="1" applyAlignment="1">
      <alignment horizontal="center" vertical="center"/>
    </xf>
    <xf numFmtId="177" fontId="16" fillId="0" borderId="0" xfId="0" applyNumberFormat="1" applyFont="1" applyAlignment="1">
      <alignment horizontal="center" vertical="center"/>
    </xf>
    <xf numFmtId="177" fontId="17" fillId="0" borderId="0" xfId="2" applyNumberFormat="1" applyFont="1" applyFill="1" applyAlignment="1">
      <alignment horizontal="center" vertical="center"/>
    </xf>
    <xf numFmtId="0" fontId="16" fillId="0" borderId="6" xfId="0" applyFont="1" applyBorder="1" applyAlignment="1">
      <alignment horizontal="left" vertical="center"/>
    </xf>
    <xf numFmtId="165" fontId="16" fillId="0" borderId="6" xfId="3" applyNumberFormat="1" applyFont="1" applyBorder="1" applyAlignment="1">
      <alignment horizontal="center" vertical="center"/>
    </xf>
    <xf numFmtId="177" fontId="16" fillId="0" borderId="6" xfId="3" applyNumberFormat="1" applyFont="1" applyBorder="1" applyAlignment="1">
      <alignment horizontal="center" vertical="center"/>
    </xf>
    <xf numFmtId="0" fontId="12" fillId="0" borderId="17" xfId="0" applyFont="1" applyBorder="1" applyAlignment="1">
      <alignment horizontal="left" vertical="center"/>
    </xf>
    <xf numFmtId="165" fontId="16" fillId="0" borderId="17" xfId="3" applyNumberFormat="1" applyFont="1" applyBorder="1" applyAlignment="1">
      <alignment horizontal="center" vertical="center"/>
    </xf>
    <xf numFmtId="0" fontId="15" fillId="0" borderId="6" xfId="0" applyFont="1" applyBorder="1" applyAlignment="1">
      <alignment horizontal="left" vertical="center"/>
    </xf>
    <xf numFmtId="177" fontId="17" fillId="0" borderId="6" xfId="3" applyNumberFormat="1" applyFont="1" applyBorder="1" applyAlignment="1">
      <alignment horizontal="center" vertical="center"/>
    </xf>
    <xf numFmtId="165" fontId="17" fillId="0" borderId="6" xfId="3" applyNumberFormat="1" applyFont="1" applyBorder="1" applyAlignment="1">
      <alignment horizontal="center" vertical="center"/>
    </xf>
    <xf numFmtId="0" fontId="15" fillId="0" borderId="6" xfId="0" applyFont="1" applyBorder="1" applyAlignment="1">
      <alignment vertical="center"/>
    </xf>
    <xf numFmtId="9" fontId="16" fillId="0" borderId="6" xfId="1" applyFont="1" applyBorder="1" applyAlignment="1">
      <alignment horizontal="center" vertical="center"/>
    </xf>
    <xf numFmtId="177" fontId="16" fillId="0" borderId="6" xfId="2" applyNumberFormat="1" applyFont="1" applyBorder="1" applyAlignment="1">
      <alignment horizontal="center" vertical="center"/>
    </xf>
    <xf numFmtId="0" fontId="16" fillId="0" borderId="17" xfId="0" applyFont="1" applyBorder="1" applyAlignment="1">
      <alignment vertical="center"/>
    </xf>
    <xf numFmtId="177" fontId="16" fillId="0" borderId="17" xfId="2" applyNumberFormat="1" applyFont="1" applyBorder="1" applyAlignment="1">
      <alignment horizontal="center" vertical="center"/>
    </xf>
    <xf numFmtId="177" fontId="16" fillId="0" borderId="6" xfId="1" applyNumberFormat="1" applyFont="1" applyBorder="1" applyAlignment="1">
      <alignment horizontal="center" vertical="center"/>
    </xf>
    <xf numFmtId="177" fontId="16" fillId="0" borderId="6" xfId="0" applyNumberFormat="1" applyFont="1" applyBorder="1" applyAlignment="1">
      <alignment horizontal="center" vertical="center"/>
    </xf>
    <xf numFmtId="177" fontId="17" fillId="0" borderId="6" xfId="20" applyNumberFormat="1" applyFont="1" applyBorder="1" applyAlignment="1">
      <alignment horizontal="center" vertical="center"/>
    </xf>
    <xf numFmtId="177" fontId="17" fillId="0" borderId="6" xfId="2" applyNumberFormat="1" applyFont="1" applyFill="1" applyBorder="1" applyAlignment="1">
      <alignment horizontal="center" vertical="center"/>
    </xf>
    <xf numFmtId="0" fontId="12" fillId="0" borderId="6" xfId="0" applyFont="1" applyBorder="1" applyAlignment="1">
      <alignment vertical="center"/>
    </xf>
    <xf numFmtId="174" fontId="16" fillId="0" borderId="0" xfId="20" applyNumberFormat="1" applyFont="1" applyFill="1" applyAlignment="1">
      <alignment horizontal="left" vertical="center"/>
    </xf>
    <xf numFmtId="177" fontId="16" fillId="0" borderId="6" xfId="2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right" vertical="center"/>
    </xf>
    <xf numFmtId="177" fontId="17" fillId="0" borderId="0" xfId="2" applyNumberFormat="1" applyFont="1" applyAlignment="1">
      <alignment horizontal="center" vertical="center"/>
    </xf>
    <xf numFmtId="177" fontId="16" fillId="0" borderId="17" xfId="3" applyNumberFormat="1" applyFont="1" applyBorder="1" applyAlignment="1">
      <alignment horizontal="center" vertical="center"/>
    </xf>
    <xf numFmtId="177" fontId="16" fillId="0" borderId="6" xfId="20" applyNumberFormat="1" applyFont="1" applyBorder="1" applyAlignment="1">
      <alignment horizontal="center" vertical="center"/>
    </xf>
    <xf numFmtId="177" fontId="17" fillId="0" borderId="6" xfId="0" applyNumberFormat="1" applyFont="1" applyBorder="1" applyAlignment="1">
      <alignment horizontal="center" vertical="center"/>
    </xf>
    <xf numFmtId="177" fontId="16" fillId="0" borderId="17" xfId="0" applyNumberFormat="1" applyFont="1" applyBorder="1" applyAlignment="1">
      <alignment horizontal="center" vertical="center"/>
    </xf>
    <xf numFmtId="177" fontId="17" fillId="0" borderId="6" xfId="2" applyNumberFormat="1" applyFont="1" applyBorder="1" applyAlignment="1">
      <alignment horizontal="center" vertical="center"/>
    </xf>
    <xf numFmtId="177" fontId="17" fillId="0" borderId="6" xfId="20" applyNumberFormat="1" applyFont="1" applyFill="1" applyBorder="1" applyAlignment="1">
      <alignment horizontal="center" vertical="center"/>
    </xf>
    <xf numFmtId="166" fontId="15" fillId="0" borderId="6" xfId="0" applyNumberFormat="1" applyFont="1" applyBorder="1" applyAlignment="1">
      <alignment horizontal="center" vertical="center"/>
    </xf>
    <xf numFmtId="177" fontId="12" fillId="0" borderId="6" xfId="2" applyNumberFormat="1" applyFont="1" applyFill="1" applyBorder="1" applyAlignment="1">
      <alignment horizontal="center" vertical="center"/>
    </xf>
    <xf numFmtId="177" fontId="15" fillId="0" borderId="6" xfId="2" applyNumberFormat="1" applyFont="1" applyFill="1" applyBorder="1" applyAlignment="1">
      <alignment horizontal="center" vertical="center"/>
    </xf>
    <xf numFmtId="177" fontId="16" fillId="0" borderId="5" xfId="2" applyNumberFormat="1" applyFont="1" applyBorder="1" applyAlignment="1">
      <alignment horizontal="center" vertical="center"/>
    </xf>
    <xf numFmtId="166" fontId="16" fillId="0" borderId="5" xfId="1" applyNumberFormat="1" applyFont="1" applyBorder="1" applyAlignment="1">
      <alignment horizontal="center" vertical="center"/>
    </xf>
    <xf numFmtId="9" fontId="16" fillId="0" borderId="5" xfId="1" applyFont="1" applyBorder="1" applyAlignment="1">
      <alignment horizontal="center" vertical="center"/>
    </xf>
    <xf numFmtId="9" fontId="16" fillId="0" borderId="5" xfId="0" applyNumberFormat="1" applyFont="1" applyBorder="1" applyAlignment="1">
      <alignment horizontal="center" vertical="center"/>
    </xf>
    <xf numFmtId="0" fontId="49" fillId="0" borderId="0" xfId="0" applyFont="1"/>
    <xf numFmtId="2" fontId="12" fillId="0" borderId="0" xfId="21" applyNumberFormat="1" applyFont="1" applyAlignment="1">
      <alignment horizontal="center" vertical="center"/>
    </xf>
    <xf numFmtId="4" fontId="12" fillId="0" borderId="0" xfId="21" applyNumberFormat="1" applyFont="1" applyAlignment="1">
      <alignment vertical="center"/>
    </xf>
    <xf numFmtId="0" fontId="14" fillId="0" borderId="1" xfId="21" applyFont="1" applyBorder="1" applyAlignment="1">
      <alignment vertical="center"/>
    </xf>
    <xf numFmtId="4" fontId="14" fillId="0" borderId="1" xfId="21" applyNumberFormat="1" applyFont="1" applyBorder="1" applyAlignment="1">
      <alignment horizontal="center" vertical="center"/>
    </xf>
    <xf numFmtId="0" fontId="14" fillId="0" borderId="1" xfId="21" applyFont="1" applyBorder="1" applyAlignment="1">
      <alignment horizontal="center" vertical="center"/>
    </xf>
    <xf numFmtId="0" fontId="13" fillId="0" borderId="1" xfId="21" applyFont="1" applyBorder="1" applyAlignment="1">
      <alignment vertical="center"/>
    </xf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 vertical="center" wrapText="1"/>
    </xf>
    <xf numFmtId="0" fontId="17" fillId="0" borderId="7" xfId="0" applyFont="1" applyBorder="1" applyAlignment="1">
      <alignment horizontal="left"/>
    </xf>
    <xf numFmtId="0" fontId="16" fillId="0" borderId="8" xfId="0" applyFont="1" applyBorder="1" applyAlignment="1">
      <alignment horizontal="center"/>
    </xf>
    <xf numFmtId="3" fontId="16" fillId="0" borderId="8" xfId="0" applyNumberFormat="1" applyFont="1" applyBorder="1" applyAlignment="1">
      <alignment horizontal="center"/>
    </xf>
    <xf numFmtId="3" fontId="16" fillId="0" borderId="9" xfId="0" applyNumberFormat="1" applyFont="1" applyBorder="1" applyAlignment="1">
      <alignment horizontal="center"/>
    </xf>
    <xf numFmtId="0" fontId="17" fillId="0" borderId="25" xfId="0" applyFont="1" applyBorder="1" applyAlignment="1">
      <alignment horizontal="left"/>
    </xf>
    <xf numFmtId="3" fontId="16" fillId="0" borderId="0" xfId="2" applyNumberFormat="1" applyFont="1" applyFill="1" applyBorder="1" applyAlignment="1">
      <alignment horizontal="center"/>
    </xf>
    <xf numFmtId="3" fontId="16" fillId="0" borderId="26" xfId="2" applyNumberFormat="1" applyFont="1" applyFill="1" applyBorder="1" applyAlignment="1">
      <alignment horizontal="center"/>
    </xf>
    <xf numFmtId="0" fontId="17" fillId="0" borderId="30" xfId="0" applyFont="1" applyBorder="1" applyAlignment="1">
      <alignment horizontal="left"/>
    </xf>
    <xf numFmtId="0" fontId="16" fillId="0" borderId="1" xfId="0" applyFont="1" applyBorder="1" applyAlignment="1">
      <alignment horizontal="center"/>
    </xf>
    <xf numFmtId="3" fontId="16" fillId="0" borderId="1" xfId="2" applyNumberFormat="1" applyFont="1" applyFill="1" applyBorder="1" applyAlignment="1">
      <alignment horizontal="center"/>
    </xf>
    <xf numFmtId="3" fontId="16" fillId="0" borderId="1" xfId="0" applyNumberFormat="1" applyFont="1" applyBorder="1" applyAlignment="1">
      <alignment horizontal="center"/>
    </xf>
    <xf numFmtId="3" fontId="16" fillId="0" borderId="10" xfId="2" applyNumberFormat="1" applyFont="1" applyFill="1" applyBorder="1" applyAlignment="1">
      <alignment horizontal="center"/>
    </xf>
    <xf numFmtId="4" fontId="17" fillId="0" borderId="0" xfId="2" applyNumberFormat="1" applyFont="1" applyFill="1" applyAlignment="1">
      <alignment horizontal="center"/>
    </xf>
    <xf numFmtId="4" fontId="17" fillId="0" borderId="0" xfId="1" applyNumberFormat="1" applyFont="1" applyFill="1" applyAlignment="1">
      <alignment horizontal="center"/>
    </xf>
    <xf numFmtId="4" fontId="17" fillId="0" borderId="0" xfId="0" applyNumberFormat="1" applyFont="1" applyAlignment="1">
      <alignment horizontal="center"/>
    </xf>
    <xf numFmtId="3" fontId="16" fillId="0" borderId="0" xfId="2" applyNumberFormat="1" applyFont="1" applyFill="1" applyAlignment="1">
      <alignment horizontal="center"/>
    </xf>
    <xf numFmtId="3" fontId="16" fillId="0" borderId="8" xfId="2" applyNumberFormat="1" applyFont="1" applyFill="1" applyBorder="1" applyAlignment="1">
      <alignment horizontal="center"/>
    </xf>
    <xf numFmtId="3" fontId="16" fillId="0" borderId="9" xfId="2" applyNumberFormat="1" applyFont="1" applyFill="1" applyBorder="1" applyAlignment="1">
      <alignment horizontal="center"/>
    </xf>
    <xf numFmtId="9" fontId="16" fillId="0" borderId="0" xfId="0" applyNumberFormat="1" applyFont="1" applyAlignment="1">
      <alignment horizontal="center"/>
    </xf>
    <xf numFmtId="166" fontId="16" fillId="0" borderId="0" xfId="0" applyNumberFormat="1" applyFont="1" applyAlignment="1">
      <alignment horizontal="center"/>
    </xf>
    <xf numFmtId="177" fontId="16" fillId="0" borderId="0" xfId="0" applyNumberFormat="1" applyFont="1" applyAlignment="1">
      <alignment horizontal="center"/>
    </xf>
    <xf numFmtId="166" fontId="16" fillId="0" borderId="8" xfId="1" applyNumberFormat="1" applyFont="1" applyFill="1" applyBorder="1" applyAlignment="1">
      <alignment horizontal="center"/>
    </xf>
    <xf numFmtId="166" fontId="16" fillId="0" borderId="9" xfId="1" applyNumberFormat="1" applyFont="1" applyFill="1" applyBorder="1" applyAlignment="1">
      <alignment horizontal="center"/>
    </xf>
    <xf numFmtId="166" fontId="16" fillId="0" borderId="0" xfId="1" applyNumberFormat="1" applyFont="1" applyFill="1" applyBorder="1" applyAlignment="1">
      <alignment horizontal="center"/>
    </xf>
    <xf numFmtId="166" fontId="16" fillId="0" borderId="26" xfId="1" applyNumberFormat="1" applyFont="1" applyFill="1" applyBorder="1" applyAlignment="1">
      <alignment horizontal="center"/>
    </xf>
    <xf numFmtId="166" fontId="17" fillId="0" borderId="0" xfId="1" applyNumberFormat="1" applyFont="1" applyFill="1" applyBorder="1" applyAlignment="1">
      <alignment horizontal="center"/>
    </xf>
    <xf numFmtId="166" fontId="17" fillId="0" borderId="26" xfId="1" applyNumberFormat="1" applyFont="1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166" fontId="17" fillId="0" borderId="1" xfId="1" applyNumberFormat="1" applyFont="1" applyFill="1" applyBorder="1" applyAlignment="1">
      <alignment horizontal="center"/>
    </xf>
    <xf numFmtId="166" fontId="17" fillId="0" borderId="10" xfId="1" applyNumberFormat="1" applyFont="1" applyFill="1" applyBorder="1" applyAlignment="1">
      <alignment horizontal="center"/>
    </xf>
    <xf numFmtId="177" fontId="16" fillId="0" borderId="0" xfId="2" applyNumberFormat="1" applyFont="1" applyFill="1" applyBorder="1" applyAlignment="1">
      <alignment horizontal="center"/>
    </xf>
    <xf numFmtId="177" fontId="16" fillId="0" borderId="26" xfId="2" applyNumberFormat="1" applyFont="1" applyFill="1" applyBorder="1" applyAlignment="1">
      <alignment horizontal="center"/>
    </xf>
    <xf numFmtId="177" fontId="16" fillId="0" borderId="1" xfId="2" applyNumberFormat="1" applyFont="1" applyFill="1" applyBorder="1" applyAlignment="1">
      <alignment horizontal="center"/>
    </xf>
    <xf numFmtId="177" fontId="16" fillId="0" borderId="1" xfId="0" applyNumberFormat="1" applyFont="1" applyBorder="1" applyAlignment="1">
      <alignment horizontal="center"/>
    </xf>
    <xf numFmtId="177" fontId="16" fillId="0" borderId="10" xfId="2" applyNumberFormat="1" applyFont="1" applyFill="1" applyBorder="1" applyAlignment="1">
      <alignment horizontal="center"/>
    </xf>
    <xf numFmtId="173" fontId="16" fillId="0" borderId="0" xfId="0" applyNumberFormat="1" applyFont="1" applyAlignment="1">
      <alignment horizontal="center"/>
    </xf>
    <xf numFmtId="172" fontId="16" fillId="0" borderId="0" xfId="2" applyNumberFormat="1" applyFont="1" applyAlignment="1">
      <alignment horizontal="center"/>
    </xf>
    <xf numFmtId="0" fontId="15" fillId="0" borderId="3" xfId="21" applyFont="1" applyBorder="1" applyAlignment="1">
      <alignment horizontal="left" vertical="center"/>
    </xf>
    <xf numFmtId="0" fontId="15" fillId="0" borderId="5" xfId="21" applyFont="1" applyBorder="1" applyAlignment="1">
      <alignment horizontal="left" vertical="center"/>
    </xf>
    <xf numFmtId="0" fontId="17" fillId="0" borderId="0" xfId="0" applyFont="1" applyAlignment="1">
      <alignment horizontal="center"/>
    </xf>
    <xf numFmtId="4" fontId="12" fillId="0" borderId="17" xfId="8" applyNumberFormat="1" applyFont="1" applyBorder="1" applyAlignment="1">
      <alignment horizontal="center"/>
    </xf>
    <xf numFmtId="0" fontId="15" fillId="0" borderId="6" xfId="8" applyFont="1" applyBorder="1" applyAlignment="1">
      <alignment horizontal="center"/>
    </xf>
    <xf numFmtId="3" fontId="21" fillId="0" borderId="18" xfId="26" applyNumberFormat="1" applyFont="1" applyBorder="1" applyAlignment="1">
      <alignment horizontal="center" vertical="center"/>
    </xf>
    <xf numFmtId="3" fontId="21" fillId="0" borderId="19" xfId="26" applyNumberFormat="1" applyFont="1" applyBorder="1" applyAlignment="1">
      <alignment horizontal="center" vertical="center"/>
    </xf>
    <xf numFmtId="3" fontId="21" fillId="0" borderId="20" xfId="26" applyNumberFormat="1" applyFont="1" applyBorder="1" applyAlignment="1">
      <alignment horizontal="center" vertical="center"/>
    </xf>
    <xf numFmtId="0" fontId="15" fillId="0" borderId="0" xfId="8" applyFont="1" applyAlignment="1">
      <alignment horizontal="center" vertical="center"/>
    </xf>
    <xf numFmtId="0" fontId="28" fillId="0" borderId="0" xfId="21" applyFont="1" applyAlignment="1">
      <alignment horizontal="center"/>
    </xf>
    <xf numFmtId="0" fontId="29" fillId="0" borderId="0" xfId="21" applyFont="1" applyAlignment="1">
      <alignment horizontal="center"/>
    </xf>
    <xf numFmtId="0" fontId="26" fillId="4" borderId="0" xfId="21" applyFont="1" applyFill="1" applyAlignment="1">
      <alignment horizontal="center" vertical="center" wrapText="1"/>
    </xf>
    <xf numFmtId="0" fontId="26" fillId="4" borderId="0" xfId="21" applyFont="1" applyFill="1" applyAlignment="1">
      <alignment horizontal="left" vertical="center" wrapText="1"/>
    </xf>
    <xf numFmtId="0" fontId="17" fillId="0" borderId="0" xfId="21" applyFont="1" applyAlignment="1">
      <alignment horizontal="center" vertical="center"/>
    </xf>
    <xf numFmtId="0" fontId="17" fillId="0" borderId="6" xfId="21" applyFont="1" applyBorder="1" applyAlignment="1">
      <alignment horizontal="center" vertical="center"/>
    </xf>
    <xf numFmtId="4" fontId="17" fillId="0" borderId="6" xfId="21" applyNumberFormat="1" applyFont="1" applyBorder="1" applyAlignment="1">
      <alignment horizontal="center" vertical="center"/>
    </xf>
    <xf numFmtId="3" fontId="44" fillId="0" borderId="0" xfId="1" applyNumberFormat="1" applyFont="1" applyFill="1" applyBorder="1" applyAlignment="1">
      <alignment horizontal="center" vertical="center"/>
    </xf>
    <xf numFmtId="0" fontId="17" fillId="0" borderId="6" xfId="30" applyFont="1" applyBorder="1" applyAlignment="1">
      <alignment horizontal="center" vertical="center"/>
    </xf>
    <xf numFmtId="3" fontId="17" fillId="0" borderId="6" xfId="30" applyNumberFormat="1" applyFont="1" applyBorder="1" applyAlignment="1">
      <alignment horizontal="center" vertical="center"/>
    </xf>
    <xf numFmtId="4" fontId="17" fillId="0" borderId="6" xfId="30" applyNumberFormat="1" applyFont="1" applyBorder="1" applyAlignment="1">
      <alignment horizontal="center" vertical="center"/>
    </xf>
    <xf numFmtId="0" fontId="17" fillId="0" borderId="6" xfId="30" applyFont="1" applyBorder="1" applyAlignment="1">
      <alignment horizontal="left" vertical="center" wrapText="1"/>
    </xf>
    <xf numFmtId="0" fontId="17" fillId="0" borderId="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5" fillId="3" borderId="0" xfId="19" applyFont="1" applyFill="1" applyAlignment="1">
      <alignment horizontal="center" vertical="center"/>
    </xf>
    <xf numFmtId="0" fontId="15" fillId="0" borderId="7" xfId="8" applyFont="1" applyBorder="1" applyAlignment="1">
      <alignment horizontal="center"/>
    </xf>
    <xf numFmtId="0" fontId="15" fillId="0" borderId="8" xfId="8" applyFont="1" applyBorder="1" applyAlignment="1">
      <alignment horizontal="center"/>
    </xf>
    <xf numFmtId="0" fontId="15" fillId="0" borderId="9" xfId="8" applyFont="1" applyBorder="1" applyAlignment="1">
      <alignment horizontal="center"/>
    </xf>
    <xf numFmtId="0" fontId="19" fillId="0" borderId="0" xfId="8" applyFont="1" applyAlignment="1">
      <alignment horizontal="center"/>
    </xf>
    <xf numFmtId="0" fontId="15" fillId="0" borderId="7" xfId="19" applyFont="1" applyBorder="1" applyAlignment="1">
      <alignment horizontal="center"/>
    </xf>
    <xf numFmtId="0" fontId="15" fillId="0" borderId="8" xfId="19" applyFont="1" applyBorder="1" applyAlignment="1">
      <alignment horizontal="center"/>
    </xf>
    <xf numFmtId="0" fontId="15" fillId="0" borderId="9" xfId="19" applyFont="1" applyBorder="1" applyAlignment="1">
      <alignment horizontal="center"/>
    </xf>
    <xf numFmtId="0" fontId="19" fillId="0" borderId="0" xfId="19" applyFont="1" applyAlignment="1">
      <alignment horizontal="center"/>
    </xf>
    <xf numFmtId="0" fontId="15" fillId="0" borderId="3" xfId="0" applyFont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15" fillId="0" borderId="6" xfId="0" applyFont="1" applyBorder="1" applyAlignment="1">
      <alignment horizontal="left" vertical="center"/>
    </xf>
    <xf numFmtId="0" fontId="50" fillId="0" borderId="0" xfId="8" applyFont="1" applyAlignment="1">
      <alignment horizontal="center"/>
    </xf>
    <xf numFmtId="4" fontId="50" fillId="0" borderId="0" xfId="8" applyNumberFormat="1" applyFont="1" applyAlignment="1">
      <alignment horizontal="center"/>
    </xf>
    <xf numFmtId="178" fontId="50" fillId="0" borderId="0" xfId="8" applyNumberFormat="1" applyFont="1" applyAlignment="1">
      <alignment horizontal="center"/>
    </xf>
    <xf numFmtId="166" fontId="50" fillId="0" borderId="0" xfId="24" applyNumberFormat="1" applyFont="1" applyAlignment="1">
      <alignment horizontal="center"/>
    </xf>
    <xf numFmtId="9" fontId="15" fillId="0" borderId="0" xfId="9" applyFont="1" applyFill="1" applyAlignment="1">
      <alignment horizontal="center"/>
    </xf>
    <xf numFmtId="0" fontId="20" fillId="0" borderId="6" xfId="8" applyFont="1" applyBorder="1" applyAlignment="1">
      <alignment horizontal="left" indent="1"/>
    </xf>
    <xf numFmtId="179" fontId="16" fillId="0" borderId="0" xfId="3" applyNumberFormat="1" applyFont="1" applyAlignment="1">
      <alignment horizontal="center"/>
    </xf>
    <xf numFmtId="169" fontId="12" fillId="0" borderId="0" xfId="8" applyNumberFormat="1" applyFont="1" applyAlignment="1">
      <alignment horizontal="center"/>
    </xf>
    <xf numFmtId="14" fontId="19" fillId="0" borderId="0" xfId="8" applyNumberFormat="1" applyFont="1" applyAlignment="1">
      <alignment horizontal="center"/>
    </xf>
    <xf numFmtId="14" fontId="15" fillId="0" borderId="0" xfId="8" applyNumberFormat="1" applyFont="1" applyAlignment="1">
      <alignment horizontal="center"/>
    </xf>
    <xf numFmtId="14" fontId="15" fillId="0" borderId="0" xfId="8" applyNumberFormat="1" applyFont="1" applyAlignment="1">
      <alignment horizontal="left"/>
    </xf>
    <xf numFmtId="0" fontId="15" fillId="0" borderId="0" xfId="8" applyFont="1" applyAlignment="1">
      <alignment horizontal="center"/>
    </xf>
    <xf numFmtId="169" fontId="12" fillId="0" borderId="0" xfId="8" applyNumberFormat="1" applyFont="1"/>
    <xf numFmtId="166" fontId="12" fillId="0" borderId="6" xfId="9" applyNumberFormat="1" applyFont="1" applyFill="1" applyBorder="1" applyAlignment="1">
      <alignment horizontal="center"/>
    </xf>
    <xf numFmtId="9" fontId="16" fillId="0" borderId="6" xfId="9" applyFont="1" applyBorder="1" applyAlignment="1">
      <alignment horizontal="center"/>
    </xf>
    <xf numFmtId="10" fontId="17" fillId="0" borderId="6" xfId="9" applyNumberFormat="1" applyFont="1" applyBorder="1" applyAlignment="1">
      <alignment horizontal="center"/>
    </xf>
    <xf numFmtId="166" fontId="15" fillId="0" borderId="6" xfId="9" applyNumberFormat="1" applyFont="1" applyFill="1" applyBorder="1" applyAlignment="1">
      <alignment horizontal="center"/>
    </xf>
    <xf numFmtId="166" fontId="12" fillId="0" borderId="6" xfId="10" applyNumberFormat="1" applyFont="1" applyFill="1" applyBorder="1" applyAlignment="1">
      <alignment horizontal="center"/>
    </xf>
    <xf numFmtId="166" fontId="12" fillId="0" borderId="0" xfId="9" applyNumberFormat="1" applyFont="1" applyFill="1"/>
    <xf numFmtId="0" fontId="51" fillId="0" borderId="6" xfId="8" applyFont="1" applyBorder="1"/>
    <xf numFmtId="166" fontId="51" fillId="0" borderId="6" xfId="10" applyNumberFormat="1" applyFont="1" applyFill="1" applyBorder="1" applyAlignment="1">
      <alignment horizontal="center"/>
    </xf>
    <xf numFmtId="166" fontId="24" fillId="0" borderId="0" xfId="9" applyNumberFormat="1" applyFont="1" applyFill="1"/>
    <xf numFmtId="166" fontId="12" fillId="0" borderId="0" xfId="10" applyNumberFormat="1" applyFont="1" applyFill="1" applyAlignment="1">
      <alignment horizontal="center"/>
    </xf>
    <xf numFmtId="166" fontId="12" fillId="0" borderId="0" xfId="9" applyNumberFormat="1" applyFont="1" applyFill="1" applyAlignment="1">
      <alignment horizontal="center"/>
    </xf>
    <xf numFmtId="166" fontId="12" fillId="0" borderId="0" xfId="9" applyNumberFormat="1" applyFont="1" applyAlignment="1">
      <alignment horizontal="left"/>
    </xf>
    <xf numFmtId="166" fontId="12" fillId="0" borderId="0" xfId="10" applyNumberFormat="1" applyFont="1"/>
    <xf numFmtId="4" fontId="12" fillId="0" borderId="6" xfId="10" applyNumberFormat="1" applyFont="1" applyFill="1" applyBorder="1" applyAlignment="1">
      <alignment horizontal="center"/>
    </xf>
    <xf numFmtId="166" fontId="12" fillId="0" borderId="0" xfId="9" applyNumberFormat="1" applyFont="1"/>
    <xf numFmtId="4" fontId="16" fillId="0" borderId="6" xfId="10" applyNumberFormat="1" applyFont="1" applyFill="1" applyBorder="1" applyAlignment="1">
      <alignment horizontal="center"/>
    </xf>
    <xf numFmtId="170" fontId="12" fillId="0" borderId="0" xfId="10" applyFont="1"/>
    <xf numFmtId="10" fontId="12" fillId="0" borderId="6" xfId="8" applyNumberFormat="1" applyFont="1" applyBorder="1" applyAlignment="1">
      <alignment horizontal="center"/>
    </xf>
    <xf numFmtId="166" fontId="12" fillId="0" borderId="0" xfId="8" applyNumberFormat="1" applyFont="1" applyAlignment="1">
      <alignment horizontal="left"/>
    </xf>
    <xf numFmtId="166" fontId="12" fillId="0" borderId="0" xfId="8" applyNumberFormat="1" applyFont="1" applyAlignment="1">
      <alignment horizontal="right"/>
    </xf>
    <xf numFmtId="166" fontId="51" fillId="0" borderId="6" xfId="9" applyNumberFormat="1" applyFont="1" applyFill="1" applyBorder="1" applyAlignment="1">
      <alignment horizontal="center"/>
    </xf>
    <xf numFmtId="166" fontId="15" fillId="0" borderId="0" xfId="8" applyNumberFormat="1" applyFont="1" applyAlignment="1">
      <alignment horizontal="left"/>
    </xf>
    <xf numFmtId="166" fontId="24" fillId="0" borderId="0" xfId="9" applyNumberFormat="1" applyFont="1" applyFill="1" applyAlignment="1">
      <alignment horizontal="right"/>
    </xf>
    <xf numFmtId="166" fontId="12" fillId="0" borderId="0" xfId="9" applyNumberFormat="1" applyFont="1" applyFill="1" applyAlignment="1">
      <alignment horizontal="left"/>
    </xf>
    <xf numFmtId="166" fontId="24" fillId="0" borderId="0" xfId="9" applyNumberFormat="1" applyFont="1" applyFill="1" applyAlignment="1">
      <alignment horizontal="center"/>
    </xf>
    <xf numFmtId="169" fontId="12" fillId="0" borderId="0" xfId="8" applyNumberFormat="1" applyFont="1" applyAlignment="1">
      <alignment horizontal="left"/>
    </xf>
    <xf numFmtId="166" fontId="51" fillId="0" borderId="6" xfId="8" applyNumberFormat="1" applyFont="1" applyBorder="1" applyAlignment="1">
      <alignment horizontal="center"/>
    </xf>
    <xf numFmtId="166" fontId="15" fillId="0" borderId="0" xfId="9" applyNumberFormat="1" applyFont="1" applyFill="1" applyAlignment="1">
      <alignment horizontal="left"/>
    </xf>
    <xf numFmtId="9" fontId="16" fillId="0" borderId="0" xfId="9" applyFont="1" applyAlignment="1">
      <alignment horizontal="center"/>
    </xf>
    <xf numFmtId="10" fontId="16" fillId="0" borderId="0" xfId="9" applyNumberFormat="1" applyFont="1" applyAlignment="1">
      <alignment horizontal="left"/>
    </xf>
    <xf numFmtId="0" fontId="12" fillId="0" borderId="0" xfId="8" applyFont="1" applyAlignment="1">
      <alignment vertical="center"/>
    </xf>
    <xf numFmtId="0" fontId="15" fillId="0" borderId="0" xfId="8" applyFont="1" applyAlignment="1">
      <alignment vertical="center"/>
    </xf>
    <xf numFmtId="4" fontId="12" fillId="0" borderId="0" xfId="10" applyNumberFormat="1" applyFont="1" applyAlignment="1">
      <alignment horizontal="center"/>
    </xf>
    <xf numFmtId="4" fontId="26" fillId="0" borderId="0" xfId="10" applyNumberFormat="1" applyFont="1" applyAlignment="1">
      <alignment horizontal="center"/>
    </xf>
    <xf numFmtId="4" fontId="19" fillId="0" borderId="0" xfId="8" applyNumberFormat="1" applyFont="1" applyAlignment="1">
      <alignment horizontal="center"/>
    </xf>
    <xf numFmtId="166" fontId="12" fillId="0" borderId="0" xfId="1" applyNumberFormat="1" applyFont="1" applyAlignment="1">
      <alignment horizontal="center"/>
    </xf>
    <xf numFmtId="166" fontId="0" fillId="0" borderId="0" xfId="1" applyNumberFormat="1" applyFont="1"/>
    <xf numFmtId="4" fontId="0" fillId="0" borderId="0" xfId="0" applyNumberFormat="1"/>
    <xf numFmtId="0" fontId="43" fillId="0" borderId="0" xfId="0" applyFont="1" applyAlignment="1">
      <alignment horizontal="left"/>
    </xf>
    <xf numFmtId="0" fontId="43" fillId="0" borderId="0" xfId="0" applyFont="1" applyAlignment="1">
      <alignment horizontal="center"/>
    </xf>
    <xf numFmtId="4" fontId="43" fillId="0" borderId="0" xfId="0" applyNumberFormat="1" applyFont="1" applyAlignment="1">
      <alignment horizontal="center"/>
    </xf>
    <xf numFmtId="10" fontId="43" fillId="0" borderId="0" xfId="1" applyNumberFormat="1" applyFont="1" applyAlignment="1">
      <alignment horizontal="center"/>
    </xf>
    <xf numFmtId="180" fontId="43" fillId="0" borderId="0" xfId="0" applyNumberFormat="1" applyFont="1" applyAlignment="1">
      <alignment horizontal="left"/>
    </xf>
    <xf numFmtId="181" fontId="43" fillId="0" borderId="0" xfId="0" applyNumberFormat="1" applyFont="1" applyAlignment="1">
      <alignment horizontal="left"/>
    </xf>
    <xf numFmtId="0" fontId="17" fillId="3" borderId="6" xfId="0" applyFont="1" applyFill="1" applyBorder="1" applyAlignment="1">
      <alignment horizontal="left" vertical="center"/>
    </xf>
    <xf numFmtId="0" fontId="17" fillId="3" borderId="6" xfId="0" applyFont="1" applyFill="1" applyBorder="1" applyAlignment="1">
      <alignment horizontal="center" vertical="center" wrapText="1"/>
    </xf>
    <xf numFmtId="0" fontId="16" fillId="3" borderId="6" xfId="0" applyFont="1" applyFill="1" applyBorder="1" applyAlignment="1">
      <alignment vertical="center"/>
    </xf>
    <xf numFmtId="166" fontId="16" fillId="3" borderId="6" xfId="1" applyNumberFormat="1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vertical="center"/>
    </xf>
    <xf numFmtId="166" fontId="17" fillId="3" borderId="6" xfId="1" applyNumberFormat="1" applyFont="1" applyFill="1" applyBorder="1" applyAlignment="1">
      <alignment horizontal="center" vertical="center"/>
    </xf>
  </cellXfs>
  <cellStyles count="33">
    <cellStyle name="Comma 2" xfId="20" xr:uid="{862D2B6D-6989-438C-8C07-E85C0C4C86AC}"/>
    <cellStyle name="Comma 2 2 2" xfId="28" xr:uid="{6D368F02-EEBC-4898-9A76-111DA92267DC}"/>
    <cellStyle name="Comma 3" xfId="25" xr:uid="{6AC6C8FA-7DB7-4395-8073-1106E1BD70A3}"/>
    <cellStyle name="Comma 5" xfId="3" xr:uid="{74DBF821-33F2-4918-8AA3-64DDCEAEED5A}"/>
    <cellStyle name="Hiperlink 2" xfId="5" xr:uid="{42479DF9-6AD6-479A-B4F5-333FB97398D2}"/>
    <cellStyle name="Invisible" xfId="18" xr:uid="{6739F956-3010-409D-BCE3-1B072E18B4B8}"/>
    <cellStyle name="Moeda" xfId="15" builtinId="4"/>
    <cellStyle name="Moeda 2" xfId="6" xr:uid="{3D4B7AB6-D456-45A1-953C-48661B81120F}"/>
    <cellStyle name="Normal" xfId="0" builtinId="0"/>
    <cellStyle name="Normal 2" xfId="8" xr:uid="{6315F3FB-38CE-424D-810E-BA842CE29847}"/>
    <cellStyle name="Normal 2 2 2 2" xfId="21" xr:uid="{905F1814-329F-45D3-B410-5C93DD0B9FD7}"/>
    <cellStyle name="Normal 3" xfId="11" xr:uid="{DA0C3176-AE96-4FCE-95BE-74939C59CBD6}"/>
    <cellStyle name="Normal 4" xfId="4" xr:uid="{4B4A561F-AEDC-4BBD-AC79-29176CB18345}"/>
    <cellStyle name="Normal 5" xfId="19" xr:uid="{D4B0BBAE-20AD-4DA4-872B-D6253DB56277}"/>
    <cellStyle name="Normal 5 2" xfId="30" xr:uid="{67D63951-B9B0-4CAB-9087-E2DBDC3EE1F5}"/>
    <cellStyle name="Normal 6" xfId="26" xr:uid="{A1AAA346-B235-4973-A33B-0B733DA9915E}"/>
    <cellStyle name="Percent 2" xfId="24" xr:uid="{0625E69D-EFC5-4046-A1B8-E87AD68C8325}"/>
    <cellStyle name="Percent 2 3 2" xfId="29" xr:uid="{F9693131-6EF7-4E72-910A-5E560729D3EC}"/>
    <cellStyle name="Percent 3" xfId="27" xr:uid="{B17F9125-694D-4D71-A708-6D02C775F29E}"/>
    <cellStyle name="Percent 4" xfId="14" xr:uid="{5F8C1FF3-8878-4DD5-BE39-B8C2D7267AC5}"/>
    <cellStyle name="Porcentagem" xfId="1" builtinId="5"/>
    <cellStyle name="Porcentagem 2" xfId="7" xr:uid="{B4520C4A-B09E-4350-B9E3-048AB467C6BD}"/>
    <cellStyle name="Porcentagem 3" xfId="9" xr:uid="{59D98DDE-89D3-4209-9D73-70A187BF3C4E}"/>
    <cellStyle name="Porcentagem 3 2" xfId="23" xr:uid="{CB93340C-83C7-4053-8B47-B7902FE3D8B1}"/>
    <cellStyle name="Porcentagem 4" xfId="12" xr:uid="{067733CD-A182-44A8-9D0C-E3E3C686840B}"/>
    <cellStyle name="Porcentagem 5" xfId="16" xr:uid="{B2C03183-D7A1-4355-828D-DC66D3D2A028}"/>
    <cellStyle name="Porcentagem 6" xfId="32" xr:uid="{0D3F3DEF-0D81-4F1D-8AB6-8EC060600689}"/>
    <cellStyle name="Vírgula" xfId="2" builtinId="3"/>
    <cellStyle name="Vírgula 2" xfId="10" xr:uid="{3E58E20C-B1E8-4FF8-9401-29CBD48ECB4C}"/>
    <cellStyle name="Vírgula 3" xfId="13" xr:uid="{C2D6854F-7BE2-498E-8668-8B125AE86FE8}"/>
    <cellStyle name="Vírgula 3 2" xfId="22" xr:uid="{9591E867-F15D-414A-8B0F-A7554A7DE3E9}"/>
    <cellStyle name="Vírgula 4" xfId="17" xr:uid="{497BA9D9-65D2-4B65-882F-BB1356258F5C}"/>
    <cellStyle name="Vírgula 6" xfId="31" xr:uid="{2757FB0A-982A-4E58-8003-B0334EDFC14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63" Type="http://schemas.openxmlformats.org/officeDocument/2006/relationships/externalLink" Target="externalLinks/externalLink17.xml"/><Relationship Id="rId68" Type="http://schemas.openxmlformats.org/officeDocument/2006/relationships/externalLink" Target="externalLinks/externalLink2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7.xml"/><Relationship Id="rId58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20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externalLink" Target="externalLinks/externalLink10.xml"/><Relationship Id="rId64" Type="http://schemas.openxmlformats.org/officeDocument/2006/relationships/externalLink" Target="externalLinks/externalLink18.xml"/><Relationship Id="rId69" Type="http://schemas.openxmlformats.org/officeDocument/2006/relationships/externalLink" Target="externalLinks/externalLink23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72" Type="http://schemas.openxmlformats.org/officeDocument/2006/relationships/externalLink" Target="externalLinks/externalLink2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3.xml"/><Relationship Id="rId67" Type="http://schemas.openxmlformats.org/officeDocument/2006/relationships/externalLink" Target="externalLinks/externalLink2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8.xml"/><Relationship Id="rId62" Type="http://schemas.openxmlformats.org/officeDocument/2006/relationships/externalLink" Target="externalLinks/externalLink16.xml"/><Relationship Id="rId70" Type="http://schemas.openxmlformats.org/officeDocument/2006/relationships/externalLink" Target="externalLinks/externalLink24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6.xml"/><Relationship Id="rId60" Type="http://schemas.openxmlformats.org/officeDocument/2006/relationships/externalLink" Target="externalLinks/externalLink14.xml"/><Relationship Id="rId65" Type="http://schemas.openxmlformats.org/officeDocument/2006/relationships/externalLink" Target="externalLinks/externalLink19.xml"/><Relationship Id="rId73" Type="http://schemas.openxmlformats.org/officeDocument/2006/relationships/externalLink" Target="externalLinks/externalLink2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4.xml"/><Relationship Id="rId55" Type="http://schemas.openxmlformats.org/officeDocument/2006/relationships/externalLink" Target="externalLinks/externalLink9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Valor</a:t>
            </a:r>
            <a:r>
              <a:rPr lang="pt-BR" baseline="0"/>
              <a:t> Patrimonial da Ação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'[23]2.71a'!$D$75</c:f>
              <c:strCache>
                <c:ptCount val="1"/>
                <c:pt idx="0">
                  <c:v>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'[23]2.71a'!$D$76:$D$80</c:f>
              <c:numCache>
                <c:formatCode>_-* #,##0_-;\-* #,##0_-;_-* "-"??_-;_-@_-</c:formatCode>
                <c:ptCount val="5"/>
                <c:pt idx="0">
                  <c:v>1000</c:v>
                </c:pt>
                <c:pt idx="1">
                  <c:v>1123.7605599999999</c:v>
                </c:pt>
                <c:pt idx="2">
                  <c:v>1262.8773302847999</c:v>
                </c:pt>
                <c:pt idx="3">
                  <c:v>1419.255709426538</c:v>
                </c:pt>
                <c:pt idx="4">
                  <c:v>1595.0375178521829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'[23]2.71a'!$C$76:$C$80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AC8-4CCB-AE66-5AB9C30A866A}"/>
            </c:ext>
          </c:extLst>
        </c:ser>
        <c:ser>
          <c:idx val="1"/>
          <c:order val="1"/>
          <c:tx>
            <c:strRef>
              <c:f>'[23]2.71a'!$E$75</c:f>
              <c:strCache>
                <c:ptCount val="1"/>
                <c:pt idx="0">
                  <c:v>D=50%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'[23]2.71a'!$E$76:$E$80</c:f>
              <c:numCache>
                <c:formatCode>_-* #,##0_-;\-* #,##0_-;_-* "-"??_-;_-@_-</c:formatCode>
                <c:ptCount val="5"/>
                <c:pt idx="0">
                  <c:v>1000</c:v>
                </c:pt>
                <c:pt idx="1">
                  <c:v>1150.0008400000002</c:v>
                </c:pt>
                <c:pt idx="2">
                  <c:v>1322.5738064032003</c:v>
                </c:pt>
                <c:pt idx="3">
                  <c:v>1521.1155527907536</c:v>
                </c:pt>
                <c:pt idx="4">
                  <c:v>1749.5338611747063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'[23]2.71a'!$C$76:$C$80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AC8-4CCB-AE66-5AB9C30A866A}"/>
            </c:ext>
          </c:extLst>
        </c:ser>
        <c:ser>
          <c:idx val="2"/>
          <c:order val="2"/>
          <c:tx>
            <c:strRef>
              <c:f>'[23]2.71a'!$F$75</c:f>
              <c:strCache>
                <c:ptCount val="1"/>
                <c:pt idx="0">
                  <c:v>D=200%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'[23]2.71a'!$F$76:$F$80</c:f>
              <c:numCache>
                <c:formatCode>_-* #,##0_-;\-* #,##0_-;_-* "-"??_-;_-@_-</c:formatCode>
                <c:ptCount val="5"/>
                <c:pt idx="0">
                  <c:v>1000</c:v>
                </c:pt>
                <c:pt idx="1">
                  <c:v>1228.7216800000001</c:v>
                </c:pt>
                <c:pt idx="2">
                  <c:v>1509.9761554624001</c:v>
                </c:pt>
                <c:pt idx="3">
                  <c:v>1855.8291588490042</c:v>
                </c:pt>
                <c:pt idx="4">
                  <c:v>2281.1176800534436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'[23]2.71a'!$C$76:$C$80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0AC8-4CCB-AE66-5AB9C30A8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7022992"/>
        <c:axId val="1500392816"/>
      </c:barChart>
      <c:catAx>
        <c:axId val="63702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00392816"/>
        <c:crosses val="autoZero"/>
        <c:auto val="1"/>
        <c:lblAlgn val="ctr"/>
        <c:lblOffset val="100"/>
        <c:noMultiLvlLbl val="0"/>
      </c:catAx>
      <c:valAx>
        <c:axId val="1500392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37022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NOPAT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'[23]2.71a'!$Y$23</c:f>
              <c:strCache>
                <c:ptCount val="1"/>
                <c:pt idx="0">
                  <c:v>Ano 1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'[23]2.71a'!$Z$1:$AB$1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'[23]2.71a'!$Z$23:$AB$23</c:f>
              <c:numCache>
                <c:formatCode>#,##0.0</c:formatCode>
                <c:ptCount val="3"/>
                <c:pt idx="0">
                  <c:v>31061.14</c:v>
                </c:pt>
                <c:pt idx="1">
                  <c:v>34121.14</c:v>
                </c:pt>
                <c:pt idx="2">
                  <c:v>37181.14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29-4470-BDCE-0CAC01D6DA08}"/>
            </c:ext>
          </c:extLst>
        </c:ser>
        <c:ser>
          <c:idx val="1"/>
          <c:order val="1"/>
          <c:tx>
            <c:strRef>
              <c:f>'[23]2.71a'!$Y$24</c:f>
              <c:strCache>
                <c:ptCount val="1"/>
                <c:pt idx="0">
                  <c:v>Ano 5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'[23]2.71a'!$Z$1:$AB$1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'[23]2.71a'!$Z$24:$AB$24</c:f>
              <c:numCache>
                <c:formatCode>#,##0.0</c:formatCode>
                <c:ptCount val="3"/>
                <c:pt idx="0">
                  <c:v>49519.203803774682</c:v>
                </c:pt>
                <c:pt idx="1">
                  <c:v>59665.253988833989</c:v>
                </c:pt>
                <c:pt idx="2">
                  <c:v>84761.850637184893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29-4470-BDCE-0CAC01D6D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0918928"/>
        <c:axId val="1590920368"/>
      </c:barChart>
      <c:catAx>
        <c:axId val="159091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20368"/>
        <c:crosses val="autoZero"/>
        <c:auto val="1"/>
        <c:lblAlgn val="ctr"/>
        <c:lblOffset val="100"/>
        <c:noMultiLvlLbl val="0"/>
      </c:catAx>
      <c:valAx>
        <c:axId val="1590920368"/>
        <c:scaling>
          <c:orientation val="minMax"/>
          <c:max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18928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Valor</a:t>
            </a:r>
            <a:r>
              <a:rPr lang="pt-BR" baseline="0"/>
              <a:t> Patrimonial da Ação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'[23]2.71b'!$D$75</c:f>
              <c:strCache>
                <c:ptCount val="1"/>
                <c:pt idx="0">
                  <c:v>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'[23]2.71b'!$D$76:$D$80</c:f>
              <c:numCache>
                <c:formatCode>_-* #,##0_-;\-* #,##0_-;_-* "-"??_-;_-@_-</c:formatCode>
                <c:ptCount val="5"/>
                <c:pt idx="0">
                  <c:v>1000</c:v>
                </c:pt>
                <c:pt idx="1">
                  <c:v>1049.8405600000001</c:v>
                </c:pt>
                <c:pt idx="2">
                  <c:v>1102.1811224896001</c:v>
                </c:pt>
                <c:pt idx="3">
                  <c:v>1157.1470875936782</c:v>
                </c:pt>
                <c:pt idx="4">
                  <c:v>1214.8701455073772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'[23]2.71a'!$C$76:$C$80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114-4536-832C-BE0DBEB0C736}"/>
            </c:ext>
          </c:extLst>
        </c:ser>
        <c:ser>
          <c:idx val="1"/>
          <c:order val="1"/>
          <c:tx>
            <c:strRef>
              <c:f>'[23]2.71b'!$E$75</c:f>
              <c:strCache>
                <c:ptCount val="1"/>
                <c:pt idx="0">
                  <c:v>D=50%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'[23]2.71b'!$E$76:$E$80</c:f>
              <c:numCache>
                <c:formatCode>_-* #,##0_-;\-* #,##0_-;_-* "-"??_-;_-@_-</c:formatCode>
                <c:ptCount val="5"/>
                <c:pt idx="0">
                  <c:v>1000</c:v>
                </c:pt>
                <c:pt idx="1">
                  <c:v>1039.12084</c:v>
                </c:pt>
                <c:pt idx="2">
                  <c:v>1079.7908652640001</c:v>
                </c:pt>
                <c:pt idx="3">
                  <c:v>1122.0714235284543</c:v>
                </c:pt>
                <c:pt idx="4">
                  <c:v>1166.0262919001809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'[23]2.71a'!$C$76:$C$80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E114-4536-832C-BE0DBEB0C736}"/>
            </c:ext>
          </c:extLst>
        </c:ser>
        <c:ser>
          <c:idx val="2"/>
          <c:order val="2"/>
          <c:tx>
            <c:strRef>
              <c:f>'[23]2.71b'!$F$75</c:f>
              <c:strCache>
                <c:ptCount val="1"/>
                <c:pt idx="0">
                  <c:v>D=200%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'[23]2.71b'!$F$76:$F$80</c:f>
              <c:numCache>
                <c:formatCode>_-* #,##0_-;\-* #,##0_-;_-* "-"??_-;_-@_-</c:formatCode>
                <c:ptCount val="5"/>
                <c:pt idx="0">
                  <c:v>1000</c:v>
                </c:pt>
                <c:pt idx="1">
                  <c:v>1006.9616800000001</c:v>
                </c:pt>
                <c:pt idx="2">
                  <c:v>1013.9784965056</c:v>
                </c:pt>
                <c:pt idx="3">
                  <c:v>1021.0508861979243</c:v>
                </c:pt>
                <c:pt idx="4">
                  <c:v>1028.1792892166122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'[23]2.71a'!$C$76:$C$80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E114-4536-832C-BE0DBEB0C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7022992"/>
        <c:axId val="1500392816"/>
      </c:barChart>
      <c:catAx>
        <c:axId val="63702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00392816"/>
        <c:crosses val="autoZero"/>
        <c:auto val="1"/>
        <c:lblAlgn val="ctr"/>
        <c:lblOffset val="100"/>
        <c:noMultiLvlLbl val="0"/>
      </c:catAx>
      <c:valAx>
        <c:axId val="1500392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37022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Dividendo</a:t>
            </a:r>
            <a:r>
              <a:rPr lang="pt-BR" baseline="0"/>
              <a:t> por Ação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'[23]2.71b'!$D$82</c:f>
              <c:strCache>
                <c:ptCount val="1"/>
                <c:pt idx="0">
                  <c:v>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'[23]2.71b'!$D$83:$D$87</c:f>
              <c:numCache>
                <c:formatCode>_-* #,##0.0_-;\-* #,##0.0_-;_-* "-"??_-;_-@_-</c:formatCode>
                <c:ptCount val="5"/>
                <c:pt idx="0">
                  <c:v>33.227040000000009</c:v>
                </c:pt>
                <c:pt idx="1">
                  <c:v>34.893708326400002</c:v>
                </c:pt>
                <c:pt idx="2">
                  <c:v>82.507040000000003</c:v>
                </c:pt>
                <c:pt idx="3">
                  <c:v>38.48203860913263</c:v>
                </c:pt>
                <c:pt idx="4">
                  <c:v>40.412297665766708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'[23]2.71a'!$C$83:$C$87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402-40D4-8C5B-102DE5888BC5}"/>
            </c:ext>
          </c:extLst>
        </c:ser>
        <c:ser>
          <c:idx val="1"/>
          <c:order val="1"/>
          <c:tx>
            <c:strRef>
              <c:f>'[23]2.71b'!$E$82</c:f>
              <c:strCache>
                <c:ptCount val="1"/>
                <c:pt idx="0">
                  <c:v>D=50%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'[23]2.71b'!$E$83:$E$87</c:f>
              <c:numCache>
                <c:formatCode>_-* #,##0.0_-;\-* #,##0.0_-;_-* "-"??_-;_-@_-</c:formatCode>
                <c:ptCount val="5"/>
                <c:pt idx="0">
                  <c:v>26.080559999999998</c:v>
                </c:pt>
                <c:pt idx="1">
                  <c:v>27.113350175999972</c:v>
                </c:pt>
                <c:pt idx="2">
                  <c:v>100.00056000000001</c:v>
                </c:pt>
                <c:pt idx="3">
                  <c:v>29.303245581151124</c:v>
                </c:pt>
                <c:pt idx="4">
                  <c:v>30.463654106164686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'[23]2.71a'!$C$83:$C$87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402-40D4-8C5B-102DE5888BC5}"/>
            </c:ext>
          </c:extLst>
        </c:ser>
        <c:ser>
          <c:idx val="2"/>
          <c:order val="2"/>
          <c:tx>
            <c:strRef>
              <c:f>'[23]2.71b'!$F$82</c:f>
              <c:strCache>
                <c:ptCount val="1"/>
                <c:pt idx="0">
                  <c:v>D=200%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'[23]2.71b'!$F$83:$F$87</c:f>
              <c:numCache>
                <c:formatCode>_-* #,##0.0_-;\-* #,##0.0_-;_-* "-"??_-;_-@_-</c:formatCode>
                <c:ptCount val="5"/>
                <c:pt idx="0">
                  <c:v>4.6411199999999999</c:v>
                </c:pt>
                <c:pt idx="1">
                  <c:v>4.6778776704000018</c:v>
                </c:pt>
                <c:pt idx="2">
                  <c:v>152.48112</c:v>
                </c:pt>
                <c:pt idx="3">
                  <c:v>4.7522686791250841</c:v>
                </c:pt>
                <c:pt idx="4">
                  <c:v>4.7899066470637699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'[23]2.71a'!$C$83:$C$87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D402-40D4-8C5B-102DE5888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9836528"/>
        <c:axId val="1500425056"/>
      </c:barChart>
      <c:catAx>
        <c:axId val="115983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00425056"/>
        <c:crosses val="autoZero"/>
        <c:auto val="1"/>
        <c:lblAlgn val="ctr"/>
        <c:lblOffset val="100"/>
        <c:noMultiLvlLbl val="0"/>
      </c:catAx>
      <c:valAx>
        <c:axId val="150042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59836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Ativos Operacionais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'[23]2.71b'!$Y$2</c:f>
              <c:strCache>
                <c:ptCount val="1"/>
                <c:pt idx="0">
                  <c:v>Ano 1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'[23]2.71b'!$Z$1:$AB$1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'[23]2.71b'!$Z$2:$AB$2</c:f>
              <c:numCache>
                <c:formatCode>#,##0</c:formatCode>
                <c:ptCount val="3"/>
                <c:pt idx="0">
                  <c:v>150000</c:v>
                </c:pt>
                <c:pt idx="1">
                  <c:v>150000</c:v>
                </c:pt>
                <c:pt idx="2">
                  <c:v>150000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3-4393-A101-F88B56DFDFAA}"/>
            </c:ext>
          </c:extLst>
        </c:ser>
        <c:ser>
          <c:idx val="1"/>
          <c:order val="1"/>
          <c:tx>
            <c:strRef>
              <c:f>'[23]2.71b'!$Y$3</c:f>
              <c:strCache>
                <c:ptCount val="1"/>
                <c:pt idx="0">
                  <c:v>Ano 5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'[23]2.71b'!$Z$1:$AB$1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'[23]2.71b'!$Z$3:$AB$3</c:f>
              <c:numCache>
                <c:formatCode>#,##0</c:formatCode>
                <c:ptCount val="3"/>
                <c:pt idx="0">
                  <c:v>182230.52182610659</c:v>
                </c:pt>
                <c:pt idx="1">
                  <c:v>174903.94378502714</c:v>
                </c:pt>
                <c:pt idx="2">
                  <c:v>154226.89338249181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23-4393-A101-F88B56DFD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0918928"/>
        <c:axId val="1590920368"/>
      </c:barChart>
      <c:catAx>
        <c:axId val="159091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20368"/>
        <c:crosses val="autoZero"/>
        <c:auto val="1"/>
        <c:lblAlgn val="ctr"/>
        <c:lblOffset val="100"/>
        <c:noMultiLvlLbl val="0"/>
      </c:catAx>
      <c:valAx>
        <c:axId val="159092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18928"/>
        <c:crosses val="autoZero"/>
        <c:crossBetween val="between"/>
        <c:majorUnit val="4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Ebitda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'[23]2.71b'!$Y$11</c:f>
              <c:strCache>
                <c:ptCount val="1"/>
                <c:pt idx="0">
                  <c:v>Ano 1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'[23]2.71b'!$Z$1:$AB$1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'[23]2.71b'!$Z$11:$AB$11</c:f>
              <c:numCache>
                <c:formatCode>#,##0</c:formatCode>
                <c:ptCount val="3"/>
                <c:pt idx="0">
                  <c:v>19000</c:v>
                </c:pt>
                <c:pt idx="1">
                  <c:v>19000</c:v>
                </c:pt>
                <c:pt idx="2">
                  <c:v>19000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C7-475A-B4BF-A41DDE578CF3}"/>
            </c:ext>
          </c:extLst>
        </c:ser>
        <c:ser>
          <c:idx val="1"/>
          <c:order val="1"/>
          <c:tx>
            <c:strRef>
              <c:f>'[23]2.71b'!$Y$12</c:f>
              <c:strCache>
                <c:ptCount val="1"/>
                <c:pt idx="0">
                  <c:v>Ano 5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'[23]2.71b'!$Z$1:$AB$1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'[23]2.71b'!$Z$12:$AB$12</c:f>
              <c:numCache>
                <c:formatCode>#,##0</c:formatCode>
                <c:ptCount val="3"/>
                <c:pt idx="0">
                  <c:v>23082.532764640171</c:v>
                </c:pt>
                <c:pt idx="1">
                  <c:v>22154.499546103405</c:v>
                </c:pt>
                <c:pt idx="2">
                  <c:v>19535.40649511564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C7-475A-B4BF-A41DDE578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0918928"/>
        <c:axId val="1590920368"/>
      </c:barChart>
      <c:catAx>
        <c:axId val="159091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20368"/>
        <c:crosses val="autoZero"/>
        <c:auto val="1"/>
        <c:lblAlgn val="ctr"/>
        <c:lblOffset val="100"/>
        <c:noMultiLvlLbl val="0"/>
      </c:catAx>
      <c:valAx>
        <c:axId val="159092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18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Lucro por Ação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'[23]2.71b'!$Y$20</c:f>
              <c:strCache>
                <c:ptCount val="1"/>
                <c:pt idx="0">
                  <c:v>Ano 1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'[23]2.71b'!$Z$1:$AB$1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'[23]2.71b'!$Z$20:$AB$20</c:f>
              <c:numCache>
                <c:formatCode>#,##0.0</c:formatCode>
                <c:ptCount val="3"/>
                <c:pt idx="0">
                  <c:v>83.067599999999985</c:v>
                </c:pt>
                <c:pt idx="1">
                  <c:v>65.201399999999992</c:v>
                </c:pt>
                <c:pt idx="2">
                  <c:v>11.6028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A6-42FA-A0D4-C1BF132D6162}"/>
            </c:ext>
          </c:extLst>
        </c:ser>
        <c:ser>
          <c:idx val="1"/>
          <c:order val="1"/>
          <c:tx>
            <c:strRef>
              <c:f>'[23]2.71b'!$Y$21</c:f>
              <c:strCache>
                <c:ptCount val="1"/>
                <c:pt idx="0">
                  <c:v>Ano 5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'[23]2.71b'!$Z$1:$AB$1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'[23]2.71b'!$Z$21:$AB$21</c:f>
              <c:numCache>
                <c:formatCode>#,##0.0</c:formatCode>
                <c:ptCount val="3"/>
                <c:pt idx="0">
                  <c:v>101.03074416441675</c:v>
                </c:pt>
                <c:pt idx="1">
                  <c:v>76.159135265411706</c:v>
                </c:pt>
                <c:pt idx="2">
                  <c:v>11.974766617659425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6-42FA-A0D4-C1BF132D6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0918928"/>
        <c:axId val="1590920368"/>
      </c:barChart>
      <c:catAx>
        <c:axId val="159091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20368"/>
        <c:crosses val="autoZero"/>
        <c:auto val="1"/>
        <c:lblAlgn val="ctr"/>
        <c:lblOffset val="100"/>
        <c:noMultiLvlLbl val="0"/>
      </c:catAx>
      <c:valAx>
        <c:axId val="159092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18928"/>
        <c:crosses val="autoZero"/>
        <c:crossBetween val="between"/>
        <c:majorUnit val="24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Faturamento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'[23]2.71b'!$Y$5</c:f>
              <c:strCache>
                <c:ptCount val="1"/>
                <c:pt idx="0">
                  <c:v>Ano 1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'[23]2.71b'!$Z$1:$AB$1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'[23]2.71b'!$Z$5:$AB$5</c:f>
              <c:numCache>
                <c:formatCode>#,##0</c:formatCode>
                <c:ptCount val="3"/>
                <c:pt idx="0">
                  <c:v>200000</c:v>
                </c:pt>
                <c:pt idx="1">
                  <c:v>200000</c:v>
                </c:pt>
                <c:pt idx="2">
                  <c:v>200000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0-4AAA-9758-092BF6A8FB8A}"/>
            </c:ext>
          </c:extLst>
        </c:ser>
        <c:ser>
          <c:idx val="1"/>
          <c:order val="1"/>
          <c:tx>
            <c:strRef>
              <c:f>'[23]2.71b'!$Y$6</c:f>
              <c:strCache>
                <c:ptCount val="1"/>
                <c:pt idx="0">
                  <c:v>Ano 5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'[23]2.71b'!$Z$1:$AB$1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'[23]2.71b'!$Z$6:$AB$6</c:f>
              <c:numCache>
                <c:formatCode>#,##0</c:formatCode>
                <c:ptCount val="3"/>
                <c:pt idx="0">
                  <c:v>242974.02910147543</c:v>
                </c:pt>
                <c:pt idx="1">
                  <c:v>233205.2583800361</c:v>
                </c:pt>
                <c:pt idx="2">
                  <c:v>205635.85784332245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0-4AAA-9758-092BF6A8F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0918928"/>
        <c:axId val="1590920368"/>
      </c:barChart>
      <c:catAx>
        <c:axId val="159091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20368"/>
        <c:crosses val="autoZero"/>
        <c:auto val="1"/>
        <c:lblAlgn val="ctr"/>
        <c:lblOffset val="100"/>
        <c:noMultiLvlLbl val="0"/>
      </c:catAx>
      <c:valAx>
        <c:axId val="159092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18928"/>
        <c:crosses val="autoZero"/>
        <c:crossBetween val="between"/>
        <c:majorUnit val="6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Valor Patrimonial da Ação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'[23]2.71b'!$Y$14</c:f>
              <c:strCache>
                <c:ptCount val="1"/>
                <c:pt idx="0">
                  <c:v>Ano 1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'[23]2.71b'!$Z$1:$AB$1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'[23]2.71b'!$Z$14:$AB$14</c:f>
              <c:numCache>
                <c:formatCode>#,##0.0</c:formatCode>
                <c:ptCount val="3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8-417A-94D3-4965063DE659}"/>
            </c:ext>
          </c:extLst>
        </c:ser>
        <c:ser>
          <c:idx val="1"/>
          <c:order val="1"/>
          <c:tx>
            <c:strRef>
              <c:f>'[23]2.71b'!$Y$15</c:f>
              <c:strCache>
                <c:ptCount val="1"/>
                <c:pt idx="0">
                  <c:v>Ano 5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'[23]2.71b'!$Z$1:$AB$1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'[23]2.71b'!$Z$15:$AB$15</c:f>
              <c:numCache>
                <c:formatCode>#,##0.0</c:formatCode>
                <c:ptCount val="3"/>
                <c:pt idx="0">
                  <c:v>1214.8701455073772</c:v>
                </c:pt>
                <c:pt idx="1">
                  <c:v>1166.0262919001809</c:v>
                </c:pt>
                <c:pt idx="2">
                  <c:v>1028.1792892166122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8-417A-94D3-4965063DE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0918928"/>
        <c:axId val="1590920368"/>
      </c:barChart>
      <c:catAx>
        <c:axId val="159091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20368"/>
        <c:crosses val="autoZero"/>
        <c:auto val="1"/>
        <c:lblAlgn val="ctr"/>
        <c:lblOffset val="100"/>
        <c:noMultiLvlLbl val="0"/>
      </c:catAx>
      <c:valAx>
        <c:axId val="1590920368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18928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NOPAT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'[23]2.71b'!$Y$23</c:f>
              <c:strCache>
                <c:ptCount val="1"/>
                <c:pt idx="0">
                  <c:v>Ano 1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'[23]2.71b'!$Z$1:$AB$1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'[23]2.71b'!$Z$23:$AB$23</c:f>
              <c:numCache>
                <c:formatCode>#,##0.0</c:formatCode>
                <c:ptCount val="3"/>
                <c:pt idx="0">
                  <c:v>12581.14</c:v>
                </c:pt>
                <c:pt idx="1">
                  <c:v>15641.14</c:v>
                </c:pt>
                <c:pt idx="2">
                  <c:v>18701.14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C7-4CBF-894A-A2396C64AB2A}"/>
            </c:ext>
          </c:extLst>
        </c:ser>
        <c:ser>
          <c:idx val="1"/>
          <c:order val="1"/>
          <c:tx>
            <c:strRef>
              <c:f>'[23]2.71b'!$Y$24</c:f>
              <c:strCache>
                <c:ptCount val="1"/>
                <c:pt idx="0">
                  <c:v>Ano 5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'[23]2.71b'!$Z$1:$AB$1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'[23]2.71b'!$Z$24:$AB$24</c:f>
              <c:numCache>
                <c:formatCode>#,##0.0</c:formatCode>
                <c:ptCount val="3"/>
                <c:pt idx="0">
                  <c:v>15275.611624662513</c:v>
                </c:pt>
                <c:pt idx="1">
                  <c:v>18231.1501536428</c:v>
                </c:pt>
                <c:pt idx="2">
                  <c:v>19226.965536781987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C7-4CBF-894A-A2396C64A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0918928"/>
        <c:axId val="1590920368"/>
      </c:barChart>
      <c:catAx>
        <c:axId val="159091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20368"/>
        <c:crosses val="autoZero"/>
        <c:auto val="1"/>
        <c:lblAlgn val="ctr"/>
        <c:lblOffset val="100"/>
        <c:noMultiLvlLbl val="0"/>
      </c:catAx>
      <c:valAx>
        <c:axId val="1590920368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18928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Lucro Líquido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'[23]2.71b'!$Y$8</c:f>
              <c:strCache>
                <c:ptCount val="1"/>
                <c:pt idx="0">
                  <c:v>Ano 1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'[23]2.71b'!$Z$1:$AB$1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'[23]2.71b'!$Z$8:$AB$8</c:f>
              <c:numCache>
                <c:formatCode>#,##0</c:formatCode>
                <c:ptCount val="3"/>
                <c:pt idx="0">
                  <c:v>12460.14</c:v>
                </c:pt>
                <c:pt idx="1">
                  <c:v>6520.1399999999994</c:v>
                </c:pt>
                <c:pt idx="2">
                  <c:v>580.14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66-4163-823C-537FF58C86A1}"/>
            </c:ext>
          </c:extLst>
        </c:ser>
        <c:ser>
          <c:idx val="1"/>
          <c:order val="1"/>
          <c:tx>
            <c:strRef>
              <c:f>'[23]2.71b'!$Y$9</c:f>
              <c:strCache>
                <c:ptCount val="1"/>
                <c:pt idx="0">
                  <c:v>Ano 5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'[23]2.71b'!$Z$1:$AB$1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'[23]2.71b'!$Z$9:$AB$9</c:f>
              <c:numCache>
                <c:formatCode>#,##0</c:formatCode>
                <c:ptCount val="3"/>
                <c:pt idx="0">
                  <c:v>15154.611624662513</c:v>
                </c:pt>
                <c:pt idx="1">
                  <c:v>7615.9135265411714</c:v>
                </c:pt>
                <c:pt idx="2">
                  <c:v>598.73833088297124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66-4163-823C-537FF58C8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0918928"/>
        <c:axId val="1590920368"/>
      </c:barChart>
      <c:catAx>
        <c:axId val="159091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20368"/>
        <c:crosses val="autoZero"/>
        <c:auto val="1"/>
        <c:lblAlgn val="ctr"/>
        <c:lblOffset val="100"/>
        <c:noMultiLvlLbl val="0"/>
      </c:catAx>
      <c:valAx>
        <c:axId val="159092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18928"/>
        <c:crosses val="autoZero"/>
        <c:crossBetween val="between"/>
        <c:majorUnit val="3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Dividendo</a:t>
            </a:r>
            <a:r>
              <a:rPr lang="pt-BR" baseline="0"/>
              <a:t> por Ação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'[23]2.71a'!$D$82</c:f>
              <c:strCache>
                <c:ptCount val="1"/>
                <c:pt idx="0">
                  <c:v>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'[23]2.71a'!$D$83:$D$87</c:f>
              <c:numCache>
                <c:formatCode>_-* #,##0.0_-;\-* #,##0.0_-;_-* "-"??_-;_-@_-</c:formatCode>
                <c:ptCount val="5"/>
                <c:pt idx="0">
                  <c:v>82.507040000000003</c:v>
                </c:pt>
                <c:pt idx="1">
                  <c:v>92.744513523199984</c:v>
                </c:pt>
                <c:pt idx="2">
                  <c:v>82.507040000000003</c:v>
                </c:pt>
                <c:pt idx="3">
                  <c:v>117.18787228376321</c:v>
                </c:pt>
                <c:pt idx="4">
                  <c:v>131.72854347673248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'[23]2.71a'!$C$83:$C$87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D67-47BC-8ACA-1373DA3D7889}"/>
            </c:ext>
          </c:extLst>
        </c:ser>
        <c:ser>
          <c:idx val="1"/>
          <c:order val="1"/>
          <c:tx>
            <c:strRef>
              <c:f>'[23]2.71a'!$E$82</c:f>
              <c:strCache>
                <c:ptCount val="1"/>
                <c:pt idx="0">
                  <c:v>D=50%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'[23]2.71a'!$E$83:$E$87</c:f>
              <c:numCache>
                <c:formatCode>_-* #,##0.0_-;\-* #,##0.0_-;_-* "-"??_-;_-@_-</c:formatCode>
                <c:ptCount val="5"/>
                <c:pt idx="0">
                  <c:v>100.00056000000001</c:v>
                </c:pt>
                <c:pt idx="1">
                  <c:v>115.04864426880002</c:v>
                </c:pt>
                <c:pt idx="2">
                  <c:v>100.00056000000001</c:v>
                </c:pt>
                <c:pt idx="3">
                  <c:v>152.27887225596839</c:v>
                </c:pt>
                <c:pt idx="4">
                  <c:v>175.19379695304653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'[23]2.71a'!$C$83:$C$87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D67-47BC-8ACA-1373DA3D7889}"/>
            </c:ext>
          </c:extLst>
        </c:ser>
        <c:ser>
          <c:idx val="2"/>
          <c:order val="2"/>
          <c:tx>
            <c:strRef>
              <c:f>'[23]2.71a'!$F$82</c:f>
              <c:strCache>
                <c:ptCount val="1"/>
                <c:pt idx="0">
                  <c:v>D=200%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'[23]2.71a'!$F$83:$F$87</c:f>
              <c:numCache>
                <c:formatCode>_-* #,##0.0_-;\-* #,##0.0_-;_-* "-"??_-;_-@_-</c:formatCode>
                <c:ptCount val="5"/>
                <c:pt idx="0">
                  <c:v>152.48112</c:v>
                </c:pt>
                <c:pt idx="1">
                  <c:v>187.5029836416</c:v>
                </c:pt>
                <c:pt idx="2">
                  <c:v>152.48112</c:v>
                </c:pt>
                <c:pt idx="3">
                  <c:v>283.52568080295953</c:v>
                </c:pt>
                <c:pt idx="4">
                  <c:v>348.64585916978331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'[23]2.71a'!$C$83:$C$87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D67-47BC-8ACA-1373DA3D7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9836528"/>
        <c:axId val="1500425056"/>
      </c:barChart>
      <c:catAx>
        <c:axId val="115983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00425056"/>
        <c:crosses val="autoZero"/>
        <c:auto val="1"/>
        <c:lblAlgn val="ctr"/>
        <c:lblOffset val="100"/>
        <c:noMultiLvlLbl val="0"/>
      </c:catAx>
      <c:valAx>
        <c:axId val="150042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59836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Dividendo por Ação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'[23]2.71b'!$Y$17</c:f>
              <c:strCache>
                <c:ptCount val="1"/>
                <c:pt idx="0">
                  <c:v>Ano 1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'[23]2.71b'!$Z$1:$AB$1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'[23]2.71b'!$Z$17:$AB$17</c:f>
              <c:numCache>
                <c:formatCode>#,##0.0</c:formatCode>
                <c:ptCount val="3"/>
                <c:pt idx="0">
                  <c:v>33.227040000000009</c:v>
                </c:pt>
                <c:pt idx="1">
                  <c:v>26.080559999999998</c:v>
                </c:pt>
                <c:pt idx="2">
                  <c:v>4.6411199999999999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94-4AD9-A35B-9BEAE2AEF8ED}"/>
            </c:ext>
          </c:extLst>
        </c:ser>
        <c:ser>
          <c:idx val="1"/>
          <c:order val="1"/>
          <c:tx>
            <c:strRef>
              <c:f>'[23]2.71b'!$Y$18</c:f>
              <c:strCache>
                <c:ptCount val="1"/>
                <c:pt idx="0">
                  <c:v>Ano 5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'[23]2.71b'!$Z$1:$AB$1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'[23]2.71b'!$Z$18:$AB$18</c:f>
              <c:numCache>
                <c:formatCode>#,##0.0</c:formatCode>
                <c:ptCount val="3"/>
                <c:pt idx="0">
                  <c:v>40.412297665766708</c:v>
                </c:pt>
                <c:pt idx="1">
                  <c:v>30.463654106164686</c:v>
                </c:pt>
                <c:pt idx="2">
                  <c:v>4.7899066470637699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94-4AD9-A35B-9BEAE2AE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0918928"/>
        <c:axId val="1590920368"/>
      </c:barChart>
      <c:catAx>
        <c:axId val="159091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20368"/>
        <c:crosses val="autoZero"/>
        <c:auto val="1"/>
        <c:lblAlgn val="ctr"/>
        <c:lblOffset val="100"/>
        <c:noMultiLvlLbl val="0"/>
      </c:catAx>
      <c:valAx>
        <c:axId val="1590920368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1892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50" b="1"/>
              <a:t>Faturamento Amazon (1.995 a 2.023)</a:t>
            </a:r>
            <a:r>
              <a:rPr lang="pt-BR" sz="1050" b="1" baseline="0"/>
              <a:t> - em USD milhões</a:t>
            </a:r>
            <a:endParaRPr lang="pt-BR" sz="105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'[23]2.8 a 2.31'!$B$1</c:f>
              <c:strCache>
                <c:ptCount val="1"/>
                <c:pt idx="0">
                  <c:v>Faturamento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'[23]2.8 a 2.31'!$A$2:$A$30</c:f>
              <c:numCache>
                <c:formatCode>General</c:formatCode>
                <c:ptCount val="2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</c:numCache>
            </c:numRef>
          </c:cat>
          <c:val>
            <c:numRef>
              <c:f>'[23]2.8 a 2.31'!$B$2:$B$30</c:f>
              <c:numCache>
                <c:formatCode>_(* #,##0.0_);_(* \(#,##0.0\)_)\ ;_(* 0_)</c:formatCode>
                <c:ptCount val="29"/>
                <c:pt idx="0">
                  <c:v>0.51100000000000001</c:v>
                </c:pt>
                <c:pt idx="1">
                  <c:v>15.746</c:v>
                </c:pt>
                <c:pt idx="2">
                  <c:v>147.78700000000001</c:v>
                </c:pt>
                <c:pt idx="3">
                  <c:v>609.81899999999996</c:v>
                </c:pt>
                <c:pt idx="4">
                  <c:v>1639.8389999999999</c:v>
                </c:pt>
                <c:pt idx="5">
                  <c:v>2761.9830000000002</c:v>
                </c:pt>
                <c:pt idx="6">
                  <c:v>3122.433</c:v>
                </c:pt>
                <c:pt idx="7">
                  <c:v>3932.9360000000001</c:v>
                </c:pt>
                <c:pt idx="8">
                  <c:v>5264</c:v>
                </c:pt>
                <c:pt idx="9">
                  <c:v>6921</c:v>
                </c:pt>
                <c:pt idx="10">
                  <c:v>8490</c:v>
                </c:pt>
                <c:pt idx="11">
                  <c:v>10711</c:v>
                </c:pt>
                <c:pt idx="12">
                  <c:v>14835</c:v>
                </c:pt>
                <c:pt idx="13">
                  <c:v>19166</c:v>
                </c:pt>
                <c:pt idx="14">
                  <c:v>24509</c:v>
                </c:pt>
                <c:pt idx="15">
                  <c:v>34204</c:v>
                </c:pt>
                <c:pt idx="16">
                  <c:v>48077</c:v>
                </c:pt>
                <c:pt idx="17">
                  <c:v>61093</c:v>
                </c:pt>
                <c:pt idx="18">
                  <c:v>74452</c:v>
                </c:pt>
                <c:pt idx="19">
                  <c:v>88988</c:v>
                </c:pt>
                <c:pt idx="20">
                  <c:v>107006</c:v>
                </c:pt>
                <c:pt idx="21">
                  <c:v>135987</c:v>
                </c:pt>
                <c:pt idx="22">
                  <c:v>177866</c:v>
                </c:pt>
                <c:pt idx="23">
                  <c:v>232887</c:v>
                </c:pt>
                <c:pt idx="24">
                  <c:v>280522</c:v>
                </c:pt>
                <c:pt idx="25">
                  <c:v>386064</c:v>
                </c:pt>
                <c:pt idx="26">
                  <c:v>469822</c:v>
                </c:pt>
                <c:pt idx="27">
                  <c:v>513983</c:v>
                </c:pt>
                <c:pt idx="28">
                  <c:v>574785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4-44BB-A68C-87F5D43AB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530208"/>
        <c:axId val="171530688"/>
      </c:lineChart>
      <c:catAx>
        <c:axId val="171530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530688"/>
        <c:crosses val="autoZero"/>
        <c:auto val="1"/>
        <c:lblAlgn val="ctr"/>
        <c:lblOffset val="100"/>
        <c:noMultiLvlLbl val="0"/>
      </c:catAx>
      <c:valAx>
        <c:axId val="17153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5302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50" b="1"/>
              <a:t>EBITDA Amazon (1.995 a 2.023)</a:t>
            </a:r>
            <a:r>
              <a:rPr lang="pt-BR" sz="1050" b="1" baseline="0"/>
              <a:t> - em USD milhões</a:t>
            </a:r>
            <a:endParaRPr lang="pt-BR" sz="105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'[23]2.8 a 2.31'!$C$1</c:f>
              <c:strCache>
                <c:ptCount val="1"/>
                <c:pt idx="0">
                  <c:v>Ebitda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'[23]2.8 a 2.31'!$A$2:$A$30</c:f>
              <c:numCache>
                <c:formatCode>General</c:formatCode>
                <c:ptCount val="2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</c:numCache>
            </c:numRef>
          </c:cat>
          <c:val>
            <c:numRef>
              <c:f>'[23]2.8 a 2.31'!$C$2:$C$30</c:f>
              <c:numCache>
                <c:formatCode>_(* #,##0.0_);_(* \(#,##0.0\)_)\ ;_(* 0_)</c:formatCode>
                <c:ptCount val="29"/>
                <c:pt idx="0">
                  <c:v>-0.3</c:v>
                </c:pt>
                <c:pt idx="1">
                  <c:v>-6.1</c:v>
                </c:pt>
                <c:pt idx="2">
                  <c:v>-29.2</c:v>
                </c:pt>
                <c:pt idx="3">
                  <c:v>-53.5</c:v>
                </c:pt>
                <c:pt idx="4">
                  <c:v>-346.2</c:v>
                </c:pt>
                <c:pt idx="5">
                  <c:v>-73.3</c:v>
                </c:pt>
                <c:pt idx="6">
                  <c:v>35.07</c:v>
                </c:pt>
                <c:pt idx="7">
                  <c:v>162.398</c:v>
                </c:pt>
                <c:pt idx="8">
                  <c:v>346</c:v>
                </c:pt>
                <c:pt idx="9">
                  <c:v>507</c:v>
                </c:pt>
                <c:pt idx="10">
                  <c:v>543</c:v>
                </c:pt>
                <c:pt idx="11">
                  <c:v>508</c:v>
                </c:pt>
                <c:pt idx="12">
                  <c:v>785</c:v>
                </c:pt>
                <c:pt idx="13">
                  <c:v>933</c:v>
                </c:pt>
                <c:pt idx="14">
                  <c:v>1386</c:v>
                </c:pt>
                <c:pt idx="15">
                  <c:v>1790</c:v>
                </c:pt>
                <c:pt idx="16">
                  <c:v>1709</c:v>
                </c:pt>
                <c:pt idx="17">
                  <c:v>2508</c:v>
                </c:pt>
                <c:pt idx="18">
                  <c:v>3547</c:v>
                </c:pt>
                <c:pt idx="19">
                  <c:v>4365</c:v>
                </c:pt>
                <c:pt idx="20">
                  <c:v>7879</c:v>
                </c:pt>
                <c:pt idx="21">
                  <c:v>12302</c:v>
                </c:pt>
                <c:pt idx="22">
                  <c:v>15584</c:v>
                </c:pt>
                <c:pt idx="23">
                  <c:v>27762</c:v>
                </c:pt>
                <c:pt idx="24">
                  <c:v>36330</c:v>
                </c:pt>
                <c:pt idx="25">
                  <c:v>48079</c:v>
                </c:pt>
                <c:pt idx="26">
                  <c:v>59312</c:v>
                </c:pt>
                <c:pt idx="27">
                  <c:v>55269</c:v>
                </c:pt>
                <c:pt idx="28">
                  <c:v>85515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FF-4AA6-A064-73400DFAE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530208"/>
        <c:axId val="171530688"/>
      </c:lineChart>
      <c:catAx>
        <c:axId val="171530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530688"/>
        <c:crosses val="autoZero"/>
        <c:auto val="1"/>
        <c:lblAlgn val="ctr"/>
        <c:lblOffset val="100"/>
        <c:noMultiLvlLbl val="0"/>
      </c:catAx>
      <c:valAx>
        <c:axId val="1715306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5302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50" b="1"/>
              <a:t>Margem Bruta Amazon (1.995 a 2.023)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'[23]2.8 a 2.31'!$C$1</c:f>
              <c:strCache>
                <c:ptCount val="1"/>
                <c:pt idx="0">
                  <c:v>Ebitda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'[23]2.8 a 2.31'!$A$2:$A$30</c:f>
              <c:numCache>
                <c:formatCode>General</c:formatCode>
                <c:ptCount val="2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</c:numCache>
            </c:numRef>
          </c:cat>
          <c:val>
            <c:numRef>
              <c:f>'[23]2.8 a 2.31'!$F$2:$F$30</c:f>
              <c:numCache>
                <c:formatCode>0.0%</c:formatCode>
                <c:ptCount val="29"/>
                <c:pt idx="0">
                  <c:v>0.19960861056751467</c:v>
                </c:pt>
                <c:pt idx="1">
                  <c:v>0.21967483805410898</c:v>
                </c:pt>
                <c:pt idx="2">
                  <c:v>0.19499685357981419</c:v>
                </c:pt>
                <c:pt idx="3">
                  <c:v>0.21918634873626436</c:v>
                </c:pt>
                <c:pt idx="4">
                  <c:v>0.17723996075224457</c:v>
                </c:pt>
                <c:pt idx="5">
                  <c:v>0.23742977418760361</c:v>
                </c:pt>
                <c:pt idx="6">
                  <c:v>0.25574864216461968</c:v>
                </c:pt>
                <c:pt idx="7">
                  <c:v>0.25238600373868275</c:v>
                </c:pt>
                <c:pt idx="8">
                  <c:v>0.23879179331306991</c:v>
                </c:pt>
                <c:pt idx="9">
                  <c:v>0.23146944083224968</c:v>
                </c:pt>
                <c:pt idx="10">
                  <c:v>0.24016489988221437</c:v>
                </c:pt>
                <c:pt idx="11">
                  <c:v>0.22929698440855195</c:v>
                </c:pt>
                <c:pt idx="12">
                  <c:v>0.22601954836535221</c:v>
                </c:pt>
                <c:pt idx="13">
                  <c:v>0.22279035792549307</c:v>
                </c:pt>
                <c:pt idx="14">
                  <c:v>0.22567220204822719</c:v>
                </c:pt>
                <c:pt idx="15">
                  <c:v>0.22345339726347796</c:v>
                </c:pt>
                <c:pt idx="16">
                  <c:v>0.22441084094265448</c:v>
                </c:pt>
                <c:pt idx="17">
                  <c:v>0.24752426628255284</c:v>
                </c:pt>
                <c:pt idx="18">
                  <c:v>0.27226938161500025</c:v>
                </c:pt>
                <c:pt idx="19">
                  <c:v>0.29482626871038792</c:v>
                </c:pt>
                <c:pt idx="20">
                  <c:v>0.33040203353083003</c:v>
                </c:pt>
                <c:pt idx="21">
                  <c:v>0.35093060366064405</c:v>
                </c:pt>
                <c:pt idx="22">
                  <c:v>0.3706835482891615</c:v>
                </c:pt>
                <c:pt idx="23">
                  <c:v>0.40247416128852193</c:v>
                </c:pt>
                <c:pt idx="24">
                  <c:v>0.40990011478600608</c:v>
                </c:pt>
                <c:pt idx="25">
                  <c:v>0.3956779186870571</c:v>
                </c:pt>
                <c:pt idx="26">
                  <c:v>0.42032514441639601</c:v>
                </c:pt>
                <c:pt idx="27">
                  <c:v>0.43805339865326287</c:v>
                </c:pt>
                <c:pt idx="28">
                  <c:v>0.46982088955000567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D1-43E9-AD2E-C500E1B18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530208"/>
        <c:axId val="171530688"/>
      </c:lineChart>
      <c:catAx>
        <c:axId val="171530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530688"/>
        <c:crosses val="autoZero"/>
        <c:auto val="1"/>
        <c:lblAlgn val="ctr"/>
        <c:lblOffset val="100"/>
        <c:noMultiLvlLbl val="0"/>
      </c:catAx>
      <c:valAx>
        <c:axId val="1715306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5302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50" b="1"/>
              <a:t>Margem EBITDA Amazon (1.995 a 2.023)</a:t>
            </a:r>
            <a:r>
              <a:rPr lang="pt-BR" sz="1050" b="1" baseline="0"/>
              <a:t> </a:t>
            </a:r>
            <a:endParaRPr lang="pt-BR" sz="105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'[23]2.8 a 2.31'!$C$1</c:f>
              <c:strCache>
                <c:ptCount val="1"/>
                <c:pt idx="0">
                  <c:v>Ebitda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'[23]2.8 a 2.31'!$A$2:$A$30</c:f>
              <c:numCache>
                <c:formatCode>General</c:formatCode>
                <c:ptCount val="29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</c:numCache>
            </c:numRef>
          </c:cat>
          <c:val>
            <c:numRef>
              <c:f>'[23]2.8 a 2.31'!$D$2:$D$30</c:f>
              <c:numCache>
                <c:formatCode>0.0%</c:formatCode>
                <c:ptCount val="29"/>
                <c:pt idx="0">
                  <c:v>-0.58708414872798431</c:v>
                </c:pt>
                <c:pt idx="1">
                  <c:v>-0.38739997459672293</c:v>
                </c:pt>
                <c:pt idx="2">
                  <c:v>-0.19758165467869296</c:v>
                </c:pt>
                <c:pt idx="3">
                  <c:v>-8.7730949675231512E-2</c:v>
                </c:pt>
                <c:pt idx="4">
                  <c:v>-0.21111828661228327</c:v>
                </c:pt>
                <c:pt idx="5">
                  <c:v>-2.6538903389340191E-2</c:v>
                </c:pt>
                <c:pt idx="6">
                  <c:v>1.1231626106949293E-2</c:v>
                </c:pt>
                <c:pt idx="7">
                  <c:v>4.1291798290132353E-2</c:v>
                </c:pt>
                <c:pt idx="8">
                  <c:v>6.5729483282674778E-2</c:v>
                </c:pt>
                <c:pt idx="9">
                  <c:v>7.3255309926311227E-2</c:v>
                </c:pt>
                <c:pt idx="10">
                  <c:v>6.3957597173144878E-2</c:v>
                </c:pt>
                <c:pt idx="11">
                  <c:v>4.7427877882550651E-2</c:v>
                </c:pt>
                <c:pt idx="12">
                  <c:v>5.2915402763734409E-2</c:v>
                </c:pt>
                <c:pt idx="13">
                  <c:v>4.8679954085359488E-2</c:v>
                </c:pt>
                <c:pt idx="14">
                  <c:v>5.6550654861479456E-2</c:v>
                </c:pt>
                <c:pt idx="15">
                  <c:v>5.2333060460764823E-2</c:v>
                </c:pt>
                <c:pt idx="16">
                  <c:v>3.5547143124571003E-2</c:v>
                </c:pt>
                <c:pt idx="17">
                  <c:v>4.1052166369305809E-2</c:v>
                </c:pt>
                <c:pt idx="18">
                  <c:v>4.7641433406758714E-2</c:v>
                </c:pt>
                <c:pt idx="19">
                  <c:v>4.905155751337259E-2</c:v>
                </c:pt>
                <c:pt idx="20">
                  <c:v>7.3631385155972562E-2</c:v>
                </c:pt>
                <c:pt idx="21">
                  <c:v>9.0464529697691698E-2</c:v>
                </c:pt>
                <c:pt idx="22">
                  <c:v>8.7616520301800227E-2</c:v>
                </c:pt>
                <c:pt idx="23">
                  <c:v>0.11920802792770743</c:v>
                </c:pt>
                <c:pt idx="24">
                  <c:v>0.12950855904349748</c:v>
                </c:pt>
                <c:pt idx="25">
                  <c:v>0.12453634630527581</c:v>
                </c:pt>
                <c:pt idx="26">
                  <c:v>0.12624355607017126</c:v>
                </c:pt>
                <c:pt idx="27">
                  <c:v>0.10753079382002907</c:v>
                </c:pt>
                <c:pt idx="28">
                  <c:v>0.14877736892925181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A0-4D88-B12F-16253FE91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530208"/>
        <c:axId val="171530688"/>
      </c:lineChart>
      <c:catAx>
        <c:axId val="171530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530688"/>
        <c:crosses val="autoZero"/>
        <c:auto val="1"/>
        <c:lblAlgn val="ctr"/>
        <c:lblOffset val="100"/>
        <c:noMultiLvlLbl val="0"/>
      </c:catAx>
      <c:valAx>
        <c:axId val="17153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5302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50" b="1"/>
              <a:t>Market Cap Amazon (1.997 a 2.023) </a:t>
            </a:r>
            <a:r>
              <a:rPr lang="pt-BR" sz="105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- USD milhões</a:t>
            </a:r>
            <a:endParaRPr lang="pt-BR" sz="105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'[23]2.8 a 2.31'!$G$1</c:f>
              <c:strCache>
                <c:ptCount val="1"/>
                <c:pt idx="0">
                  <c:v>Mkt Cap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'[23]2.8 a 2.31'!$A$4:$A$30</c:f>
              <c:numCache>
                <c:formatCode>General</c:formatCode>
                <c:ptCount val="27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</c:numCache>
            </c:numRef>
          </c:cat>
          <c:val>
            <c:numRef>
              <c:f>'[23]2.8 a 2.31'!$G$4:$G$30</c:f>
              <c:numCache>
                <c:formatCode>#,##0.00</c:formatCode>
                <c:ptCount val="27"/>
                <c:pt idx="0">
                  <c:v>2074.5539290000002</c:v>
                </c:pt>
                <c:pt idx="1">
                  <c:v>19573.269583000001</c:v>
                </c:pt>
                <c:pt idx="2">
                  <c:v>23155.529273</c:v>
                </c:pt>
                <c:pt idx="3">
                  <c:v>3652.7796830000002</c:v>
                </c:pt>
                <c:pt idx="4">
                  <c:v>5229.8095430000003</c:v>
                </c:pt>
                <c:pt idx="5">
                  <c:v>8226.8682580000004</c:v>
                </c:pt>
                <c:pt idx="6">
                  <c:v>17361.955663000001</c:v>
                </c:pt>
                <c:pt idx="7">
                  <c:v>14267.306457000001</c:v>
                </c:pt>
                <c:pt idx="8">
                  <c:v>16339.203982999999</c:v>
                </c:pt>
                <c:pt idx="9">
                  <c:v>16723.991486999999</c:v>
                </c:pt>
                <c:pt idx="10">
                  <c:v>31340.522110999998</c:v>
                </c:pt>
                <c:pt idx="11">
                  <c:v>25209.26</c:v>
                </c:pt>
                <c:pt idx="12">
                  <c:v>55750.569291</c:v>
                </c:pt>
                <c:pt idx="13">
                  <c:v>77184.783314999993</c:v>
                </c:pt>
                <c:pt idx="14">
                  <c:v>81666.586727999995</c:v>
                </c:pt>
                <c:pt idx="15">
                  <c:v>123985.167784</c:v>
                </c:pt>
                <c:pt idx="16">
                  <c:v>164733.596059</c:v>
                </c:pt>
                <c:pt idx="17">
                  <c:v>164638.037893</c:v>
                </c:pt>
                <c:pt idx="18">
                  <c:v>276384.27454499999</c:v>
                </c:pt>
                <c:pt idx="19">
                  <c:v>394698.42</c:v>
                </c:pt>
                <c:pt idx="20">
                  <c:v>692249.06632999994</c:v>
                </c:pt>
                <c:pt idx="21">
                  <c:v>798808.87580399995</c:v>
                </c:pt>
                <c:pt idx="22">
                  <c:v>999961.795071</c:v>
                </c:pt>
                <c:pt idx="23">
                  <c:v>1668073.318129</c:v>
                </c:pt>
                <c:pt idx="24">
                  <c:v>1604279.5674030001</c:v>
                </c:pt>
                <c:pt idx="25">
                  <c:v>1059464.186276</c:v>
                </c:pt>
                <c:pt idx="26">
                  <c:v>1784655.979606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EA-407D-BAEE-99321813C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530208"/>
        <c:axId val="171530688"/>
      </c:lineChart>
      <c:catAx>
        <c:axId val="171530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530688"/>
        <c:crosses val="autoZero"/>
        <c:auto val="1"/>
        <c:lblAlgn val="ctr"/>
        <c:lblOffset val="100"/>
        <c:noMultiLvlLbl val="0"/>
      </c:catAx>
      <c:valAx>
        <c:axId val="1715306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5302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50" b="1"/>
              <a:t>RoIC Amazon (1.997 a 2.023)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'[23]2.8 a 2.31'!$G$1</c:f>
              <c:strCache>
                <c:ptCount val="1"/>
                <c:pt idx="0">
                  <c:v>Mkt Cap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'[23]2.8 a 2.31'!$A$4:$A$30</c:f>
              <c:numCache>
                <c:formatCode>General</c:formatCode>
                <c:ptCount val="27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</c:numCache>
            </c:numRef>
          </c:cat>
          <c:val>
            <c:numRef>
              <c:f>'[23]2.8 a 2.31'!$H$4:$H$30</c:f>
              <c:numCache>
                <c:formatCode>0.0%</c:formatCode>
                <c:ptCount val="27"/>
                <c:pt idx="0">
                  <c:v>-0.22187200000000001</c:v>
                </c:pt>
                <c:pt idx="1">
                  <c:v>-0.33432899999999999</c:v>
                </c:pt>
                <c:pt idx="2">
                  <c:v>-0.20503299999999999</c:v>
                </c:pt>
                <c:pt idx="3">
                  <c:v>-0.15552199999999999</c:v>
                </c:pt>
                <c:pt idx="4">
                  <c:v>8.4426000000000001E-2</c:v>
                </c:pt>
                <c:pt idx="5">
                  <c:v>0.188809</c:v>
                </c:pt>
                <c:pt idx="6">
                  <c:v>0.21349399999999999</c:v>
                </c:pt>
                <c:pt idx="7">
                  <c:v>0.175542</c:v>
                </c:pt>
                <c:pt idx="8">
                  <c:v>0.14114599999999999</c:v>
                </c:pt>
                <c:pt idx="9">
                  <c:v>0.19165399999999999</c:v>
                </c:pt>
                <c:pt idx="10">
                  <c:v>0.1694</c:v>
                </c:pt>
                <c:pt idx="11">
                  <c:v>0.168129</c:v>
                </c:pt>
                <c:pt idx="12">
                  <c:v>0.135046</c:v>
                </c:pt>
                <c:pt idx="13">
                  <c:v>6.4114000000000004E-2</c:v>
                </c:pt>
                <c:pt idx="14">
                  <c:v>3.8580000000000003E-2</c:v>
                </c:pt>
                <c:pt idx="15">
                  <c:v>3.2927999999999999E-2</c:v>
                </c:pt>
                <c:pt idx="16">
                  <c:v>5.5030000000000001E-3</c:v>
                </c:pt>
                <c:pt idx="17">
                  <c:v>5.0160000000000003E-2</c:v>
                </c:pt>
                <c:pt idx="18">
                  <c:v>7.4121000000000006E-2</c:v>
                </c:pt>
                <c:pt idx="19">
                  <c:v>4.6025000000000003E-2</c:v>
                </c:pt>
                <c:pt idx="20">
                  <c:v>0.103589</c:v>
                </c:pt>
                <c:pt idx="21">
                  <c:v>8.3507999999999999E-2</c:v>
                </c:pt>
                <c:pt idx="22">
                  <c:v>8.4751000000000007E-2</c:v>
                </c:pt>
                <c:pt idx="23">
                  <c:v>6.5312999999999996E-2</c:v>
                </c:pt>
                <c:pt idx="24">
                  <c:v>2.809E-2</c:v>
                </c:pt>
                <c:pt idx="25">
                  <c:v>6.7798999999999998E-2</c:v>
                </c:pt>
                <c:pt idx="26">
                  <c:v>9.2202999999999993E-2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56-46CF-9F54-108D0EB66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530208"/>
        <c:axId val="171530688"/>
      </c:lineChart>
      <c:catAx>
        <c:axId val="171530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530688"/>
        <c:crosses val="autoZero"/>
        <c:auto val="1"/>
        <c:lblAlgn val="ctr"/>
        <c:lblOffset val="100"/>
        <c:noMultiLvlLbl val="0"/>
      </c:catAx>
      <c:valAx>
        <c:axId val="17153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5302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pt-BR" b="1">
                <a:latin typeface="Times New Roman" panose="02020603050405020304" pitchFamily="18" charset="0"/>
                <a:cs typeface="Times New Roman" panose="02020603050405020304" pitchFamily="18" charset="0"/>
              </a:rPr>
              <a:t>Alavancagem do RoE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'Caso M&amp;M'!$AB$2</c:f>
              <c:strCache>
                <c:ptCount val="1"/>
                <c:pt idx="0">
                  <c:v>RoE sem díivda</c:v>
                </c:pt>
              </c:strCache>
            </c:strRef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'Caso M&amp;M'!$AC$1:$AI$1</c:f>
              <c:numCache>
                <c:formatCode>#,##0</c:formatCode>
                <c:ptCount val="7"/>
                <c:pt idx="0">
                  <c:v>0</c:v>
                </c:pt>
                <c:pt idx="1">
                  <c:v>50000</c:v>
                </c:pt>
                <c:pt idx="2">
                  <c:v>100000</c:v>
                </c:pt>
                <c:pt idx="3">
                  <c:v>150000</c:v>
                </c:pt>
                <c:pt idx="4">
                  <c:v>200000</c:v>
                </c:pt>
                <c:pt idx="5">
                  <c:v>250000</c:v>
                </c:pt>
                <c:pt idx="6">
                  <c:v>300000</c:v>
                </c:pt>
              </c:numCache>
            </c:numRef>
          </c:cat>
          <c:val>
            <c:numRef>
              <c:f>'Caso M&amp;M'!$AC$2:$AI$2</c:f>
              <c:numCache>
                <c:formatCode>0.0%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E6-4E1F-A0CA-E9F0BF696261}"/>
            </c:ext>
          </c:extLst>
        </c:ser>
        <c:ser>
          <c:idx val="1"/>
          <c:order val="1"/>
          <c:tx>
            <c:strRef>
              <c:f>'Caso M&amp;M'!$AB$3</c:f>
              <c:strCache>
                <c:ptCount val="1"/>
                <c:pt idx="0">
                  <c:v>RoE dívida $500m</c:v>
                </c:pt>
              </c:strCache>
            </c:strRef>
          </c:tx>
          <c:spPr>
            <a:ln w="381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'Caso M&amp;M'!$AC$1:$AI$1</c:f>
              <c:numCache>
                <c:formatCode>#,##0</c:formatCode>
                <c:ptCount val="7"/>
                <c:pt idx="0">
                  <c:v>0</c:v>
                </c:pt>
                <c:pt idx="1">
                  <c:v>50000</c:v>
                </c:pt>
                <c:pt idx="2">
                  <c:v>100000</c:v>
                </c:pt>
                <c:pt idx="3">
                  <c:v>150000</c:v>
                </c:pt>
                <c:pt idx="4">
                  <c:v>200000</c:v>
                </c:pt>
                <c:pt idx="5">
                  <c:v>250000</c:v>
                </c:pt>
                <c:pt idx="6">
                  <c:v>300000</c:v>
                </c:pt>
              </c:numCache>
            </c:numRef>
          </c:cat>
          <c:val>
            <c:numRef>
              <c:f>'Caso M&amp;M'!$AC$3:$AI$3</c:f>
              <c:numCache>
                <c:formatCode>0.0%</c:formatCode>
                <c:ptCount val="7"/>
                <c:pt idx="0">
                  <c:v>-0.2</c:v>
                </c:pt>
                <c:pt idx="1">
                  <c:v>-0.1</c:v>
                </c:pt>
                <c:pt idx="2">
                  <c:v>0</c:v>
                </c:pt>
                <c:pt idx="3">
                  <c:v>0.1</c:v>
                </c:pt>
                <c:pt idx="4">
                  <c:v>0.2</c:v>
                </c:pt>
                <c:pt idx="5">
                  <c:v>0.3</c:v>
                </c:pt>
                <c:pt idx="6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E6-4E1F-A0CA-E9F0BF696261}"/>
            </c:ext>
          </c:extLst>
        </c:ser>
        <c:ser>
          <c:idx val="2"/>
          <c:order val="2"/>
          <c:tx>
            <c:strRef>
              <c:f>'Caso M&amp;M'!$AB$4</c:f>
              <c:strCache>
                <c:ptCount val="1"/>
                <c:pt idx="0">
                  <c:v>RoE dívida $600m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'Caso M&amp;M'!$AC$1:$AI$1</c:f>
              <c:numCache>
                <c:formatCode>#,##0</c:formatCode>
                <c:ptCount val="7"/>
                <c:pt idx="0">
                  <c:v>0</c:v>
                </c:pt>
                <c:pt idx="1">
                  <c:v>50000</c:v>
                </c:pt>
                <c:pt idx="2">
                  <c:v>100000</c:v>
                </c:pt>
                <c:pt idx="3">
                  <c:v>150000</c:v>
                </c:pt>
                <c:pt idx="4">
                  <c:v>200000</c:v>
                </c:pt>
                <c:pt idx="5">
                  <c:v>250000</c:v>
                </c:pt>
                <c:pt idx="6">
                  <c:v>300000</c:v>
                </c:pt>
              </c:numCache>
            </c:numRef>
          </c:cat>
          <c:val>
            <c:numRef>
              <c:f>'Caso M&amp;M'!$AC$4:$AI$4</c:f>
              <c:numCache>
                <c:formatCode>0.0%</c:formatCode>
                <c:ptCount val="7"/>
                <c:pt idx="0">
                  <c:v>-0.3</c:v>
                </c:pt>
                <c:pt idx="1">
                  <c:v>-0.17499999999999999</c:v>
                </c:pt>
                <c:pt idx="2">
                  <c:v>-0.05</c:v>
                </c:pt>
                <c:pt idx="3">
                  <c:v>7.4999999999999997E-2</c:v>
                </c:pt>
                <c:pt idx="4">
                  <c:v>0.2</c:v>
                </c:pt>
                <c:pt idx="5">
                  <c:v>0.32500000000000001</c:v>
                </c:pt>
                <c:pt idx="6">
                  <c:v>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E6-4E1F-A0CA-E9F0BF696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66415"/>
        <c:axId val="2065967247"/>
      </c:lineChart>
      <c:catAx>
        <c:axId val="20659664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t-BR"/>
          </a:p>
        </c:txPr>
        <c:crossAx val="2065967247"/>
        <c:crosses val="autoZero"/>
        <c:auto val="1"/>
        <c:lblAlgn val="ctr"/>
        <c:lblOffset val="100"/>
        <c:noMultiLvlLbl val="0"/>
      </c:catAx>
      <c:valAx>
        <c:axId val="2065967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t-BR"/>
          </a:p>
        </c:txPr>
        <c:crossAx val="2065966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pt-BR" b="1">
                <a:latin typeface="Times New Roman" panose="02020603050405020304" pitchFamily="18" charset="0"/>
                <a:cs typeface="Times New Roman" panose="02020603050405020304" pitchFamily="18" charset="0"/>
              </a:rPr>
              <a:t>Alavancagem do LPA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'Caso M&amp;M'!$AB$7</c:f>
              <c:strCache>
                <c:ptCount val="1"/>
                <c:pt idx="0">
                  <c:v>LPA sem dívida</c:v>
                </c:pt>
              </c:strCache>
            </c:strRef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'Caso M&amp;M'!$AC$6:$AI$6</c:f>
              <c:numCache>
                <c:formatCode>#,##0</c:formatCode>
                <c:ptCount val="7"/>
                <c:pt idx="0">
                  <c:v>0</c:v>
                </c:pt>
                <c:pt idx="1">
                  <c:v>50000</c:v>
                </c:pt>
                <c:pt idx="2">
                  <c:v>100000</c:v>
                </c:pt>
                <c:pt idx="3">
                  <c:v>150000</c:v>
                </c:pt>
                <c:pt idx="4">
                  <c:v>200000</c:v>
                </c:pt>
                <c:pt idx="5">
                  <c:v>250000</c:v>
                </c:pt>
                <c:pt idx="6">
                  <c:v>300000</c:v>
                </c:pt>
              </c:numCache>
            </c:numRef>
          </c:cat>
          <c:val>
            <c:numRef>
              <c:f>'Caso M&amp;M'!$AC$7:$AI$7</c:f>
              <c:numCache>
                <c:formatCode>#,##0.00</c:formatCode>
                <c:ptCount val="7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1-438E-8D9A-2276FEF3F2F1}"/>
            </c:ext>
          </c:extLst>
        </c:ser>
        <c:ser>
          <c:idx val="1"/>
          <c:order val="1"/>
          <c:tx>
            <c:strRef>
              <c:f>'Caso M&amp;M'!$AB$8</c:f>
              <c:strCache>
                <c:ptCount val="1"/>
                <c:pt idx="0">
                  <c:v>LPA dívida $500m</c:v>
                </c:pt>
              </c:strCache>
            </c:strRef>
          </c:tx>
          <c:spPr>
            <a:ln w="381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'Caso M&amp;M'!$AC$6:$AI$6</c:f>
              <c:numCache>
                <c:formatCode>#,##0</c:formatCode>
                <c:ptCount val="7"/>
                <c:pt idx="0">
                  <c:v>0</c:v>
                </c:pt>
                <c:pt idx="1">
                  <c:v>50000</c:v>
                </c:pt>
                <c:pt idx="2">
                  <c:v>100000</c:v>
                </c:pt>
                <c:pt idx="3">
                  <c:v>150000</c:v>
                </c:pt>
                <c:pt idx="4">
                  <c:v>200000</c:v>
                </c:pt>
                <c:pt idx="5">
                  <c:v>250000</c:v>
                </c:pt>
                <c:pt idx="6">
                  <c:v>300000</c:v>
                </c:pt>
              </c:numCache>
            </c:numRef>
          </c:cat>
          <c:val>
            <c:numRef>
              <c:f>'Caso M&amp;M'!$AC$8:$AI$8</c:f>
              <c:numCache>
                <c:formatCode>#,##0.00</c:formatCode>
                <c:ptCount val="7"/>
                <c:pt idx="0">
                  <c:v>-0.4</c:v>
                </c:pt>
                <c:pt idx="1">
                  <c:v>-0.2</c:v>
                </c:pt>
                <c:pt idx="2">
                  <c:v>0</c:v>
                </c:pt>
                <c:pt idx="3">
                  <c:v>0.2</c:v>
                </c:pt>
                <c:pt idx="4">
                  <c:v>0.4</c:v>
                </c:pt>
                <c:pt idx="5">
                  <c:v>0.6</c:v>
                </c:pt>
                <c:pt idx="6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81-438E-8D9A-2276FEF3F2F1}"/>
            </c:ext>
          </c:extLst>
        </c:ser>
        <c:ser>
          <c:idx val="2"/>
          <c:order val="2"/>
          <c:tx>
            <c:strRef>
              <c:f>'Caso M&amp;M'!$AB$9</c:f>
              <c:strCache>
                <c:ptCount val="1"/>
                <c:pt idx="0">
                  <c:v>LPA dívida $600m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'Caso M&amp;M'!$AC$6:$AI$6</c:f>
              <c:numCache>
                <c:formatCode>#,##0</c:formatCode>
                <c:ptCount val="7"/>
                <c:pt idx="0">
                  <c:v>0</c:v>
                </c:pt>
                <c:pt idx="1">
                  <c:v>50000</c:v>
                </c:pt>
                <c:pt idx="2">
                  <c:v>100000</c:v>
                </c:pt>
                <c:pt idx="3">
                  <c:v>150000</c:v>
                </c:pt>
                <c:pt idx="4">
                  <c:v>200000</c:v>
                </c:pt>
                <c:pt idx="5">
                  <c:v>250000</c:v>
                </c:pt>
                <c:pt idx="6">
                  <c:v>300000</c:v>
                </c:pt>
              </c:numCache>
            </c:numRef>
          </c:cat>
          <c:val>
            <c:numRef>
              <c:f>'Caso M&amp;M'!$AC$9:$AI$9</c:f>
              <c:numCache>
                <c:formatCode>#,##0.00</c:formatCode>
                <c:ptCount val="7"/>
                <c:pt idx="0">
                  <c:v>-0.6</c:v>
                </c:pt>
                <c:pt idx="1">
                  <c:v>-0.35</c:v>
                </c:pt>
                <c:pt idx="2">
                  <c:v>-0.1</c:v>
                </c:pt>
                <c:pt idx="3">
                  <c:v>0.15</c:v>
                </c:pt>
                <c:pt idx="4">
                  <c:v>0.4</c:v>
                </c:pt>
                <c:pt idx="5">
                  <c:v>0.65</c:v>
                </c:pt>
                <c:pt idx="6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81-438E-8D9A-2276FEF3F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66415"/>
        <c:axId val="2065967247"/>
      </c:lineChart>
      <c:catAx>
        <c:axId val="20659664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t-BR"/>
          </a:p>
        </c:txPr>
        <c:crossAx val="2065967247"/>
        <c:crosses val="autoZero"/>
        <c:auto val="1"/>
        <c:lblAlgn val="ctr"/>
        <c:lblOffset val="100"/>
        <c:noMultiLvlLbl val="0"/>
      </c:catAx>
      <c:valAx>
        <c:axId val="2065967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t-BR"/>
          </a:p>
        </c:txPr>
        <c:crossAx val="2065966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LAJIR</a:t>
            </a:r>
            <a:r>
              <a:rPr lang="pt-BR" baseline="0"/>
              <a:t> x Lucro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'Caso Elektra - Tabela 5.4'!$E$6</c:f>
              <c:strCache>
                <c:ptCount val="1"/>
                <c:pt idx="0">
                  <c:v>LAJIR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'Caso Elektra - Tabela 5.4'!$C$7:$C$23</c:f>
              <c:numCache>
                <c:formatCode>0%</c:formatCode>
                <c:ptCount val="17"/>
                <c:pt idx="0">
                  <c:v>0</c:v>
                </c:pt>
                <c:pt idx="1">
                  <c:v>5.0000000000000044E-2</c:v>
                </c:pt>
                <c:pt idx="2">
                  <c:v>0.10000000000000009</c:v>
                </c:pt>
                <c:pt idx="3">
                  <c:v>0.15000000000000013</c:v>
                </c:pt>
                <c:pt idx="4">
                  <c:v>0.20000000000000018</c:v>
                </c:pt>
                <c:pt idx="5">
                  <c:v>0.25000000000000022</c:v>
                </c:pt>
                <c:pt idx="6">
                  <c:v>0.30000000000000027</c:v>
                </c:pt>
                <c:pt idx="7">
                  <c:v>0.35000000000000031</c:v>
                </c:pt>
                <c:pt idx="8">
                  <c:v>0.40000000000000036</c:v>
                </c:pt>
                <c:pt idx="9">
                  <c:v>0.4500000000000004</c:v>
                </c:pt>
                <c:pt idx="10">
                  <c:v>0.50000000000000044</c:v>
                </c:pt>
                <c:pt idx="11">
                  <c:v>0.55000000000000038</c:v>
                </c:pt>
                <c:pt idx="12">
                  <c:v>0.60000000000000031</c:v>
                </c:pt>
                <c:pt idx="13">
                  <c:v>0.65000000000000036</c:v>
                </c:pt>
                <c:pt idx="14">
                  <c:v>0.7000000000000004</c:v>
                </c:pt>
                <c:pt idx="15">
                  <c:v>0.75000000000000033</c:v>
                </c:pt>
                <c:pt idx="16">
                  <c:v>0.80000000000000027</c:v>
                </c:pt>
              </c:numCache>
            </c:numRef>
          </c:cat>
          <c:val>
            <c:numRef>
              <c:f>'Caso Elektra - Tabela 5.4'!$E$7:$E$23</c:f>
              <c:numCache>
                <c:formatCode>#,##0.00</c:formatCode>
                <c:ptCount val="17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550</c:v>
                </c:pt>
                <c:pt idx="4">
                  <c:v>550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AC-4DB1-A26F-FF25629D34C4}"/>
            </c:ext>
          </c:extLst>
        </c:ser>
        <c:ser>
          <c:idx val="1"/>
          <c:order val="1"/>
          <c:tx>
            <c:strRef>
              <c:f>'Caso Elektra - Tabela 5.4'!$F$6</c:f>
              <c:strCache>
                <c:ptCount val="1"/>
                <c:pt idx="0">
                  <c:v>Lucro</c:v>
                </c:pt>
              </c:strCache>
            </c:strRef>
          </c:tx>
          <c:spPr>
            <a:ln w="381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'Caso Elektra - Tabela 5.4'!$C$7:$C$23</c:f>
              <c:numCache>
                <c:formatCode>0%</c:formatCode>
                <c:ptCount val="17"/>
                <c:pt idx="0">
                  <c:v>0</c:v>
                </c:pt>
                <c:pt idx="1">
                  <c:v>5.0000000000000044E-2</c:v>
                </c:pt>
                <c:pt idx="2">
                  <c:v>0.10000000000000009</c:v>
                </c:pt>
                <c:pt idx="3">
                  <c:v>0.15000000000000013</c:v>
                </c:pt>
                <c:pt idx="4">
                  <c:v>0.20000000000000018</c:v>
                </c:pt>
                <c:pt idx="5">
                  <c:v>0.25000000000000022</c:v>
                </c:pt>
                <c:pt idx="6">
                  <c:v>0.30000000000000027</c:v>
                </c:pt>
                <c:pt idx="7">
                  <c:v>0.35000000000000031</c:v>
                </c:pt>
                <c:pt idx="8">
                  <c:v>0.40000000000000036</c:v>
                </c:pt>
                <c:pt idx="9">
                  <c:v>0.4500000000000004</c:v>
                </c:pt>
                <c:pt idx="10">
                  <c:v>0.50000000000000044</c:v>
                </c:pt>
                <c:pt idx="11">
                  <c:v>0.55000000000000038</c:v>
                </c:pt>
                <c:pt idx="12">
                  <c:v>0.60000000000000031</c:v>
                </c:pt>
                <c:pt idx="13">
                  <c:v>0.65000000000000036</c:v>
                </c:pt>
                <c:pt idx="14">
                  <c:v>0.7000000000000004</c:v>
                </c:pt>
                <c:pt idx="15">
                  <c:v>0.75000000000000033</c:v>
                </c:pt>
                <c:pt idx="16">
                  <c:v>0.80000000000000027</c:v>
                </c:pt>
              </c:numCache>
            </c:numRef>
          </c:cat>
          <c:val>
            <c:numRef>
              <c:f>'Caso Elektra - Tabela 5.4'!$F$7:$F$23</c:f>
              <c:numCache>
                <c:formatCode>#,##0.00</c:formatCode>
                <c:ptCount val="17"/>
                <c:pt idx="0">
                  <c:v>363</c:v>
                </c:pt>
                <c:pt idx="1">
                  <c:v>354.33749999999998</c:v>
                </c:pt>
                <c:pt idx="2">
                  <c:v>345.67499999999995</c:v>
                </c:pt>
                <c:pt idx="3">
                  <c:v>337.01249999999993</c:v>
                </c:pt>
                <c:pt idx="4">
                  <c:v>328.34999999999991</c:v>
                </c:pt>
                <c:pt idx="5">
                  <c:v>319.68749999999994</c:v>
                </c:pt>
                <c:pt idx="6">
                  <c:v>311.02499999999992</c:v>
                </c:pt>
                <c:pt idx="7">
                  <c:v>299.47499999999991</c:v>
                </c:pt>
                <c:pt idx="8">
                  <c:v>290.39999999999992</c:v>
                </c:pt>
                <c:pt idx="9">
                  <c:v>281.32499999999993</c:v>
                </c:pt>
                <c:pt idx="10">
                  <c:v>272.24999999999989</c:v>
                </c:pt>
                <c:pt idx="11">
                  <c:v>254.09999999999991</c:v>
                </c:pt>
                <c:pt idx="12">
                  <c:v>234.2999999999999</c:v>
                </c:pt>
                <c:pt idx="13">
                  <c:v>202.12499999999989</c:v>
                </c:pt>
                <c:pt idx="14">
                  <c:v>155.09999999999985</c:v>
                </c:pt>
                <c:pt idx="15">
                  <c:v>103.12499999999984</c:v>
                </c:pt>
                <c:pt idx="16">
                  <c:v>46.199999999999847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AC-4DB1-A26F-FF25629D3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1994719"/>
        <c:axId val="1561998559"/>
      </c:lineChart>
      <c:catAx>
        <c:axId val="15619947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r>
                  <a:rPr lang="pt-BR"/>
                  <a:t>D / (D + 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ptos" panose="020B0004020202020204" pitchFamily="34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61998559"/>
        <c:crosses val="autoZero"/>
        <c:auto val="1"/>
        <c:lblAlgn val="ctr"/>
        <c:lblOffset val="100"/>
        <c:noMultiLvlLbl val="0"/>
      </c:catAx>
      <c:valAx>
        <c:axId val="15619985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6199471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Faturamento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'[23]2.71a'!$Y$5</c:f>
              <c:strCache>
                <c:ptCount val="1"/>
                <c:pt idx="0">
                  <c:v>Ano 1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'[23]2.71a'!$Z$1:$AB$1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'[23]2.71a'!$Z$5:$AB$5</c:f>
              <c:numCache>
                <c:formatCode>#,##0</c:formatCode>
                <c:ptCount val="3"/>
                <c:pt idx="0">
                  <c:v>200000</c:v>
                </c:pt>
                <c:pt idx="1">
                  <c:v>200000</c:v>
                </c:pt>
                <c:pt idx="2">
                  <c:v>200000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8B-4AD7-A91F-DE9B9FD30C51}"/>
            </c:ext>
          </c:extLst>
        </c:ser>
        <c:ser>
          <c:idx val="1"/>
          <c:order val="1"/>
          <c:tx>
            <c:strRef>
              <c:f>'[23]2.71a'!$Y$6</c:f>
              <c:strCache>
                <c:ptCount val="1"/>
                <c:pt idx="0">
                  <c:v>Ano 5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'[23]2.71a'!$Z$1:$AB$1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'[23]2.71a'!$Z$6:$AB$6</c:f>
              <c:numCache>
                <c:formatCode>#,##0</c:formatCode>
                <c:ptCount val="3"/>
                <c:pt idx="0">
                  <c:v>319007.50357043656</c:v>
                </c:pt>
                <c:pt idx="1">
                  <c:v>349906.77223494125</c:v>
                </c:pt>
                <c:pt idx="2">
                  <c:v>456223.53601068864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8B-4AD7-A91F-DE9B9FD30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0918928"/>
        <c:axId val="1590920368"/>
      </c:barChart>
      <c:catAx>
        <c:axId val="159091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20368"/>
        <c:crosses val="autoZero"/>
        <c:auto val="1"/>
        <c:lblAlgn val="ctr"/>
        <c:lblOffset val="100"/>
        <c:noMultiLvlLbl val="0"/>
      </c:catAx>
      <c:valAx>
        <c:axId val="159092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18928"/>
        <c:crosses val="autoZero"/>
        <c:crossBetween val="between"/>
        <c:majorUnit val="1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PL (E) x Dívida (D)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'Caso Elektra - Tabela 5.4'!$G$6</c:f>
              <c:strCache>
                <c:ptCount val="1"/>
                <c:pt idx="0">
                  <c:v>PL</c:v>
                </c:pt>
              </c:strCache>
            </c:strRef>
          </c:tx>
          <c:spPr>
            <a:ln w="381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'Caso Elektra - Tabela 5.4'!$C$7:$C$23</c:f>
              <c:numCache>
                <c:formatCode>0%</c:formatCode>
                <c:ptCount val="17"/>
                <c:pt idx="0">
                  <c:v>0</c:v>
                </c:pt>
                <c:pt idx="1">
                  <c:v>5.0000000000000044E-2</c:v>
                </c:pt>
                <c:pt idx="2">
                  <c:v>0.10000000000000009</c:v>
                </c:pt>
                <c:pt idx="3">
                  <c:v>0.15000000000000013</c:v>
                </c:pt>
                <c:pt idx="4">
                  <c:v>0.20000000000000018</c:v>
                </c:pt>
                <c:pt idx="5">
                  <c:v>0.25000000000000022</c:v>
                </c:pt>
                <c:pt idx="6">
                  <c:v>0.30000000000000027</c:v>
                </c:pt>
                <c:pt idx="7">
                  <c:v>0.35000000000000031</c:v>
                </c:pt>
                <c:pt idx="8">
                  <c:v>0.40000000000000036</c:v>
                </c:pt>
                <c:pt idx="9">
                  <c:v>0.4500000000000004</c:v>
                </c:pt>
                <c:pt idx="10">
                  <c:v>0.50000000000000044</c:v>
                </c:pt>
                <c:pt idx="11">
                  <c:v>0.55000000000000038</c:v>
                </c:pt>
                <c:pt idx="12">
                  <c:v>0.60000000000000031</c:v>
                </c:pt>
                <c:pt idx="13">
                  <c:v>0.65000000000000036</c:v>
                </c:pt>
                <c:pt idx="14">
                  <c:v>0.7000000000000004</c:v>
                </c:pt>
                <c:pt idx="15">
                  <c:v>0.75000000000000033</c:v>
                </c:pt>
                <c:pt idx="16">
                  <c:v>0.80000000000000027</c:v>
                </c:pt>
              </c:numCache>
            </c:numRef>
          </c:cat>
          <c:val>
            <c:numRef>
              <c:f>'Caso Elektra - Tabela 5.4'!$G$7:$G$23</c:f>
              <c:numCache>
                <c:formatCode>#,##0.00</c:formatCode>
                <c:ptCount val="17"/>
                <c:pt idx="0">
                  <c:v>2500</c:v>
                </c:pt>
                <c:pt idx="1">
                  <c:v>2375</c:v>
                </c:pt>
                <c:pt idx="2">
                  <c:v>2250</c:v>
                </c:pt>
                <c:pt idx="3">
                  <c:v>2124.9999999999995</c:v>
                </c:pt>
                <c:pt idx="4">
                  <c:v>1999.9999999999995</c:v>
                </c:pt>
                <c:pt idx="5">
                  <c:v>1874.9999999999995</c:v>
                </c:pt>
                <c:pt idx="6">
                  <c:v>1749.9999999999993</c:v>
                </c:pt>
                <c:pt idx="7">
                  <c:v>1624.9999999999993</c:v>
                </c:pt>
                <c:pt idx="8">
                  <c:v>1499.9999999999991</c:v>
                </c:pt>
                <c:pt idx="9">
                  <c:v>1374.9999999999991</c:v>
                </c:pt>
                <c:pt idx="10">
                  <c:v>1249.9999999999991</c:v>
                </c:pt>
                <c:pt idx="11">
                  <c:v>1124.9999999999991</c:v>
                </c:pt>
                <c:pt idx="12">
                  <c:v>999.99999999999909</c:v>
                </c:pt>
                <c:pt idx="13">
                  <c:v>874.99999999999909</c:v>
                </c:pt>
                <c:pt idx="14">
                  <c:v>749.99999999999909</c:v>
                </c:pt>
                <c:pt idx="15">
                  <c:v>624.9999999999992</c:v>
                </c:pt>
                <c:pt idx="16">
                  <c:v>499.9999999999992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80-4E8B-A579-7563F46EC4EF}"/>
            </c:ext>
          </c:extLst>
        </c:ser>
        <c:ser>
          <c:idx val="1"/>
          <c:order val="1"/>
          <c:tx>
            <c:strRef>
              <c:f>'Caso Elektra - Tabela 5.4'!$H$6</c:f>
              <c:strCache>
                <c:ptCount val="1"/>
                <c:pt idx="0">
                  <c:v>Dívida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'Caso Elektra - Tabela 5.4'!$C$7:$C$23</c:f>
              <c:numCache>
                <c:formatCode>0%</c:formatCode>
                <c:ptCount val="17"/>
                <c:pt idx="0">
                  <c:v>0</c:v>
                </c:pt>
                <c:pt idx="1">
                  <c:v>5.0000000000000044E-2</c:v>
                </c:pt>
                <c:pt idx="2">
                  <c:v>0.10000000000000009</c:v>
                </c:pt>
                <c:pt idx="3">
                  <c:v>0.15000000000000013</c:v>
                </c:pt>
                <c:pt idx="4">
                  <c:v>0.20000000000000018</c:v>
                </c:pt>
                <c:pt idx="5">
                  <c:v>0.25000000000000022</c:v>
                </c:pt>
                <c:pt idx="6">
                  <c:v>0.30000000000000027</c:v>
                </c:pt>
                <c:pt idx="7">
                  <c:v>0.35000000000000031</c:v>
                </c:pt>
                <c:pt idx="8">
                  <c:v>0.40000000000000036</c:v>
                </c:pt>
                <c:pt idx="9">
                  <c:v>0.4500000000000004</c:v>
                </c:pt>
                <c:pt idx="10">
                  <c:v>0.50000000000000044</c:v>
                </c:pt>
                <c:pt idx="11">
                  <c:v>0.55000000000000038</c:v>
                </c:pt>
                <c:pt idx="12">
                  <c:v>0.60000000000000031</c:v>
                </c:pt>
                <c:pt idx="13">
                  <c:v>0.65000000000000036</c:v>
                </c:pt>
                <c:pt idx="14">
                  <c:v>0.7000000000000004</c:v>
                </c:pt>
                <c:pt idx="15">
                  <c:v>0.75000000000000033</c:v>
                </c:pt>
                <c:pt idx="16">
                  <c:v>0.80000000000000027</c:v>
                </c:pt>
              </c:numCache>
            </c:numRef>
          </c:cat>
          <c:val>
            <c:numRef>
              <c:f>'Caso Elektra - Tabela 5.4'!$H$7:$H$23</c:f>
              <c:numCache>
                <c:formatCode>#,##0.00</c:formatCode>
                <c:ptCount val="17"/>
                <c:pt idx="0">
                  <c:v>0</c:v>
                </c:pt>
                <c:pt idx="1">
                  <c:v>125</c:v>
                </c:pt>
                <c:pt idx="2">
                  <c:v>250</c:v>
                </c:pt>
                <c:pt idx="3">
                  <c:v>375.00000000000045</c:v>
                </c:pt>
                <c:pt idx="4">
                  <c:v>500.00000000000045</c:v>
                </c:pt>
                <c:pt idx="5">
                  <c:v>625.00000000000045</c:v>
                </c:pt>
                <c:pt idx="6">
                  <c:v>750.00000000000068</c:v>
                </c:pt>
                <c:pt idx="7">
                  <c:v>875.00000000000068</c:v>
                </c:pt>
                <c:pt idx="8">
                  <c:v>1000.0000000000009</c:v>
                </c:pt>
                <c:pt idx="9">
                  <c:v>1125.0000000000009</c:v>
                </c:pt>
                <c:pt idx="10">
                  <c:v>1250.0000000000009</c:v>
                </c:pt>
                <c:pt idx="11">
                  <c:v>1375.0000000000009</c:v>
                </c:pt>
                <c:pt idx="12">
                  <c:v>1500.0000000000009</c:v>
                </c:pt>
                <c:pt idx="13">
                  <c:v>1625.0000000000009</c:v>
                </c:pt>
                <c:pt idx="14">
                  <c:v>1750.0000000000009</c:v>
                </c:pt>
                <c:pt idx="15">
                  <c:v>1875.0000000000009</c:v>
                </c:pt>
                <c:pt idx="16">
                  <c:v>2000.0000000000009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80-4E8B-A579-7563F46EC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1994719"/>
        <c:axId val="1561998559"/>
      </c:lineChart>
      <c:catAx>
        <c:axId val="15619947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r>
                  <a:rPr lang="pt-BR"/>
                  <a:t>D / (D + 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ptos" panose="020B0004020202020204" pitchFamily="34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61998559"/>
        <c:crosses val="autoZero"/>
        <c:auto val="1"/>
        <c:lblAlgn val="ctr"/>
        <c:lblOffset val="100"/>
        <c:noMultiLvlLbl val="0"/>
      </c:catAx>
      <c:valAx>
        <c:axId val="15619985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6199471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Custo de Capital (Rb, Rs e WACC)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'Caso Elektra - Tabela 5.4'!$I$6</c:f>
              <c:strCache>
                <c:ptCount val="1"/>
                <c:pt idx="0">
                  <c:v>Rb</c:v>
                </c:pt>
              </c:strCache>
            </c:strRef>
          </c:tx>
          <c:spPr>
            <a:ln w="381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'Caso Elektra - Tabela 5.4'!$C$7:$C$23</c:f>
              <c:numCache>
                <c:formatCode>0%</c:formatCode>
                <c:ptCount val="17"/>
                <c:pt idx="0">
                  <c:v>0</c:v>
                </c:pt>
                <c:pt idx="1">
                  <c:v>5.0000000000000044E-2</c:v>
                </c:pt>
                <c:pt idx="2">
                  <c:v>0.10000000000000009</c:v>
                </c:pt>
                <c:pt idx="3">
                  <c:v>0.15000000000000013</c:v>
                </c:pt>
                <c:pt idx="4">
                  <c:v>0.20000000000000018</c:v>
                </c:pt>
                <c:pt idx="5">
                  <c:v>0.25000000000000022</c:v>
                </c:pt>
                <c:pt idx="6">
                  <c:v>0.30000000000000027</c:v>
                </c:pt>
                <c:pt idx="7">
                  <c:v>0.35000000000000031</c:v>
                </c:pt>
                <c:pt idx="8">
                  <c:v>0.40000000000000036</c:v>
                </c:pt>
                <c:pt idx="9">
                  <c:v>0.4500000000000004</c:v>
                </c:pt>
                <c:pt idx="10">
                  <c:v>0.50000000000000044</c:v>
                </c:pt>
                <c:pt idx="11">
                  <c:v>0.55000000000000038</c:v>
                </c:pt>
                <c:pt idx="12">
                  <c:v>0.60000000000000031</c:v>
                </c:pt>
                <c:pt idx="13">
                  <c:v>0.65000000000000036</c:v>
                </c:pt>
                <c:pt idx="14">
                  <c:v>0.7000000000000004</c:v>
                </c:pt>
                <c:pt idx="15">
                  <c:v>0.75000000000000033</c:v>
                </c:pt>
                <c:pt idx="16">
                  <c:v>0.80000000000000027</c:v>
                </c:pt>
              </c:numCache>
            </c:numRef>
          </c:cat>
          <c:val>
            <c:numRef>
              <c:f>'Caso Elektra - Tabela 5.4'!$I$7:$I$23</c:f>
              <c:numCache>
                <c:formatCode>0.0%</c:formatCode>
                <c:ptCount val="17"/>
                <c:pt idx="0">
                  <c:v>6.93E-2</c:v>
                </c:pt>
                <c:pt idx="1">
                  <c:v>6.93E-2</c:v>
                </c:pt>
                <c:pt idx="2">
                  <c:v>6.93E-2</c:v>
                </c:pt>
                <c:pt idx="3">
                  <c:v>6.93E-2</c:v>
                </c:pt>
                <c:pt idx="4">
                  <c:v>6.93E-2</c:v>
                </c:pt>
                <c:pt idx="5">
                  <c:v>6.93E-2</c:v>
                </c:pt>
                <c:pt idx="6">
                  <c:v>6.93E-2</c:v>
                </c:pt>
                <c:pt idx="7">
                  <c:v>7.2599999999999998E-2</c:v>
                </c:pt>
                <c:pt idx="8">
                  <c:v>7.2599999999999998E-2</c:v>
                </c:pt>
                <c:pt idx="9">
                  <c:v>7.2599999999999998E-2</c:v>
                </c:pt>
                <c:pt idx="10">
                  <c:v>7.2599999999999998E-2</c:v>
                </c:pt>
                <c:pt idx="11">
                  <c:v>7.9199999999999993E-2</c:v>
                </c:pt>
                <c:pt idx="12">
                  <c:v>8.5799999999999987E-2</c:v>
                </c:pt>
                <c:pt idx="13">
                  <c:v>9.9000000000000005E-2</c:v>
                </c:pt>
                <c:pt idx="14">
                  <c:v>0.1188</c:v>
                </c:pt>
                <c:pt idx="15">
                  <c:v>0.1386</c:v>
                </c:pt>
                <c:pt idx="16">
                  <c:v>0.15839999999999999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A-4068-99C5-8EBD710B8A56}"/>
            </c:ext>
          </c:extLst>
        </c:ser>
        <c:ser>
          <c:idx val="1"/>
          <c:order val="1"/>
          <c:tx>
            <c:strRef>
              <c:f>'Caso Elektra - Tabela 5.4'!$J$6</c:f>
              <c:strCache>
                <c:ptCount val="1"/>
                <c:pt idx="0">
                  <c:v>Rs</c:v>
                </c:pt>
              </c:strCache>
            </c:strRef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'Caso Elektra - Tabela 5.4'!$C$7:$C$23</c:f>
              <c:numCache>
                <c:formatCode>0%</c:formatCode>
                <c:ptCount val="17"/>
                <c:pt idx="0">
                  <c:v>0</c:v>
                </c:pt>
                <c:pt idx="1">
                  <c:v>5.0000000000000044E-2</c:v>
                </c:pt>
                <c:pt idx="2">
                  <c:v>0.10000000000000009</c:v>
                </c:pt>
                <c:pt idx="3">
                  <c:v>0.15000000000000013</c:v>
                </c:pt>
                <c:pt idx="4">
                  <c:v>0.20000000000000018</c:v>
                </c:pt>
                <c:pt idx="5">
                  <c:v>0.25000000000000022</c:v>
                </c:pt>
                <c:pt idx="6">
                  <c:v>0.30000000000000027</c:v>
                </c:pt>
                <c:pt idx="7">
                  <c:v>0.35000000000000031</c:v>
                </c:pt>
                <c:pt idx="8">
                  <c:v>0.40000000000000036</c:v>
                </c:pt>
                <c:pt idx="9">
                  <c:v>0.4500000000000004</c:v>
                </c:pt>
                <c:pt idx="10">
                  <c:v>0.50000000000000044</c:v>
                </c:pt>
                <c:pt idx="11">
                  <c:v>0.55000000000000038</c:v>
                </c:pt>
                <c:pt idx="12">
                  <c:v>0.60000000000000031</c:v>
                </c:pt>
                <c:pt idx="13">
                  <c:v>0.65000000000000036</c:v>
                </c:pt>
                <c:pt idx="14">
                  <c:v>0.7000000000000004</c:v>
                </c:pt>
                <c:pt idx="15">
                  <c:v>0.75000000000000033</c:v>
                </c:pt>
                <c:pt idx="16">
                  <c:v>0.80000000000000027</c:v>
                </c:pt>
              </c:numCache>
            </c:numRef>
          </c:cat>
          <c:val>
            <c:numRef>
              <c:f>'Caso Elektra - Tabela 5.4'!$J$7:$J$23</c:f>
              <c:numCache>
                <c:formatCode>0.0%</c:formatCode>
                <c:ptCount val="17"/>
                <c:pt idx="0">
                  <c:v>0.12415</c:v>
                </c:pt>
                <c:pt idx="1">
                  <c:v>0.12610394736842104</c:v>
                </c:pt>
                <c:pt idx="2">
                  <c:v>0.128275</c:v>
                </c:pt>
                <c:pt idx="3">
                  <c:v>0.13070147058823528</c:v>
                </c:pt>
                <c:pt idx="4">
                  <c:v>0.13343125</c:v>
                </c:pt>
                <c:pt idx="5">
                  <c:v>0.13652500000000001</c:v>
                </c:pt>
                <c:pt idx="6">
                  <c:v>0.14006071428571429</c:v>
                </c:pt>
                <c:pt idx="7">
                  <c:v>0.14414038461538461</c:v>
                </c:pt>
                <c:pt idx="8">
                  <c:v>0.1489</c:v>
                </c:pt>
                <c:pt idx="9">
                  <c:v>0.15452500000000002</c:v>
                </c:pt>
                <c:pt idx="10">
                  <c:v>0.16127500000000003</c:v>
                </c:pt>
                <c:pt idx="11">
                  <c:v>0.16952500000000004</c:v>
                </c:pt>
                <c:pt idx="12">
                  <c:v>0.17983750000000004</c:v>
                </c:pt>
                <c:pt idx="13">
                  <c:v>0.19309642857142867</c:v>
                </c:pt>
                <c:pt idx="14">
                  <c:v>0.21077500000000016</c:v>
                </c:pt>
                <c:pt idx="15">
                  <c:v>0.23552500000000018</c:v>
                </c:pt>
                <c:pt idx="16">
                  <c:v>0.27265000000000028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CA-4068-99C5-8EBD710B8A56}"/>
            </c:ext>
          </c:extLst>
        </c:ser>
        <c:ser>
          <c:idx val="2"/>
          <c:order val="2"/>
          <c:tx>
            <c:strRef>
              <c:f>'Caso Elektra - Tabela 5.4'!$K$6</c:f>
              <c:strCache>
                <c:ptCount val="1"/>
                <c:pt idx="0">
                  <c:v>WACC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'Caso Elektra - Tabela 5.4'!$C$7:$C$23</c:f>
              <c:numCache>
                <c:formatCode>0%</c:formatCode>
                <c:ptCount val="17"/>
                <c:pt idx="0">
                  <c:v>0</c:v>
                </c:pt>
                <c:pt idx="1">
                  <c:v>5.0000000000000044E-2</c:v>
                </c:pt>
                <c:pt idx="2">
                  <c:v>0.10000000000000009</c:v>
                </c:pt>
                <c:pt idx="3">
                  <c:v>0.15000000000000013</c:v>
                </c:pt>
                <c:pt idx="4">
                  <c:v>0.20000000000000018</c:v>
                </c:pt>
                <c:pt idx="5">
                  <c:v>0.25000000000000022</c:v>
                </c:pt>
                <c:pt idx="6">
                  <c:v>0.30000000000000027</c:v>
                </c:pt>
                <c:pt idx="7">
                  <c:v>0.35000000000000031</c:v>
                </c:pt>
                <c:pt idx="8">
                  <c:v>0.40000000000000036</c:v>
                </c:pt>
                <c:pt idx="9">
                  <c:v>0.4500000000000004</c:v>
                </c:pt>
                <c:pt idx="10">
                  <c:v>0.50000000000000044</c:v>
                </c:pt>
                <c:pt idx="11">
                  <c:v>0.55000000000000038</c:v>
                </c:pt>
                <c:pt idx="12">
                  <c:v>0.60000000000000031</c:v>
                </c:pt>
                <c:pt idx="13">
                  <c:v>0.65000000000000036</c:v>
                </c:pt>
                <c:pt idx="14">
                  <c:v>0.7000000000000004</c:v>
                </c:pt>
                <c:pt idx="15">
                  <c:v>0.75000000000000033</c:v>
                </c:pt>
                <c:pt idx="16">
                  <c:v>0.80000000000000027</c:v>
                </c:pt>
              </c:numCache>
            </c:numRef>
          </c:cat>
          <c:val>
            <c:numRef>
              <c:f>'Caso Elektra - Tabela 5.4'!$K$7:$K$23</c:f>
              <c:numCache>
                <c:formatCode>0.0%</c:formatCode>
                <c:ptCount val="17"/>
                <c:pt idx="0">
                  <c:v>0.12415</c:v>
                </c:pt>
                <c:pt idx="1">
                  <c:v>0.12326374999999999</c:v>
                </c:pt>
                <c:pt idx="2">
                  <c:v>0.1223775</c:v>
                </c:pt>
                <c:pt idx="3">
                  <c:v>0.12149124999999998</c:v>
                </c:pt>
                <c:pt idx="4">
                  <c:v>0.12060499999999999</c:v>
                </c:pt>
                <c:pt idx="5">
                  <c:v>0.11971874999999998</c:v>
                </c:pt>
                <c:pt idx="6">
                  <c:v>0.11883249999999998</c:v>
                </c:pt>
                <c:pt idx="7">
                  <c:v>0.11910124999999996</c:v>
                </c:pt>
                <c:pt idx="8">
                  <c:v>0.11837999999999997</c:v>
                </c:pt>
                <c:pt idx="9">
                  <c:v>0.11765874999999998</c:v>
                </c:pt>
                <c:pt idx="10">
                  <c:v>0.11693749999999997</c:v>
                </c:pt>
                <c:pt idx="11">
                  <c:v>0.11984624999999999</c:v>
                </c:pt>
                <c:pt idx="12">
                  <c:v>0.12341499999999997</c:v>
                </c:pt>
                <c:pt idx="13">
                  <c:v>0.13193375000000002</c:v>
                </c:pt>
                <c:pt idx="14">
                  <c:v>0.14639250000000004</c:v>
                </c:pt>
                <c:pt idx="15">
                  <c:v>0.16283125000000001</c:v>
                </c:pt>
                <c:pt idx="16">
                  <c:v>0.18125000000000002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CA-4068-99C5-8EBD710B8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1994719"/>
        <c:axId val="1561998559"/>
      </c:lineChart>
      <c:catAx>
        <c:axId val="15619947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r>
                  <a:rPr lang="pt-BR"/>
                  <a:t>D / (D + 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ptos" panose="020B0004020202020204" pitchFamily="34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61998559"/>
        <c:crosses val="autoZero"/>
        <c:auto val="1"/>
        <c:lblAlgn val="ctr"/>
        <c:lblOffset val="100"/>
        <c:noMultiLvlLbl val="0"/>
      </c:catAx>
      <c:valAx>
        <c:axId val="15619985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6199471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Enterprise</a:t>
            </a:r>
            <a:r>
              <a:rPr lang="pt-BR" baseline="0"/>
              <a:t> Value x WACC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'Caso Elektra - Tabela 5.4'!$L$6</c:f>
              <c:strCache>
                <c:ptCount val="1"/>
                <c:pt idx="0">
                  <c:v>EV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'Caso Elektra - Tabela 5.4'!$C$7:$C$23</c:f>
              <c:numCache>
                <c:formatCode>0%</c:formatCode>
                <c:ptCount val="17"/>
                <c:pt idx="0">
                  <c:v>0</c:v>
                </c:pt>
                <c:pt idx="1">
                  <c:v>5.0000000000000044E-2</c:v>
                </c:pt>
                <c:pt idx="2">
                  <c:v>0.10000000000000009</c:v>
                </c:pt>
                <c:pt idx="3">
                  <c:v>0.15000000000000013</c:v>
                </c:pt>
                <c:pt idx="4">
                  <c:v>0.20000000000000018</c:v>
                </c:pt>
                <c:pt idx="5">
                  <c:v>0.25000000000000022</c:v>
                </c:pt>
                <c:pt idx="6">
                  <c:v>0.30000000000000027</c:v>
                </c:pt>
                <c:pt idx="7">
                  <c:v>0.35000000000000031</c:v>
                </c:pt>
                <c:pt idx="8">
                  <c:v>0.40000000000000036</c:v>
                </c:pt>
                <c:pt idx="9">
                  <c:v>0.4500000000000004</c:v>
                </c:pt>
                <c:pt idx="10">
                  <c:v>0.50000000000000044</c:v>
                </c:pt>
                <c:pt idx="11">
                  <c:v>0.55000000000000038</c:v>
                </c:pt>
                <c:pt idx="12">
                  <c:v>0.60000000000000031</c:v>
                </c:pt>
                <c:pt idx="13">
                  <c:v>0.65000000000000036</c:v>
                </c:pt>
                <c:pt idx="14">
                  <c:v>0.7000000000000004</c:v>
                </c:pt>
                <c:pt idx="15">
                  <c:v>0.75000000000000033</c:v>
                </c:pt>
                <c:pt idx="16">
                  <c:v>0.80000000000000027</c:v>
                </c:pt>
              </c:numCache>
            </c:numRef>
          </c:cat>
          <c:val>
            <c:numRef>
              <c:f>'Caso Elektra - Tabela 5.4'!$L$7:$L$23</c:f>
              <c:numCache>
                <c:formatCode>#,##0.00</c:formatCode>
                <c:ptCount val="17"/>
                <c:pt idx="0">
                  <c:v>2693.3386210456847</c:v>
                </c:pt>
                <c:pt idx="1">
                  <c:v>2718.2485024184898</c:v>
                </c:pt>
                <c:pt idx="2">
                  <c:v>2743.4626467866487</c:v>
                </c:pt>
                <c:pt idx="3">
                  <c:v>2768.9877170562008</c:v>
                </c:pt>
                <c:pt idx="4">
                  <c:v>2794.8305719929253</c:v>
                </c:pt>
                <c:pt idx="5">
                  <c:v>2820.9982734719219</c:v>
                </c:pt>
                <c:pt idx="6">
                  <c:v>2847.4980940515907</c:v>
                </c:pt>
                <c:pt idx="7">
                  <c:v>2844.6760244800926</c:v>
                </c:pt>
                <c:pt idx="8">
                  <c:v>2867.158093941478</c:v>
                </c:pt>
                <c:pt idx="9">
                  <c:v>2883.2887286745458</c:v>
                </c:pt>
                <c:pt idx="10">
                  <c:v>2899.651088286224</c:v>
                </c:pt>
                <c:pt idx="11">
                  <c:v>2822.2235833267937</c:v>
                </c:pt>
                <c:pt idx="12">
                  <c:v>2732.6547833776744</c:v>
                </c:pt>
                <c:pt idx="13">
                  <c:v>2541.528850199204</c:v>
                </c:pt>
                <c:pt idx="14">
                  <c:v>2269.4606235899059</c:v>
                </c:pt>
                <c:pt idx="15">
                  <c:v>2019.0425000215828</c:v>
                </c:pt>
                <c:pt idx="16">
                  <c:v>1792.6301248468747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AD-4E2B-8D89-CD21E83D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74816047"/>
        <c:axId val="1374809807"/>
      </c:barChart>
      <c:lineChart>
        <c:grouping val="standard"/>
        <c:varyColors val="0"/>
        <c:ser>
          <c:idx val="0"/>
          <c:order val="0"/>
          <c:tx>
            <c:strRef>
              <c:f>'Caso Elektra - Tabela 5.4'!$K$6</c:f>
              <c:strCache>
                <c:ptCount val="1"/>
                <c:pt idx="0">
                  <c:v>WACC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'Caso Elektra - Tabela 5.4'!$C$7:$C$23</c:f>
              <c:numCache>
                <c:formatCode>0%</c:formatCode>
                <c:ptCount val="17"/>
                <c:pt idx="0">
                  <c:v>0</c:v>
                </c:pt>
                <c:pt idx="1">
                  <c:v>5.0000000000000044E-2</c:v>
                </c:pt>
                <c:pt idx="2">
                  <c:v>0.10000000000000009</c:v>
                </c:pt>
                <c:pt idx="3">
                  <c:v>0.15000000000000013</c:v>
                </c:pt>
                <c:pt idx="4">
                  <c:v>0.20000000000000018</c:v>
                </c:pt>
                <c:pt idx="5">
                  <c:v>0.25000000000000022</c:v>
                </c:pt>
                <c:pt idx="6">
                  <c:v>0.30000000000000027</c:v>
                </c:pt>
                <c:pt idx="7">
                  <c:v>0.35000000000000031</c:v>
                </c:pt>
                <c:pt idx="8">
                  <c:v>0.40000000000000036</c:v>
                </c:pt>
                <c:pt idx="9">
                  <c:v>0.4500000000000004</c:v>
                </c:pt>
                <c:pt idx="10">
                  <c:v>0.50000000000000044</c:v>
                </c:pt>
                <c:pt idx="11">
                  <c:v>0.55000000000000038</c:v>
                </c:pt>
                <c:pt idx="12">
                  <c:v>0.60000000000000031</c:v>
                </c:pt>
                <c:pt idx="13">
                  <c:v>0.65000000000000036</c:v>
                </c:pt>
                <c:pt idx="14">
                  <c:v>0.7000000000000004</c:v>
                </c:pt>
                <c:pt idx="15">
                  <c:v>0.75000000000000033</c:v>
                </c:pt>
                <c:pt idx="16">
                  <c:v>0.80000000000000027</c:v>
                </c:pt>
              </c:numCache>
            </c:numRef>
          </c:cat>
          <c:val>
            <c:numRef>
              <c:f>'Caso Elektra - Tabela 5.4'!$K$7:$K$23</c:f>
              <c:numCache>
                <c:formatCode>0.0%</c:formatCode>
                <c:ptCount val="17"/>
                <c:pt idx="0">
                  <c:v>0.12415</c:v>
                </c:pt>
                <c:pt idx="1">
                  <c:v>0.12326374999999999</c:v>
                </c:pt>
                <c:pt idx="2">
                  <c:v>0.1223775</c:v>
                </c:pt>
                <c:pt idx="3">
                  <c:v>0.12149124999999998</c:v>
                </c:pt>
                <c:pt idx="4">
                  <c:v>0.12060499999999999</c:v>
                </c:pt>
                <c:pt idx="5">
                  <c:v>0.11971874999999998</c:v>
                </c:pt>
                <c:pt idx="6">
                  <c:v>0.11883249999999998</c:v>
                </c:pt>
                <c:pt idx="7">
                  <c:v>0.11910124999999996</c:v>
                </c:pt>
                <c:pt idx="8">
                  <c:v>0.11837999999999997</c:v>
                </c:pt>
                <c:pt idx="9">
                  <c:v>0.11765874999999998</c:v>
                </c:pt>
                <c:pt idx="10">
                  <c:v>0.11693749999999997</c:v>
                </c:pt>
                <c:pt idx="11">
                  <c:v>0.11984624999999999</c:v>
                </c:pt>
                <c:pt idx="12">
                  <c:v>0.12341499999999997</c:v>
                </c:pt>
                <c:pt idx="13">
                  <c:v>0.13193375000000002</c:v>
                </c:pt>
                <c:pt idx="14">
                  <c:v>0.14639250000000004</c:v>
                </c:pt>
                <c:pt idx="15">
                  <c:v>0.16283125000000001</c:v>
                </c:pt>
                <c:pt idx="16">
                  <c:v>0.18125000000000002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AD-4E2B-8D89-CD21E83D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1994719"/>
        <c:axId val="1561998559"/>
      </c:lineChart>
      <c:catAx>
        <c:axId val="15619947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r>
                  <a:rPr lang="pt-BR"/>
                  <a:t>D / (D + 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ptos" panose="020B0004020202020204" pitchFamily="34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61998559"/>
        <c:crosses val="autoZero"/>
        <c:auto val="1"/>
        <c:lblAlgn val="ctr"/>
        <c:lblOffset val="100"/>
        <c:noMultiLvlLbl val="0"/>
      </c:catAx>
      <c:valAx>
        <c:axId val="1561998559"/>
        <c:scaling>
          <c:orientation val="minMax"/>
          <c:max val="0.2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61994719"/>
        <c:crosses val="autoZero"/>
        <c:crossBetween val="between"/>
        <c:majorUnit val="2.0000000000000004E-2"/>
      </c:valAx>
      <c:valAx>
        <c:axId val="1374809807"/>
        <c:scaling>
          <c:orientation val="minMax"/>
          <c:max val="3500"/>
          <c:min val="10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7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374816047"/>
        <c:crosses val="max"/>
        <c:crossBetween val="between"/>
        <c:majorUnit val="500"/>
      </c:valAx>
      <c:catAx>
        <c:axId val="1374816047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13748098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Market Cap, PL Contábil</a:t>
            </a:r>
            <a:r>
              <a:rPr lang="pt-BR" baseline="0"/>
              <a:t> e WACC</a:t>
            </a:r>
            <a:r>
              <a:rPr lang="pt-BR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'Caso Elektra - Tabela 5.4'!$M$6</c:f>
              <c:strCache>
                <c:ptCount val="1"/>
                <c:pt idx="0">
                  <c:v>Mkt Cap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'Caso Elektra - Tabela 5.4'!$C$7:$C$23</c:f>
              <c:numCache>
                <c:formatCode>0%</c:formatCode>
                <c:ptCount val="17"/>
                <c:pt idx="0">
                  <c:v>0</c:v>
                </c:pt>
                <c:pt idx="1">
                  <c:v>5.0000000000000044E-2</c:v>
                </c:pt>
                <c:pt idx="2">
                  <c:v>0.10000000000000009</c:v>
                </c:pt>
                <c:pt idx="3">
                  <c:v>0.15000000000000013</c:v>
                </c:pt>
                <c:pt idx="4">
                  <c:v>0.20000000000000018</c:v>
                </c:pt>
                <c:pt idx="5">
                  <c:v>0.25000000000000022</c:v>
                </c:pt>
                <c:pt idx="6">
                  <c:v>0.30000000000000027</c:v>
                </c:pt>
                <c:pt idx="7">
                  <c:v>0.35000000000000031</c:v>
                </c:pt>
                <c:pt idx="8">
                  <c:v>0.40000000000000036</c:v>
                </c:pt>
                <c:pt idx="9">
                  <c:v>0.4500000000000004</c:v>
                </c:pt>
                <c:pt idx="10">
                  <c:v>0.50000000000000044</c:v>
                </c:pt>
                <c:pt idx="11">
                  <c:v>0.55000000000000038</c:v>
                </c:pt>
                <c:pt idx="12">
                  <c:v>0.60000000000000031</c:v>
                </c:pt>
                <c:pt idx="13">
                  <c:v>0.65000000000000036</c:v>
                </c:pt>
                <c:pt idx="14">
                  <c:v>0.7000000000000004</c:v>
                </c:pt>
                <c:pt idx="15">
                  <c:v>0.75000000000000033</c:v>
                </c:pt>
                <c:pt idx="16">
                  <c:v>0.80000000000000027</c:v>
                </c:pt>
              </c:numCache>
            </c:numRef>
          </c:cat>
          <c:val>
            <c:numRef>
              <c:f>'Caso Elektra - Tabela 5.4'!$M$7:$M$23</c:f>
              <c:numCache>
                <c:formatCode>#,##0.00</c:formatCode>
                <c:ptCount val="17"/>
                <c:pt idx="0">
                  <c:v>2693.3386210456847</c:v>
                </c:pt>
                <c:pt idx="1">
                  <c:v>2593.2485024184898</c:v>
                </c:pt>
                <c:pt idx="2">
                  <c:v>2493.4626467866487</c:v>
                </c:pt>
                <c:pt idx="3">
                  <c:v>2393.9877170562004</c:v>
                </c:pt>
                <c:pt idx="4">
                  <c:v>2294.8305719929249</c:v>
                </c:pt>
                <c:pt idx="5">
                  <c:v>2195.9982734719215</c:v>
                </c:pt>
                <c:pt idx="6">
                  <c:v>2097.4980940515898</c:v>
                </c:pt>
                <c:pt idx="7">
                  <c:v>1969.6760244800919</c:v>
                </c:pt>
                <c:pt idx="8">
                  <c:v>1867.1580939414771</c:v>
                </c:pt>
                <c:pt idx="9">
                  <c:v>1758.2887286745449</c:v>
                </c:pt>
                <c:pt idx="10">
                  <c:v>1649.6510882862231</c:v>
                </c:pt>
                <c:pt idx="11">
                  <c:v>1447.2235833267928</c:v>
                </c:pt>
                <c:pt idx="12">
                  <c:v>1232.6547833776735</c:v>
                </c:pt>
                <c:pt idx="13">
                  <c:v>916.52885019920313</c:v>
                </c:pt>
                <c:pt idx="14">
                  <c:v>519.46062358990503</c:v>
                </c:pt>
                <c:pt idx="15">
                  <c:v>144.04250002158187</c:v>
                </c:pt>
                <c:pt idx="16">
                  <c:v>-207.36987515312626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C-4143-8E94-A5FDF5BB5340}"/>
            </c:ext>
          </c:extLst>
        </c:ser>
        <c:ser>
          <c:idx val="2"/>
          <c:order val="2"/>
          <c:tx>
            <c:strRef>
              <c:f>'Caso Elektra - Tabela 5.4'!$G$6</c:f>
              <c:strCache>
                <c:ptCount val="1"/>
                <c:pt idx="0">
                  <c:v>PL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'Caso Elektra - Tabela 5.4'!$C$7:$C$23</c:f>
              <c:numCache>
                <c:formatCode>0%</c:formatCode>
                <c:ptCount val="17"/>
                <c:pt idx="0">
                  <c:v>0</c:v>
                </c:pt>
                <c:pt idx="1">
                  <c:v>5.0000000000000044E-2</c:v>
                </c:pt>
                <c:pt idx="2">
                  <c:v>0.10000000000000009</c:v>
                </c:pt>
                <c:pt idx="3">
                  <c:v>0.15000000000000013</c:v>
                </c:pt>
                <c:pt idx="4">
                  <c:v>0.20000000000000018</c:v>
                </c:pt>
                <c:pt idx="5">
                  <c:v>0.25000000000000022</c:v>
                </c:pt>
                <c:pt idx="6">
                  <c:v>0.30000000000000027</c:v>
                </c:pt>
                <c:pt idx="7">
                  <c:v>0.35000000000000031</c:v>
                </c:pt>
                <c:pt idx="8">
                  <c:v>0.40000000000000036</c:v>
                </c:pt>
                <c:pt idx="9">
                  <c:v>0.4500000000000004</c:v>
                </c:pt>
                <c:pt idx="10">
                  <c:v>0.50000000000000044</c:v>
                </c:pt>
                <c:pt idx="11">
                  <c:v>0.55000000000000038</c:v>
                </c:pt>
                <c:pt idx="12">
                  <c:v>0.60000000000000031</c:v>
                </c:pt>
                <c:pt idx="13">
                  <c:v>0.65000000000000036</c:v>
                </c:pt>
                <c:pt idx="14">
                  <c:v>0.7000000000000004</c:v>
                </c:pt>
                <c:pt idx="15">
                  <c:v>0.75000000000000033</c:v>
                </c:pt>
                <c:pt idx="16">
                  <c:v>0.80000000000000027</c:v>
                </c:pt>
              </c:numCache>
            </c:numRef>
          </c:cat>
          <c:val>
            <c:numRef>
              <c:f>'Caso Elektra - Tabela 5.4'!$G$7:$G$23</c:f>
              <c:numCache>
                <c:formatCode>#,##0.00</c:formatCode>
                <c:ptCount val="17"/>
                <c:pt idx="0">
                  <c:v>2500</c:v>
                </c:pt>
                <c:pt idx="1">
                  <c:v>2375</c:v>
                </c:pt>
                <c:pt idx="2">
                  <c:v>2250</c:v>
                </c:pt>
                <c:pt idx="3">
                  <c:v>2124.9999999999995</c:v>
                </c:pt>
                <c:pt idx="4">
                  <c:v>1999.9999999999995</c:v>
                </c:pt>
                <c:pt idx="5">
                  <c:v>1874.9999999999995</c:v>
                </c:pt>
                <c:pt idx="6">
                  <c:v>1749.9999999999993</c:v>
                </c:pt>
                <c:pt idx="7">
                  <c:v>1624.9999999999993</c:v>
                </c:pt>
                <c:pt idx="8">
                  <c:v>1499.9999999999991</c:v>
                </c:pt>
                <c:pt idx="9">
                  <c:v>1374.9999999999991</c:v>
                </c:pt>
                <c:pt idx="10">
                  <c:v>1249.9999999999991</c:v>
                </c:pt>
                <c:pt idx="11">
                  <c:v>1124.9999999999991</c:v>
                </c:pt>
                <c:pt idx="12">
                  <c:v>999.99999999999909</c:v>
                </c:pt>
                <c:pt idx="13">
                  <c:v>874.99999999999909</c:v>
                </c:pt>
                <c:pt idx="14">
                  <c:v>749.99999999999909</c:v>
                </c:pt>
                <c:pt idx="15">
                  <c:v>624.9999999999992</c:v>
                </c:pt>
                <c:pt idx="16">
                  <c:v>499.9999999999992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5C-4143-8E94-A5FDF5BB5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93235743"/>
        <c:axId val="1193229023"/>
      </c:barChart>
      <c:lineChart>
        <c:grouping val="standard"/>
        <c:varyColors val="0"/>
        <c:ser>
          <c:idx val="0"/>
          <c:order val="0"/>
          <c:tx>
            <c:strRef>
              <c:f>'Caso Elektra - Tabela 5.4'!$N$6</c:f>
              <c:strCache>
                <c:ptCount val="1"/>
                <c:pt idx="0">
                  <c:v>P/VPA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1C5C-4143-8E94-A5FDF5BB5340}"/>
              </c:ext>
            </c:extLst>
          </c:dPt>
          <c:cat>
            <c:numRef>
              <c:f>'Caso Elektra - Tabela 5.4'!$C$7:$C$23</c:f>
              <c:numCache>
                <c:formatCode>0%</c:formatCode>
                <c:ptCount val="17"/>
                <c:pt idx="0">
                  <c:v>0</c:v>
                </c:pt>
                <c:pt idx="1">
                  <c:v>5.0000000000000044E-2</c:v>
                </c:pt>
                <c:pt idx="2">
                  <c:v>0.10000000000000009</c:v>
                </c:pt>
                <c:pt idx="3">
                  <c:v>0.15000000000000013</c:v>
                </c:pt>
                <c:pt idx="4">
                  <c:v>0.20000000000000018</c:v>
                </c:pt>
                <c:pt idx="5">
                  <c:v>0.25000000000000022</c:v>
                </c:pt>
                <c:pt idx="6">
                  <c:v>0.30000000000000027</c:v>
                </c:pt>
                <c:pt idx="7">
                  <c:v>0.35000000000000031</c:v>
                </c:pt>
                <c:pt idx="8">
                  <c:v>0.40000000000000036</c:v>
                </c:pt>
                <c:pt idx="9">
                  <c:v>0.4500000000000004</c:v>
                </c:pt>
                <c:pt idx="10">
                  <c:v>0.50000000000000044</c:v>
                </c:pt>
                <c:pt idx="11">
                  <c:v>0.55000000000000038</c:v>
                </c:pt>
                <c:pt idx="12">
                  <c:v>0.60000000000000031</c:v>
                </c:pt>
                <c:pt idx="13">
                  <c:v>0.65000000000000036</c:v>
                </c:pt>
                <c:pt idx="14">
                  <c:v>0.7000000000000004</c:v>
                </c:pt>
                <c:pt idx="15">
                  <c:v>0.75000000000000033</c:v>
                </c:pt>
                <c:pt idx="16">
                  <c:v>0.80000000000000027</c:v>
                </c:pt>
              </c:numCache>
            </c:numRef>
          </c:cat>
          <c:val>
            <c:numRef>
              <c:f>'Caso Elektra - Tabela 5.4'!$N$7:$N$23</c:f>
              <c:numCache>
                <c:formatCode>#,##0.00</c:formatCode>
                <c:ptCount val="17"/>
                <c:pt idx="0">
                  <c:v>1.0773354484182738</c:v>
                </c:pt>
                <c:pt idx="1">
                  <c:v>1.0918941062814693</c:v>
                </c:pt>
                <c:pt idx="2">
                  <c:v>1.108205620794066</c:v>
                </c:pt>
                <c:pt idx="3">
                  <c:v>1.126582455085271</c:v>
                </c:pt>
                <c:pt idx="4">
                  <c:v>1.1474152859964628</c:v>
                </c:pt>
                <c:pt idx="5">
                  <c:v>1.1711990791850251</c:v>
                </c:pt>
                <c:pt idx="6">
                  <c:v>1.1985703394580518</c:v>
                </c:pt>
                <c:pt idx="7">
                  <c:v>1.2121083227569802</c:v>
                </c:pt>
                <c:pt idx="8">
                  <c:v>1.2447720626276522</c:v>
                </c:pt>
                <c:pt idx="9">
                  <c:v>1.2787554390360336</c:v>
                </c:pt>
                <c:pt idx="10">
                  <c:v>1.3197208706289794</c:v>
                </c:pt>
                <c:pt idx="11">
                  <c:v>1.2864209629571501</c:v>
                </c:pt>
                <c:pt idx="12">
                  <c:v>1.2326547833776746</c:v>
                </c:pt>
                <c:pt idx="13">
                  <c:v>1.0474615430848047</c:v>
                </c:pt>
                <c:pt idx="14">
                  <c:v>0.69261416478654092</c:v>
                </c:pt>
                <c:pt idx="15">
                  <c:v>0.2304680000345313</c:v>
                </c:pt>
                <c:pt idx="16">
                  <c:v>-0.41473975030625315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C-4143-8E94-A5FDF5BB5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1994719"/>
        <c:axId val="1561998559"/>
      </c:lineChart>
      <c:catAx>
        <c:axId val="15619947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r>
                  <a:rPr lang="pt-BR"/>
                  <a:t>D / (D + 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ptos" panose="020B0004020202020204" pitchFamily="34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61998559"/>
        <c:crosses val="autoZero"/>
        <c:auto val="1"/>
        <c:lblAlgn val="ctr"/>
        <c:lblOffset val="100"/>
        <c:noMultiLvlLbl val="0"/>
      </c:catAx>
      <c:valAx>
        <c:axId val="1561998559"/>
        <c:scaling>
          <c:orientation val="minMax"/>
          <c:min val="-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61994719"/>
        <c:crosses val="autoZero"/>
        <c:crossBetween val="between"/>
        <c:majorUnit val="0.4"/>
      </c:valAx>
      <c:valAx>
        <c:axId val="1193229023"/>
        <c:scaling>
          <c:orientation val="minMax"/>
          <c:min val="-500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93235743"/>
        <c:crosses val="max"/>
        <c:crossBetween val="between"/>
        <c:majorUnit val="700"/>
      </c:valAx>
      <c:catAx>
        <c:axId val="1193235743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1193229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AMBEV</c:v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'[23]6.1 a 6.3 (FK)'!$C$1:$K$1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'[23]6.1 a 6.3 (FK)'!$C$2:$K$2</c:f>
              <c:numCache>
                <c:formatCode>0.0%</c:formatCode>
                <c:ptCount val="9"/>
                <c:pt idx="0">
                  <c:v>0.236599</c:v>
                </c:pt>
                <c:pt idx="1">
                  <c:v>0.18628600000000001</c:v>
                </c:pt>
                <c:pt idx="2">
                  <c:v>0.19943</c:v>
                </c:pt>
                <c:pt idx="3">
                  <c:v>0.19139800000000001</c:v>
                </c:pt>
                <c:pt idx="4">
                  <c:v>0.16056400000000001</c:v>
                </c:pt>
                <c:pt idx="5">
                  <c:v>0.13980000000000001</c:v>
                </c:pt>
                <c:pt idx="6">
                  <c:v>0.129355</c:v>
                </c:pt>
                <c:pt idx="7">
                  <c:v>0.12645100000000001</c:v>
                </c:pt>
                <c:pt idx="8">
                  <c:v>0.13784299999999999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95-4A54-A825-42E1642EEE2B}"/>
            </c:ext>
          </c:extLst>
        </c:ser>
        <c:ser>
          <c:idx val="1"/>
          <c:order val="1"/>
          <c:tx>
            <c:v>MAGALU</c:v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'[23]6.1 a 6.3 (FK)'!$C$1:$K$1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'[23]6.1 a 6.3 (FK)'!$C$7:$K$7</c:f>
              <c:numCache>
                <c:formatCode>0.0%</c:formatCode>
                <c:ptCount val="9"/>
                <c:pt idx="0">
                  <c:v>7.8756999999999994E-2</c:v>
                </c:pt>
                <c:pt idx="1">
                  <c:v>0.141565</c:v>
                </c:pt>
                <c:pt idx="2">
                  <c:v>0.187918</c:v>
                </c:pt>
                <c:pt idx="3">
                  <c:v>0.227739</c:v>
                </c:pt>
                <c:pt idx="4">
                  <c:v>7.8955999999999998E-2</c:v>
                </c:pt>
                <c:pt idx="5">
                  <c:v>3.5413E-2</c:v>
                </c:pt>
                <c:pt idx="6">
                  <c:v>4.1409999999999997E-3</c:v>
                </c:pt>
                <c:pt idx="7">
                  <c:v>2.6336999999999999E-2</c:v>
                </c:pt>
                <c:pt idx="8">
                  <c:v>-1.4357E-2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95-4A54-A825-42E1642EE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9055264"/>
        <c:axId val="1339058624"/>
      </c:lineChart>
      <c:catAx>
        <c:axId val="1339055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dash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339058624"/>
        <c:crosses val="autoZero"/>
        <c:auto val="1"/>
        <c:lblAlgn val="ctr"/>
        <c:lblOffset val="100"/>
        <c:noMultiLvlLbl val="0"/>
      </c:catAx>
      <c:valAx>
        <c:axId val="133905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3390552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AMBEV</c:v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'[23]6.1 a 6.3 (FK)'!$C$1:$K$1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'[23]6.1 a 6.3 (FK)'!$C$3:$K$3</c:f>
              <c:numCache>
                <c:formatCode>0.0%</c:formatCode>
                <c:ptCount val="9"/>
                <c:pt idx="0">
                  <c:v>0.65622100000000005</c:v>
                </c:pt>
                <c:pt idx="1">
                  <c:v>0.63427500000000003</c:v>
                </c:pt>
                <c:pt idx="2">
                  <c:v>0.62333899999999998</c:v>
                </c:pt>
                <c:pt idx="3">
                  <c:v>0.616784</c:v>
                </c:pt>
                <c:pt idx="4">
                  <c:v>0.58315300000000003</c:v>
                </c:pt>
                <c:pt idx="5">
                  <c:v>0.53637199999999996</c:v>
                </c:pt>
                <c:pt idx="6">
                  <c:v>0.51053300000000001</c:v>
                </c:pt>
                <c:pt idx="7">
                  <c:v>0.49287799999999998</c:v>
                </c:pt>
                <c:pt idx="8">
                  <c:v>0.50723399999999996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D-43B8-ABD7-3D29CAD57F00}"/>
            </c:ext>
          </c:extLst>
        </c:ser>
        <c:ser>
          <c:idx val="1"/>
          <c:order val="1"/>
          <c:tx>
            <c:v>MAGALU</c:v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'[23]6.1 a 6.3 (FK)'!$C$1:$K$1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'[23]6.1 a 6.3 (FK)'!$C$8:$K$8</c:f>
              <c:numCache>
                <c:formatCode>0.0%</c:formatCode>
                <c:ptCount val="9"/>
                <c:pt idx="0">
                  <c:v>0.28720800000000002</c:v>
                </c:pt>
                <c:pt idx="1">
                  <c:v>0.30736000000000002</c:v>
                </c:pt>
                <c:pt idx="2">
                  <c:v>0.30089500000000002</c:v>
                </c:pt>
                <c:pt idx="3">
                  <c:v>0.29103800000000002</c:v>
                </c:pt>
                <c:pt idx="4">
                  <c:v>0.27928500000000001</c:v>
                </c:pt>
                <c:pt idx="5">
                  <c:v>0.25773400000000002</c:v>
                </c:pt>
                <c:pt idx="6">
                  <c:v>0.240568</c:v>
                </c:pt>
                <c:pt idx="7">
                  <c:v>0.27987000000000001</c:v>
                </c:pt>
                <c:pt idx="8">
                  <c:v>0.27643099999999998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2D-43B8-ABD7-3D29CAD57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9055264"/>
        <c:axId val="1339058624"/>
      </c:lineChart>
      <c:catAx>
        <c:axId val="1339055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dash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339058624"/>
        <c:crosses val="autoZero"/>
        <c:auto val="1"/>
        <c:lblAlgn val="ctr"/>
        <c:lblOffset val="100"/>
        <c:noMultiLvlLbl val="0"/>
      </c:catAx>
      <c:valAx>
        <c:axId val="1339058624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3390552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AMBEV</c:v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'[23]6.1 a 6.3 (FK)'!$C$1:$K$1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'[23]6.1 a 6.3 (FK)'!$C$4:$K$4</c:f>
              <c:numCache>
                <c:formatCode>#,##0.00</c:formatCode>
                <c:ptCount val="9"/>
                <c:pt idx="0">
                  <c:v>0.57565699999999997</c:v>
                </c:pt>
                <c:pt idx="1">
                  <c:v>0.52411399999999997</c:v>
                </c:pt>
                <c:pt idx="2">
                  <c:v>0.56123100000000004</c:v>
                </c:pt>
                <c:pt idx="3">
                  <c:v>0.55027999999999999</c:v>
                </c:pt>
                <c:pt idx="4">
                  <c:v>0.52674699999999997</c:v>
                </c:pt>
                <c:pt idx="5">
                  <c:v>0.51448899999999997</c:v>
                </c:pt>
                <c:pt idx="6">
                  <c:v>0.55234700000000003</c:v>
                </c:pt>
                <c:pt idx="7">
                  <c:v>0.57642899999999997</c:v>
                </c:pt>
                <c:pt idx="8">
                  <c:v>0.58932799999999996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59-420D-BAF3-DBF53FE563F1}"/>
            </c:ext>
          </c:extLst>
        </c:ser>
        <c:ser>
          <c:idx val="1"/>
          <c:order val="1"/>
          <c:tx>
            <c:v>MAGALU</c:v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'[23]6.1 a 6.3 (FK)'!$C$1:$K$1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'[23]6.1 a 6.3 (FK)'!$C$9:$K$9</c:f>
              <c:numCache>
                <c:formatCode>#,##0.00</c:formatCode>
                <c:ptCount val="9"/>
                <c:pt idx="0">
                  <c:v>1.66387</c:v>
                </c:pt>
                <c:pt idx="1">
                  <c:v>1.639073</c:v>
                </c:pt>
                <c:pt idx="2">
                  <c:v>1.772802</c:v>
                </c:pt>
                <c:pt idx="3">
                  <c:v>1.9228160000000001</c:v>
                </c:pt>
                <c:pt idx="4">
                  <c:v>1.391243</c:v>
                </c:pt>
                <c:pt idx="5">
                  <c:v>1.3131520000000001</c:v>
                </c:pt>
                <c:pt idx="6">
                  <c:v>1.119375</c:v>
                </c:pt>
                <c:pt idx="7">
                  <c:v>0.97961299999999996</c:v>
                </c:pt>
                <c:pt idx="8">
                  <c:v>0.97760400000000003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59-420D-BAF3-DBF53FE56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9055264"/>
        <c:axId val="1339058624"/>
      </c:lineChart>
      <c:catAx>
        <c:axId val="1339055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dash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339058624"/>
        <c:crosses val="autoZero"/>
        <c:auto val="1"/>
        <c:lblAlgn val="ctr"/>
        <c:lblOffset val="100"/>
        <c:noMultiLvlLbl val="0"/>
      </c:catAx>
      <c:valAx>
        <c:axId val="133905862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339055264"/>
        <c:crosses val="autoZero"/>
        <c:crossBetween val="midCat"/>
        <c:majorUnit val="0.4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'Caso Kilimanjaro'!$O$3</c:f>
              <c:strCache>
                <c:ptCount val="1"/>
                <c:pt idx="0">
                  <c:v>Receita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'Caso Kilimanjaro'!$N$4:$N$8</c:f>
              <c:numCache>
                <c:formatCode>#,##0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'Caso Kilimanjaro'!$O$4:$O$8</c:f>
              <c:numCache>
                <c:formatCode>#,##0</c:formatCode>
                <c:ptCount val="5"/>
                <c:pt idx="0">
                  <c:v>99000</c:v>
                </c:pt>
                <c:pt idx="1">
                  <c:v>110000</c:v>
                </c:pt>
                <c:pt idx="2">
                  <c:v>90000</c:v>
                </c:pt>
                <c:pt idx="3">
                  <c:v>115000</c:v>
                </c:pt>
                <c:pt idx="4">
                  <c:v>143000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BC-49BA-B17B-2C3C6E75EAF3}"/>
            </c:ext>
          </c:extLst>
        </c:ser>
        <c:ser>
          <c:idx val="1"/>
          <c:order val="1"/>
          <c:tx>
            <c:strRef>
              <c:f>'Caso Kilimanjaro'!$P$3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'Caso Kilimanjaro'!$N$4:$N$8</c:f>
              <c:numCache>
                <c:formatCode>#,##0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'Caso Kilimanjaro'!$P$4:$P$8</c:f>
              <c:numCache>
                <c:formatCode>#,##0</c:formatCode>
                <c:ptCount val="5"/>
                <c:pt idx="0">
                  <c:v>31952.861952861953</c:v>
                </c:pt>
                <c:pt idx="1">
                  <c:v>30369.090909090912</c:v>
                </c:pt>
                <c:pt idx="2">
                  <c:v>12700</c:v>
                </c:pt>
                <c:pt idx="3">
                  <c:v>27225.959999999992</c:v>
                </c:pt>
                <c:pt idx="4">
                  <c:v>38800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BC-49BA-B17B-2C3C6E75E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77835103"/>
        <c:axId val="777836063"/>
      </c:barChart>
      <c:lineChart>
        <c:grouping val="standard"/>
        <c:varyColors val="0"/>
        <c:ser>
          <c:idx val="2"/>
          <c:order val="2"/>
          <c:tx>
            <c:strRef>
              <c:f>'Caso Kilimanjaro'!$Q$3</c:f>
              <c:strCache>
                <c:ptCount val="1"/>
                <c:pt idx="0">
                  <c:v>Margem Ebita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'Caso Kilimanjaro'!$Q$4:$Q$8</c:f>
              <c:numCache>
                <c:formatCode>0.0%</c:formatCode>
                <c:ptCount val="5"/>
                <c:pt idx="0">
                  <c:v>0.32275618134203993</c:v>
                </c:pt>
                <c:pt idx="1">
                  <c:v>0.27608264462809917</c:v>
                </c:pt>
                <c:pt idx="2">
                  <c:v>0.1411111111111111</c:v>
                </c:pt>
                <c:pt idx="3">
                  <c:v>0.2367474782608695</c:v>
                </c:pt>
                <c:pt idx="4">
                  <c:v>0.27132867132867133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BC-49BA-B17B-2C3C6E75E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7790943"/>
        <c:axId val="777782303"/>
      </c:lineChart>
      <c:catAx>
        <c:axId val="777835103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777836063"/>
        <c:crosses val="autoZero"/>
        <c:auto val="1"/>
        <c:lblAlgn val="ctr"/>
        <c:lblOffset val="100"/>
        <c:noMultiLvlLbl val="0"/>
      </c:catAx>
      <c:valAx>
        <c:axId val="777836063"/>
        <c:scaling>
          <c:orientation val="minMax"/>
          <c:max val="1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777835103"/>
        <c:crosses val="autoZero"/>
        <c:crossBetween val="between"/>
        <c:majorUnit val="25000"/>
      </c:valAx>
      <c:valAx>
        <c:axId val="777782303"/>
        <c:scaling>
          <c:orientation val="minMax"/>
          <c:max val="0.36000000000000004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777790943"/>
        <c:crosses val="max"/>
        <c:crossBetween val="between"/>
        <c:majorUnit val="6.0000000000000012E-2"/>
      </c:valAx>
      <c:catAx>
        <c:axId val="777790943"/>
        <c:scaling>
          <c:orientation val="minMax"/>
        </c:scaling>
        <c:delete val="1"/>
        <c:axPos val="b"/>
        <c:majorTickMark val="out"/>
        <c:minorTickMark val="none"/>
        <c:tickLblPos val="nextTo"/>
        <c:crossAx val="77778230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'Caso Kilimanjaro'!$T$4</c:f>
              <c:strCache>
                <c:ptCount val="1"/>
                <c:pt idx="0">
                  <c:v>Variação Receita</c:v>
                </c:pt>
              </c:strCache>
            </c:strRef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'Caso Kilimanjaro'!$S$5:$S$8</c:f>
              <c:numCache>
                <c:formatCode>#,##0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'Caso Kilimanjaro'!$T$5:$T$8</c:f>
              <c:numCache>
                <c:formatCode>0.0%</c:formatCode>
                <c:ptCount val="4"/>
                <c:pt idx="0">
                  <c:v>0.11111111111111116</c:v>
                </c:pt>
                <c:pt idx="1">
                  <c:v>-0.18181818181818177</c:v>
                </c:pt>
                <c:pt idx="2">
                  <c:v>0.27777777777777768</c:v>
                </c:pt>
                <c:pt idx="3">
                  <c:v>0.24347826086956514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D2-4AE1-8B05-A7814DCEE6F5}"/>
            </c:ext>
          </c:extLst>
        </c:ser>
        <c:ser>
          <c:idx val="1"/>
          <c:order val="1"/>
          <c:tx>
            <c:strRef>
              <c:f>'Caso Kilimanjaro'!$U$4</c:f>
              <c:strCache>
                <c:ptCount val="1"/>
                <c:pt idx="0">
                  <c:v>Variação Ebitda</c:v>
                </c:pt>
              </c:strCache>
            </c:strRef>
          </c:tx>
          <c:spPr>
            <a:ln w="381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'Caso Kilimanjaro'!$S$5:$S$8</c:f>
              <c:numCache>
                <c:formatCode>#,##0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'Caso Kilimanjaro'!$U$5:$U$8</c:f>
              <c:numCache>
                <c:formatCode>0.0%</c:formatCode>
                <c:ptCount val="4"/>
                <c:pt idx="0">
                  <c:v>-4.9565858798735429E-2</c:v>
                </c:pt>
                <c:pt idx="1">
                  <c:v>-0.58181165060168838</c:v>
                </c:pt>
                <c:pt idx="2">
                  <c:v>1.1437763779527552</c:v>
                </c:pt>
                <c:pt idx="3">
                  <c:v>0.42511044605957005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D2-4AE1-8B05-A7814DCEE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7864863"/>
        <c:axId val="777866303"/>
      </c:lineChart>
      <c:catAx>
        <c:axId val="777864863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777866303"/>
        <c:crosses val="autoZero"/>
        <c:auto val="1"/>
        <c:lblAlgn val="ctr"/>
        <c:lblOffset val="100"/>
        <c:noMultiLvlLbl val="0"/>
      </c:catAx>
      <c:valAx>
        <c:axId val="777866303"/>
        <c:scaling>
          <c:orientation val="minMax"/>
          <c:max val="1.2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777864863"/>
        <c:crosses val="autoZero"/>
        <c:crossBetween val="between"/>
        <c:majorUnit val="0.30000000000000004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'Caso Kilimanjaro'!$P$60</c:f>
              <c:strCache>
                <c:ptCount val="1"/>
                <c:pt idx="0">
                  <c:v>Divida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'Caso Kilimanjaro'!$O$61:$O$65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'Caso Kilimanjaro'!$P$61:$P$65</c:f>
              <c:numCache>
                <c:formatCode>#,##0</c:formatCode>
                <c:ptCount val="5"/>
                <c:pt idx="0">
                  <c:v>53000</c:v>
                </c:pt>
                <c:pt idx="1">
                  <c:v>62500</c:v>
                </c:pt>
                <c:pt idx="2">
                  <c:v>60000</c:v>
                </c:pt>
                <c:pt idx="3">
                  <c:v>69500</c:v>
                </c:pt>
                <c:pt idx="4">
                  <c:v>70500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E1-47C6-899C-D4EF8ACF7951}"/>
            </c:ext>
          </c:extLst>
        </c:ser>
        <c:ser>
          <c:idx val="1"/>
          <c:order val="1"/>
          <c:tx>
            <c:strRef>
              <c:f>'Caso Kilimanjaro'!$Q$60</c:f>
              <c:strCache>
                <c:ptCount val="1"/>
                <c:pt idx="0">
                  <c:v>PL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'Caso Kilimanjaro'!$O$61:$O$65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'Caso Kilimanjaro'!$Q$61:$Q$65</c:f>
              <c:numCache>
                <c:formatCode>#,##0</c:formatCode>
                <c:ptCount val="5"/>
                <c:pt idx="0">
                  <c:v>51800.444888888887</c:v>
                </c:pt>
                <c:pt idx="1">
                  <c:v>60553.324888888892</c:v>
                </c:pt>
                <c:pt idx="2">
                  <c:v>58895.404888888886</c:v>
                </c:pt>
                <c:pt idx="3">
                  <c:v>59850.135088888885</c:v>
                </c:pt>
                <c:pt idx="4">
                  <c:v>67443.495088888885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E1-47C6-899C-D4EF8ACF7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44929919"/>
        <c:axId val="1344931839"/>
      </c:barChart>
      <c:catAx>
        <c:axId val="13449299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344931839"/>
        <c:crosses val="autoZero"/>
        <c:auto val="1"/>
        <c:lblAlgn val="ctr"/>
        <c:lblOffset val="100"/>
        <c:noMultiLvlLbl val="0"/>
      </c:catAx>
      <c:valAx>
        <c:axId val="1344931839"/>
        <c:scaling>
          <c:orientation val="minMax"/>
          <c:max val="1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344929919"/>
        <c:crosses val="autoZero"/>
        <c:crossBetween val="between"/>
        <c:majorUnit val="3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Ativos Operacionais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'[23]2.71a'!$Y$2</c:f>
              <c:strCache>
                <c:ptCount val="1"/>
                <c:pt idx="0">
                  <c:v>Ano 1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'[23]2.71a'!$Z$1:$AB$1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'[23]2.71a'!$Z$2:$AB$2</c:f>
              <c:numCache>
                <c:formatCode>#,##0</c:formatCode>
                <c:ptCount val="3"/>
                <c:pt idx="0">
                  <c:v>150000</c:v>
                </c:pt>
                <c:pt idx="1">
                  <c:v>150000</c:v>
                </c:pt>
                <c:pt idx="2">
                  <c:v>150000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D2-417F-B540-5B95EB9946B7}"/>
            </c:ext>
          </c:extLst>
        </c:ser>
        <c:ser>
          <c:idx val="1"/>
          <c:order val="1"/>
          <c:tx>
            <c:strRef>
              <c:f>'[23]2.71a'!$Y$3</c:f>
              <c:strCache>
                <c:ptCount val="1"/>
                <c:pt idx="0">
                  <c:v>Ano 5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'[23]2.71a'!$Z$1:$AB$1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'[23]2.71a'!$Z$3:$AB$3</c:f>
              <c:numCache>
                <c:formatCode>#,##0</c:formatCode>
                <c:ptCount val="3"/>
                <c:pt idx="0">
                  <c:v>239255.62767782743</c:v>
                </c:pt>
                <c:pt idx="1">
                  <c:v>262430.07917620591</c:v>
                </c:pt>
                <c:pt idx="2">
                  <c:v>342167.65200801648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D2-417F-B540-5B95EB994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0918928"/>
        <c:axId val="1590920368"/>
      </c:barChart>
      <c:catAx>
        <c:axId val="159091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20368"/>
        <c:crosses val="autoZero"/>
        <c:auto val="1"/>
        <c:lblAlgn val="ctr"/>
        <c:lblOffset val="100"/>
        <c:noMultiLvlLbl val="0"/>
      </c:catAx>
      <c:valAx>
        <c:axId val="159092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18928"/>
        <c:crosses val="autoZero"/>
        <c:crossBetween val="between"/>
        <c:majorUnit val="8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'Caso Kilimanjaro'!$R$60</c:f>
              <c:strCache>
                <c:ptCount val="1"/>
                <c:pt idx="0">
                  <c:v>Dívida Líquida / Ebitda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'Caso Kilimanjaro'!$O$61:$O$65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'Caso Kilimanjaro'!$R$61:$R$65</c:f>
              <c:numCache>
                <c:formatCode>#,##0.00</c:formatCode>
                <c:ptCount val="5"/>
                <c:pt idx="0">
                  <c:v>1.5084581525816649</c:v>
                </c:pt>
                <c:pt idx="1">
                  <c:v>2.0068653122858833</c:v>
                </c:pt>
                <c:pt idx="2">
                  <c:v>4.4334326859142612</c:v>
                </c:pt>
                <c:pt idx="3">
                  <c:v>2.3745669541537251</c:v>
                </c:pt>
                <c:pt idx="4">
                  <c:v>1.6818686832760597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39-43D5-870B-DF79B9CAB0A1}"/>
            </c:ext>
          </c:extLst>
        </c:ser>
        <c:ser>
          <c:idx val="1"/>
          <c:order val="1"/>
          <c:tx>
            <c:strRef>
              <c:f>'Caso Kilimanjaro'!$S$60</c:f>
              <c:strCache>
                <c:ptCount val="1"/>
                <c:pt idx="0">
                  <c:v>Liquidez Corrente</c:v>
                </c:pt>
              </c:strCache>
            </c:strRef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'Caso Kilimanjaro'!$O$61:$O$65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'Caso Kilimanjaro'!$S$61:$S$65</c:f>
              <c:numCache>
                <c:formatCode>#,##0.00</c:formatCode>
                <c:ptCount val="5"/>
                <c:pt idx="0">
                  <c:v>2.0410484558404556</c:v>
                </c:pt>
                <c:pt idx="1">
                  <c:v>1.886666341880342</c:v>
                </c:pt>
                <c:pt idx="2">
                  <c:v>0.99721079703703674</c:v>
                </c:pt>
                <c:pt idx="3">
                  <c:v>1.3289894228663441</c:v>
                </c:pt>
                <c:pt idx="4">
                  <c:v>1.2846454452883262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39-43D5-870B-DF79B9CAB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4929919"/>
        <c:axId val="1344931839"/>
      </c:lineChart>
      <c:catAx>
        <c:axId val="13449299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344931839"/>
        <c:crosses val="autoZero"/>
        <c:auto val="1"/>
        <c:lblAlgn val="ctr"/>
        <c:lblOffset val="100"/>
        <c:noMultiLvlLbl val="0"/>
      </c:catAx>
      <c:valAx>
        <c:axId val="1344931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34492991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'Caso Kilimanjaro'!$P$68</c:f>
              <c:strCache>
                <c:ptCount val="1"/>
                <c:pt idx="0">
                  <c:v>CGL Operacional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'Caso Kilimanjaro'!$O$69:$O$73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'Caso Kilimanjaro'!$P$69:$P$73</c:f>
              <c:numCache>
                <c:formatCode>#,##0</c:formatCode>
                <c:ptCount val="5"/>
                <c:pt idx="0">
                  <c:v>18500</c:v>
                </c:pt>
                <c:pt idx="1">
                  <c:v>29000</c:v>
                </c:pt>
                <c:pt idx="2">
                  <c:v>16200</c:v>
                </c:pt>
                <c:pt idx="3">
                  <c:v>23500</c:v>
                </c:pt>
                <c:pt idx="4">
                  <c:v>23500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4-4E35-A041-1C7E02697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110461855"/>
        <c:axId val="1110460895"/>
      </c:barChart>
      <c:lineChart>
        <c:grouping val="standard"/>
        <c:varyColors val="0"/>
        <c:ser>
          <c:idx val="1"/>
          <c:order val="1"/>
          <c:tx>
            <c:strRef>
              <c:f>'Caso Kilimanjaro'!$Q$68</c:f>
              <c:strCache>
                <c:ptCount val="1"/>
                <c:pt idx="0">
                  <c:v>CGL / Receita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'Caso Kilimanjaro'!$Q$69:$Q$73</c:f>
              <c:numCache>
                <c:formatCode>0.0%</c:formatCode>
                <c:ptCount val="5"/>
                <c:pt idx="0">
                  <c:v>0.18686868686868688</c:v>
                </c:pt>
                <c:pt idx="1">
                  <c:v>0.26363636363636361</c:v>
                </c:pt>
                <c:pt idx="2">
                  <c:v>0.18</c:v>
                </c:pt>
                <c:pt idx="3">
                  <c:v>0.20434782608695654</c:v>
                </c:pt>
                <c:pt idx="4">
                  <c:v>0.16433566433566432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04-4E35-A041-1C7E02697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661887"/>
        <c:axId val="518691311"/>
      </c:lineChart>
      <c:catAx>
        <c:axId val="1110461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0460895"/>
        <c:crosses val="autoZero"/>
        <c:auto val="1"/>
        <c:lblAlgn val="ctr"/>
        <c:lblOffset val="100"/>
        <c:noMultiLvlLbl val="0"/>
      </c:catAx>
      <c:valAx>
        <c:axId val="11104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>
                    <a:lumMod val="7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0461855"/>
        <c:crosses val="autoZero"/>
        <c:crossBetween val="between"/>
        <c:majorUnit val="7000"/>
      </c:valAx>
      <c:valAx>
        <c:axId val="51869131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345661887"/>
        <c:crosses val="max"/>
        <c:crossBetween val="between"/>
        <c:majorUnit val="6.0000000000000012E-2"/>
      </c:valAx>
      <c:catAx>
        <c:axId val="1345661887"/>
        <c:scaling>
          <c:orientation val="minMax"/>
        </c:scaling>
        <c:delete val="1"/>
        <c:axPos val="b"/>
        <c:majorTickMark val="out"/>
        <c:minorTickMark val="none"/>
        <c:tickLblPos val="nextTo"/>
        <c:crossAx val="51869131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'Caso Kilimanjaro'!$R$68</c:f>
              <c:strCache>
                <c:ptCount val="1"/>
                <c:pt idx="0">
                  <c:v>PMRV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'Caso Kilimanjaro'!$O$69:$O$73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'Caso Kilimanjaro'!$R$69:$R$73</c:f>
              <c:numCache>
                <c:formatCode>0</c:formatCode>
                <c:ptCount val="5"/>
                <c:pt idx="0">
                  <c:v>55.303030303030297</c:v>
                </c:pt>
                <c:pt idx="1">
                  <c:v>66.36363636363636</c:v>
                </c:pt>
                <c:pt idx="2">
                  <c:v>77.461111111111109</c:v>
                </c:pt>
                <c:pt idx="3">
                  <c:v>46.339130434782604</c:v>
                </c:pt>
                <c:pt idx="4">
                  <c:v>45.305944055944053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54-4B67-BBC7-282B48BE7269}"/>
            </c:ext>
          </c:extLst>
        </c:ser>
        <c:ser>
          <c:idx val="1"/>
          <c:order val="1"/>
          <c:tx>
            <c:strRef>
              <c:f>'Caso Kilimanjaro'!$S$68</c:f>
              <c:strCache>
                <c:ptCount val="1"/>
                <c:pt idx="0">
                  <c:v>PMRE</c:v>
                </c:pt>
              </c:strCache>
            </c:strRef>
          </c:tx>
          <c:spPr>
            <a:ln w="381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'Caso Kilimanjaro'!$O$69:$O$73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'Caso Kilimanjaro'!$S$69:$S$73</c:f>
              <c:numCache>
                <c:formatCode>0</c:formatCode>
                <c:ptCount val="5"/>
                <c:pt idx="0">
                  <c:v>122.89562289562289</c:v>
                </c:pt>
                <c:pt idx="1">
                  <c:v>107.81554072838476</c:v>
                </c:pt>
                <c:pt idx="2">
                  <c:v>117.03952274422072</c:v>
                </c:pt>
                <c:pt idx="3">
                  <c:v>105.41159618323381</c:v>
                </c:pt>
                <c:pt idx="4">
                  <c:v>100.13448090371168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54-4B67-BBC7-282B48BE7269}"/>
            </c:ext>
          </c:extLst>
        </c:ser>
        <c:ser>
          <c:idx val="2"/>
          <c:order val="2"/>
          <c:tx>
            <c:strRef>
              <c:f>'Caso Kilimanjaro'!$T$68</c:f>
              <c:strCache>
                <c:ptCount val="1"/>
                <c:pt idx="0">
                  <c:v>PMPC</c:v>
                </c:pt>
              </c:strCache>
            </c:strRef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'Caso Kilimanjaro'!$O$69:$O$73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'Caso Kilimanjaro'!$T$69:$T$73</c:f>
              <c:numCache>
                <c:formatCode>0</c:formatCode>
                <c:ptCount val="5"/>
                <c:pt idx="0">
                  <c:v>70.664983164983155</c:v>
                </c:pt>
                <c:pt idx="1">
                  <c:v>60.884070058381987</c:v>
                </c:pt>
                <c:pt idx="2">
                  <c:v>63.963460104399701</c:v>
                </c:pt>
                <c:pt idx="3">
                  <c:v>52.126613497203529</c:v>
                </c:pt>
                <c:pt idx="4">
                  <c:v>52.030661646046262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54-4B67-BBC7-282B48BE7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825071"/>
        <c:axId val="510825551"/>
      </c:lineChart>
      <c:catAx>
        <c:axId val="510825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510825551"/>
        <c:crosses val="autoZero"/>
        <c:auto val="1"/>
        <c:lblAlgn val="ctr"/>
        <c:lblOffset val="100"/>
        <c:noMultiLvlLbl val="0"/>
      </c:catAx>
      <c:valAx>
        <c:axId val="51082555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510825071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'Caso Kilimanjaro'!$P$93</c:f>
              <c:strCache>
                <c:ptCount val="1"/>
                <c:pt idx="0">
                  <c:v>RoIC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'Caso Kilimanjaro'!$O$94:$O$98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'Caso Kilimanjaro'!$P$94:$P$98</c:f>
              <c:numCache>
                <c:formatCode>0.0%</c:formatCode>
                <c:ptCount val="5"/>
                <c:pt idx="0">
                  <c:v>0.15399637764896512</c:v>
                </c:pt>
                <c:pt idx="1">
                  <c:v>0.12669178143575915</c:v>
                </c:pt>
                <c:pt idx="2">
                  <c:v>2.1550020141824649E-2</c:v>
                </c:pt>
                <c:pt idx="3">
                  <c:v>9.6913190070418251E-2</c:v>
                </c:pt>
                <c:pt idx="4">
                  <c:v>0.14346020881416427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C0-4332-BF5E-ED1FA6827286}"/>
            </c:ext>
          </c:extLst>
        </c:ser>
        <c:ser>
          <c:idx val="1"/>
          <c:order val="1"/>
          <c:tx>
            <c:strRef>
              <c:f>'Caso Kilimanjaro'!$Q$93</c:f>
              <c:strCache>
                <c:ptCount val="1"/>
                <c:pt idx="0">
                  <c:v>WACC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'Caso Kilimanjaro'!$O$94:$O$98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'Caso Kilimanjaro'!$Q$94:$Q$98</c:f>
              <c:numCache>
                <c:formatCode>0.0%</c:formatCode>
                <c:ptCount val="5"/>
                <c:pt idx="0">
                  <c:v>0.11772888872151141</c:v>
                </c:pt>
                <c:pt idx="1">
                  <c:v>0.1175584245232783</c:v>
                </c:pt>
                <c:pt idx="2">
                  <c:v>0.11781290363054159</c:v>
                </c:pt>
                <c:pt idx="3">
                  <c:v>0.11526736109686241</c:v>
                </c:pt>
                <c:pt idx="4">
                  <c:v>0.11731140524452573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C0-4332-BF5E-ED1FA6827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38578480"/>
        <c:axId val="1338580880"/>
      </c:barChart>
      <c:catAx>
        <c:axId val="133857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338580880"/>
        <c:crosses val="autoZero"/>
        <c:auto val="1"/>
        <c:lblAlgn val="ctr"/>
        <c:lblOffset val="100"/>
        <c:noMultiLvlLbl val="0"/>
      </c:catAx>
      <c:valAx>
        <c:axId val="133858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338578480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'Caso Kilimanjaro'!$R$93</c:f>
              <c:strCache>
                <c:ptCount val="1"/>
                <c:pt idx="0">
                  <c:v>RoE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'Caso Kilimanjaro'!$O$94:$O$98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'Caso Kilimanjaro'!$R$94:$R$98</c:f>
              <c:numCache>
                <c:formatCode>0.0%</c:formatCode>
                <c:ptCount val="5"/>
                <c:pt idx="0">
                  <c:v>0.22780585985700799</c:v>
                </c:pt>
                <c:pt idx="1">
                  <c:v>0.17361019606711947</c:v>
                </c:pt>
                <c:pt idx="2">
                  <c:v>-2.7759524995944147E-2</c:v>
                </c:pt>
                <c:pt idx="3">
                  <c:v>0.11713669753493922</c:v>
                </c:pt>
                <c:pt idx="4">
                  <c:v>0.21357486593815525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C-4ACF-8636-1D5FD90FEE73}"/>
            </c:ext>
          </c:extLst>
        </c:ser>
        <c:ser>
          <c:idx val="1"/>
          <c:order val="1"/>
          <c:tx>
            <c:strRef>
              <c:f>'Caso Kilimanjaro'!$S$93</c:f>
              <c:strCache>
                <c:ptCount val="1"/>
                <c:pt idx="0">
                  <c:v>Rs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'Caso Kilimanjaro'!$O$94:$O$98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'Caso Kilimanjaro'!$S$94:$S$98</c:f>
              <c:numCache>
                <c:formatCode>0.0%</c:formatCode>
                <c:ptCount val="5"/>
                <c:pt idx="0">
                  <c:v>0.15715000000000001</c:v>
                </c:pt>
                <c:pt idx="1">
                  <c:v>0.15715000000000001</c:v>
                </c:pt>
                <c:pt idx="2">
                  <c:v>0.15715000000000001</c:v>
                </c:pt>
                <c:pt idx="3">
                  <c:v>0.15715000000000001</c:v>
                </c:pt>
                <c:pt idx="4">
                  <c:v>0.15715000000000001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BC-4ACF-8636-1D5FD90FE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38578480"/>
        <c:axId val="1338580880"/>
      </c:barChart>
      <c:catAx>
        <c:axId val="133857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338580880"/>
        <c:crosses val="autoZero"/>
        <c:auto val="1"/>
        <c:lblAlgn val="ctr"/>
        <c:lblOffset val="100"/>
        <c:noMultiLvlLbl val="0"/>
      </c:catAx>
      <c:valAx>
        <c:axId val="1338580880"/>
        <c:scaling>
          <c:orientation val="minMax"/>
          <c:min val="-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338578480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'[23]7.4 (FK)'!$A$12:$A$3477</c:f>
              <c:numCache>
                <c:formatCode>dd/mm/yy</c:formatCode>
                <c:ptCount val="3466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40196</c:v>
                </c:pt>
                <c:pt idx="11">
                  <c:v>40197</c:v>
                </c:pt>
                <c:pt idx="12">
                  <c:v>40198</c:v>
                </c:pt>
                <c:pt idx="13">
                  <c:v>40199</c:v>
                </c:pt>
                <c:pt idx="14">
                  <c:v>40200</c:v>
                </c:pt>
                <c:pt idx="15">
                  <c:v>40204</c:v>
                </c:pt>
                <c:pt idx="16">
                  <c:v>40205</c:v>
                </c:pt>
                <c:pt idx="17">
                  <c:v>40206</c:v>
                </c:pt>
                <c:pt idx="18">
                  <c:v>40207</c:v>
                </c:pt>
                <c:pt idx="19">
                  <c:v>40210</c:v>
                </c:pt>
                <c:pt idx="20">
                  <c:v>40211</c:v>
                </c:pt>
                <c:pt idx="21">
                  <c:v>40212</c:v>
                </c:pt>
                <c:pt idx="22">
                  <c:v>40213</c:v>
                </c:pt>
                <c:pt idx="23">
                  <c:v>40214</c:v>
                </c:pt>
                <c:pt idx="24">
                  <c:v>40217</c:v>
                </c:pt>
                <c:pt idx="25">
                  <c:v>40218</c:v>
                </c:pt>
                <c:pt idx="26">
                  <c:v>40219</c:v>
                </c:pt>
                <c:pt idx="27">
                  <c:v>40220</c:v>
                </c:pt>
                <c:pt idx="28">
                  <c:v>40221</c:v>
                </c:pt>
                <c:pt idx="29">
                  <c:v>40226</c:v>
                </c:pt>
                <c:pt idx="30">
                  <c:v>40227</c:v>
                </c:pt>
                <c:pt idx="31">
                  <c:v>40228</c:v>
                </c:pt>
                <c:pt idx="32">
                  <c:v>40231</c:v>
                </c:pt>
                <c:pt idx="33">
                  <c:v>40232</c:v>
                </c:pt>
                <c:pt idx="34">
                  <c:v>40233</c:v>
                </c:pt>
                <c:pt idx="35">
                  <c:v>40234</c:v>
                </c:pt>
                <c:pt idx="36">
                  <c:v>40235</c:v>
                </c:pt>
                <c:pt idx="37">
                  <c:v>40238</c:v>
                </c:pt>
                <c:pt idx="38">
                  <c:v>40239</c:v>
                </c:pt>
                <c:pt idx="39">
                  <c:v>40240</c:v>
                </c:pt>
                <c:pt idx="40">
                  <c:v>40241</c:v>
                </c:pt>
                <c:pt idx="41">
                  <c:v>40242</c:v>
                </c:pt>
                <c:pt idx="42">
                  <c:v>40245</c:v>
                </c:pt>
                <c:pt idx="43">
                  <c:v>40246</c:v>
                </c:pt>
                <c:pt idx="44">
                  <c:v>40247</c:v>
                </c:pt>
                <c:pt idx="45">
                  <c:v>40248</c:v>
                </c:pt>
                <c:pt idx="46">
                  <c:v>40249</c:v>
                </c:pt>
                <c:pt idx="47">
                  <c:v>40252</c:v>
                </c:pt>
                <c:pt idx="48">
                  <c:v>40253</c:v>
                </c:pt>
                <c:pt idx="49">
                  <c:v>40254</c:v>
                </c:pt>
                <c:pt idx="50">
                  <c:v>40255</c:v>
                </c:pt>
                <c:pt idx="51">
                  <c:v>40256</c:v>
                </c:pt>
                <c:pt idx="52">
                  <c:v>40259</c:v>
                </c:pt>
                <c:pt idx="53">
                  <c:v>40260</c:v>
                </c:pt>
                <c:pt idx="54">
                  <c:v>40261</c:v>
                </c:pt>
                <c:pt idx="55">
                  <c:v>40262</c:v>
                </c:pt>
                <c:pt idx="56">
                  <c:v>40263</c:v>
                </c:pt>
                <c:pt idx="57">
                  <c:v>40266</c:v>
                </c:pt>
                <c:pt idx="58">
                  <c:v>40267</c:v>
                </c:pt>
                <c:pt idx="59">
                  <c:v>40268</c:v>
                </c:pt>
                <c:pt idx="60">
                  <c:v>40269</c:v>
                </c:pt>
                <c:pt idx="61">
                  <c:v>40273</c:v>
                </c:pt>
                <c:pt idx="62">
                  <c:v>40274</c:v>
                </c:pt>
                <c:pt idx="63">
                  <c:v>40275</c:v>
                </c:pt>
                <c:pt idx="64">
                  <c:v>40276</c:v>
                </c:pt>
                <c:pt idx="65">
                  <c:v>40277</c:v>
                </c:pt>
                <c:pt idx="66">
                  <c:v>40280</c:v>
                </c:pt>
                <c:pt idx="67">
                  <c:v>40281</c:v>
                </c:pt>
                <c:pt idx="68">
                  <c:v>40282</c:v>
                </c:pt>
                <c:pt idx="69">
                  <c:v>40283</c:v>
                </c:pt>
                <c:pt idx="70">
                  <c:v>40284</c:v>
                </c:pt>
                <c:pt idx="71">
                  <c:v>40287</c:v>
                </c:pt>
                <c:pt idx="72">
                  <c:v>40288</c:v>
                </c:pt>
                <c:pt idx="73">
                  <c:v>40290</c:v>
                </c:pt>
                <c:pt idx="74">
                  <c:v>40291</c:v>
                </c:pt>
                <c:pt idx="75">
                  <c:v>40294</c:v>
                </c:pt>
                <c:pt idx="76">
                  <c:v>40295</c:v>
                </c:pt>
                <c:pt idx="77">
                  <c:v>40296</c:v>
                </c:pt>
                <c:pt idx="78">
                  <c:v>40297</c:v>
                </c:pt>
                <c:pt idx="79">
                  <c:v>40298</c:v>
                </c:pt>
                <c:pt idx="80">
                  <c:v>40301</c:v>
                </c:pt>
                <c:pt idx="81">
                  <c:v>40302</c:v>
                </c:pt>
                <c:pt idx="82">
                  <c:v>40303</c:v>
                </c:pt>
                <c:pt idx="83">
                  <c:v>40304</c:v>
                </c:pt>
                <c:pt idx="84">
                  <c:v>40305</c:v>
                </c:pt>
                <c:pt idx="85">
                  <c:v>40308</c:v>
                </c:pt>
                <c:pt idx="86">
                  <c:v>40309</c:v>
                </c:pt>
                <c:pt idx="87">
                  <c:v>40310</c:v>
                </c:pt>
                <c:pt idx="88">
                  <c:v>40311</c:v>
                </c:pt>
                <c:pt idx="89">
                  <c:v>40312</c:v>
                </c:pt>
                <c:pt idx="90">
                  <c:v>40315</c:v>
                </c:pt>
                <c:pt idx="91">
                  <c:v>40316</c:v>
                </c:pt>
                <c:pt idx="92">
                  <c:v>40317</c:v>
                </c:pt>
                <c:pt idx="93">
                  <c:v>40318</c:v>
                </c:pt>
                <c:pt idx="94">
                  <c:v>40319</c:v>
                </c:pt>
                <c:pt idx="95">
                  <c:v>40322</c:v>
                </c:pt>
                <c:pt idx="96">
                  <c:v>40323</c:v>
                </c:pt>
                <c:pt idx="97">
                  <c:v>40324</c:v>
                </c:pt>
                <c:pt idx="98">
                  <c:v>40325</c:v>
                </c:pt>
                <c:pt idx="99">
                  <c:v>40326</c:v>
                </c:pt>
                <c:pt idx="100">
                  <c:v>40329</c:v>
                </c:pt>
                <c:pt idx="101">
                  <c:v>40330</c:v>
                </c:pt>
                <c:pt idx="102">
                  <c:v>40331</c:v>
                </c:pt>
                <c:pt idx="103">
                  <c:v>40333</c:v>
                </c:pt>
                <c:pt idx="104">
                  <c:v>40336</c:v>
                </c:pt>
                <c:pt idx="105">
                  <c:v>40337</c:v>
                </c:pt>
                <c:pt idx="106">
                  <c:v>40338</c:v>
                </c:pt>
                <c:pt idx="107">
                  <c:v>40339</c:v>
                </c:pt>
                <c:pt idx="108">
                  <c:v>40340</c:v>
                </c:pt>
                <c:pt idx="109">
                  <c:v>40343</c:v>
                </c:pt>
                <c:pt idx="110">
                  <c:v>40344</c:v>
                </c:pt>
                <c:pt idx="111">
                  <c:v>40345</c:v>
                </c:pt>
                <c:pt idx="112">
                  <c:v>40346</c:v>
                </c:pt>
                <c:pt idx="113">
                  <c:v>40347</c:v>
                </c:pt>
                <c:pt idx="114">
                  <c:v>40350</c:v>
                </c:pt>
                <c:pt idx="115">
                  <c:v>40351</c:v>
                </c:pt>
                <c:pt idx="116">
                  <c:v>40352</c:v>
                </c:pt>
                <c:pt idx="117">
                  <c:v>40353</c:v>
                </c:pt>
                <c:pt idx="118">
                  <c:v>40354</c:v>
                </c:pt>
                <c:pt idx="119">
                  <c:v>40357</c:v>
                </c:pt>
                <c:pt idx="120">
                  <c:v>40358</c:v>
                </c:pt>
                <c:pt idx="121">
                  <c:v>40359</c:v>
                </c:pt>
                <c:pt idx="122">
                  <c:v>40360</c:v>
                </c:pt>
                <c:pt idx="123">
                  <c:v>40361</c:v>
                </c:pt>
                <c:pt idx="124">
                  <c:v>40364</c:v>
                </c:pt>
                <c:pt idx="125">
                  <c:v>40365</c:v>
                </c:pt>
                <c:pt idx="126">
                  <c:v>40366</c:v>
                </c:pt>
                <c:pt idx="127">
                  <c:v>40367</c:v>
                </c:pt>
                <c:pt idx="128">
                  <c:v>40371</c:v>
                </c:pt>
                <c:pt idx="129">
                  <c:v>40372</c:v>
                </c:pt>
                <c:pt idx="130">
                  <c:v>40373</c:v>
                </c:pt>
                <c:pt idx="131">
                  <c:v>40374</c:v>
                </c:pt>
                <c:pt idx="132">
                  <c:v>40375</c:v>
                </c:pt>
                <c:pt idx="133">
                  <c:v>40378</c:v>
                </c:pt>
                <c:pt idx="134">
                  <c:v>40379</c:v>
                </c:pt>
                <c:pt idx="135">
                  <c:v>40380</c:v>
                </c:pt>
                <c:pt idx="136">
                  <c:v>40381</c:v>
                </c:pt>
                <c:pt idx="137">
                  <c:v>40382</c:v>
                </c:pt>
                <c:pt idx="138">
                  <c:v>40385</c:v>
                </c:pt>
                <c:pt idx="139">
                  <c:v>40386</c:v>
                </c:pt>
                <c:pt idx="140">
                  <c:v>40387</c:v>
                </c:pt>
                <c:pt idx="141">
                  <c:v>40388</c:v>
                </c:pt>
                <c:pt idx="142">
                  <c:v>40389</c:v>
                </c:pt>
                <c:pt idx="143">
                  <c:v>40392</c:v>
                </c:pt>
                <c:pt idx="144">
                  <c:v>40393</c:v>
                </c:pt>
                <c:pt idx="145">
                  <c:v>40394</c:v>
                </c:pt>
                <c:pt idx="146">
                  <c:v>40395</c:v>
                </c:pt>
                <c:pt idx="147">
                  <c:v>40396</c:v>
                </c:pt>
                <c:pt idx="148">
                  <c:v>40399</c:v>
                </c:pt>
                <c:pt idx="149">
                  <c:v>40400</c:v>
                </c:pt>
                <c:pt idx="150">
                  <c:v>40401</c:v>
                </c:pt>
                <c:pt idx="151">
                  <c:v>40402</c:v>
                </c:pt>
                <c:pt idx="152">
                  <c:v>40403</c:v>
                </c:pt>
                <c:pt idx="153">
                  <c:v>40406</c:v>
                </c:pt>
                <c:pt idx="154">
                  <c:v>40407</c:v>
                </c:pt>
                <c:pt idx="155">
                  <c:v>40408</c:v>
                </c:pt>
                <c:pt idx="156">
                  <c:v>40409</c:v>
                </c:pt>
                <c:pt idx="157">
                  <c:v>40410</c:v>
                </c:pt>
                <c:pt idx="158">
                  <c:v>40413</c:v>
                </c:pt>
                <c:pt idx="159">
                  <c:v>40414</c:v>
                </c:pt>
                <c:pt idx="160">
                  <c:v>40415</c:v>
                </c:pt>
                <c:pt idx="161">
                  <c:v>40416</c:v>
                </c:pt>
                <c:pt idx="162">
                  <c:v>40417</c:v>
                </c:pt>
                <c:pt idx="163">
                  <c:v>40420</c:v>
                </c:pt>
                <c:pt idx="164">
                  <c:v>40421</c:v>
                </c:pt>
                <c:pt idx="165">
                  <c:v>40422</c:v>
                </c:pt>
                <c:pt idx="166">
                  <c:v>40423</c:v>
                </c:pt>
                <c:pt idx="167">
                  <c:v>40424</c:v>
                </c:pt>
                <c:pt idx="168">
                  <c:v>40427</c:v>
                </c:pt>
                <c:pt idx="169">
                  <c:v>40429</c:v>
                </c:pt>
                <c:pt idx="170">
                  <c:v>40430</c:v>
                </c:pt>
                <c:pt idx="171">
                  <c:v>40431</c:v>
                </c:pt>
                <c:pt idx="172">
                  <c:v>40434</c:v>
                </c:pt>
                <c:pt idx="173">
                  <c:v>40435</c:v>
                </c:pt>
                <c:pt idx="174">
                  <c:v>40436</c:v>
                </c:pt>
                <c:pt idx="175">
                  <c:v>40437</c:v>
                </c:pt>
                <c:pt idx="176">
                  <c:v>40438</c:v>
                </c:pt>
                <c:pt idx="177">
                  <c:v>40441</c:v>
                </c:pt>
                <c:pt idx="178">
                  <c:v>40442</c:v>
                </c:pt>
                <c:pt idx="179">
                  <c:v>40443</c:v>
                </c:pt>
                <c:pt idx="180">
                  <c:v>40444</c:v>
                </c:pt>
                <c:pt idx="181">
                  <c:v>40445</c:v>
                </c:pt>
                <c:pt idx="182">
                  <c:v>40448</c:v>
                </c:pt>
                <c:pt idx="183">
                  <c:v>40449</c:v>
                </c:pt>
                <c:pt idx="184">
                  <c:v>40450</c:v>
                </c:pt>
                <c:pt idx="185">
                  <c:v>40451</c:v>
                </c:pt>
                <c:pt idx="186">
                  <c:v>40452</c:v>
                </c:pt>
                <c:pt idx="187">
                  <c:v>40455</c:v>
                </c:pt>
                <c:pt idx="188">
                  <c:v>40456</c:v>
                </c:pt>
                <c:pt idx="189">
                  <c:v>40457</c:v>
                </c:pt>
                <c:pt idx="190">
                  <c:v>40458</c:v>
                </c:pt>
                <c:pt idx="191">
                  <c:v>40459</c:v>
                </c:pt>
                <c:pt idx="192">
                  <c:v>40462</c:v>
                </c:pt>
                <c:pt idx="193">
                  <c:v>40464</c:v>
                </c:pt>
                <c:pt idx="194">
                  <c:v>40465</c:v>
                </c:pt>
                <c:pt idx="195">
                  <c:v>40466</c:v>
                </c:pt>
                <c:pt idx="196">
                  <c:v>40469</c:v>
                </c:pt>
                <c:pt idx="197">
                  <c:v>40470</c:v>
                </c:pt>
                <c:pt idx="198">
                  <c:v>40471</c:v>
                </c:pt>
                <c:pt idx="199">
                  <c:v>40472</c:v>
                </c:pt>
                <c:pt idx="200">
                  <c:v>40473</c:v>
                </c:pt>
                <c:pt idx="201">
                  <c:v>40476</c:v>
                </c:pt>
                <c:pt idx="202">
                  <c:v>40477</c:v>
                </c:pt>
                <c:pt idx="203">
                  <c:v>40478</c:v>
                </c:pt>
                <c:pt idx="204">
                  <c:v>40479</c:v>
                </c:pt>
                <c:pt idx="205">
                  <c:v>40480</c:v>
                </c:pt>
                <c:pt idx="206">
                  <c:v>40483</c:v>
                </c:pt>
                <c:pt idx="207">
                  <c:v>40485</c:v>
                </c:pt>
                <c:pt idx="208">
                  <c:v>40486</c:v>
                </c:pt>
                <c:pt idx="209">
                  <c:v>40487</c:v>
                </c:pt>
                <c:pt idx="210">
                  <c:v>40490</c:v>
                </c:pt>
                <c:pt idx="211">
                  <c:v>40491</c:v>
                </c:pt>
                <c:pt idx="212">
                  <c:v>40492</c:v>
                </c:pt>
                <c:pt idx="213">
                  <c:v>40493</c:v>
                </c:pt>
                <c:pt idx="214">
                  <c:v>40494</c:v>
                </c:pt>
                <c:pt idx="215">
                  <c:v>40498</c:v>
                </c:pt>
                <c:pt idx="216">
                  <c:v>40499</c:v>
                </c:pt>
                <c:pt idx="217">
                  <c:v>40500</c:v>
                </c:pt>
                <c:pt idx="218">
                  <c:v>40501</c:v>
                </c:pt>
                <c:pt idx="219">
                  <c:v>40504</c:v>
                </c:pt>
                <c:pt idx="220">
                  <c:v>40505</c:v>
                </c:pt>
                <c:pt idx="221">
                  <c:v>40506</c:v>
                </c:pt>
                <c:pt idx="222">
                  <c:v>40507</c:v>
                </c:pt>
                <c:pt idx="223">
                  <c:v>40508</c:v>
                </c:pt>
                <c:pt idx="224">
                  <c:v>40511</c:v>
                </c:pt>
                <c:pt idx="225">
                  <c:v>40512</c:v>
                </c:pt>
                <c:pt idx="226">
                  <c:v>40513</c:v>
                </c:pt>
                <c:pt idx="227">
                  <c:v>40514</c:v>
                </c:pt>
                <c:pt idx="228">
                  <c:v>40515</c:v>
                </c:pt>
                <c:pt idx="229">
                  <c:v>40518</c:v>
                </c:pt>
                <c:pt idx="230">
                  <c:v>40519</c:v>
                </c:pt>
                <c:pt idx="231">
                  <c:v>40520</c:v>
                </c:pt>
                <c:pt idx="232">
                  <c:v>40521</c:v>
                </c:pt>
                <c:pt idx="233">
                  <c:v>40522</c:v>
                </c:pt>
                <c:pt idx="234">
                  <c:v>40525</c:v>
                </c:pt>
                <c:pt idx="235">
                  <c:v>40526</c:v>
                </c:pt>
                <c:pt idx="236">
                  <c:v>40527</c:v>
                </c:pt>
                <c:pt idx="237">
                  <c:v>40528</c:v>
                </c:pt>
                <c:pt idx="238">
                  <c:v>40529</c:v>
                </c:pt>
                <c:pt idx="239">
                  <c:v>40532</c:v>
                </c:pt>
                <c:pt idx="240">
                  <c:v>40533</c:v>
                </c:pt>
                <c:pt idx="241">
                  <c:v>40534</c:v>
                </c:pt>
                <c:pt idx="242">
                  <c:v>40535</c:v>
                </c:pt>
                <c:pt idx="243">
                  <c:v>40539</c:v>
                </c:pt>
                <c:pt idx="244">
                  <c:v>40540</c:v>
                </c:pt>
                <c:pt idx="245">
                  <c:v>40541</c:v>
                </c:pt>
                <c:pt idx="246">
                  <c:v>40542</c:v>
                </c:pt>
                <c:pt idx="247">
                  <c:v>40546</c:v>
                </c:pt>
                <c:pt idx="248">
                  <c:v>40547</c:v>
                </c:pt>
                <c:pt idx="249">
                  <c:v>40548</c:v>
                </c:pt>
                <c:pt idx="250">
                  <c:v>40549</c:v>
                </c:pt>
                <c:pt idx="251">
                  <c:v>40550</c:v>
                </c:pt>
                <c:pt idx="252">
                  <c:v>40553</c:v>
                </c:pt>
                <c:pt idx="253">
                  <c:v>40554</c:v>
                </c:pt>
                <c:pt idx="254">
                  <c:v>40555</c:v>
                </c:pt>
                <c:pt idx="255">
                  <c:v>40556</c:v>
                </c:pt>
                <c:pt idx="256">
                  <c:v>40557</c:v>
                </c:pt>
                <c:pt idx="257">
                  <c:v>40560</c:v>
                </c:pt>
                <c:pt idx="258">
                  <c:v>40561</c:v>
                </c:pt>
                <c:pt idx="259">
                  <c:v>40562</c:v>
                </c:pt>
                <c:pt idx="260">
                  <c:v>40563</c:v>
                </c:pt>
                <c:pt idx="261">
                  <c:v>40564</c:v>
                </c:pt>
                <c:pt idx="262">
                  <c:v>40567</c:v>
                </c:pt>
                <c:pt idx="263">
                  <c:v>40569</c:v>
                </c:pt>
                <c:pt idx="264">
                  <c:v>40570</c:v>
                </c:pt>
                <c:pt idx="265">
                  <c:v>40571</c:v>
                </c:pt>
                <c:pt idx="266">
                  <c:v>40574</c:v>
                </c:pt>
                <c:pt idx="267">
                  <c:v>40575</c:v>
                </c:pt>
                <c:pt idx="268">
                  <c:v>40576</c:v>
                </c:pt>
                <c:pt idx="269">
                  <c:v>40577</c:v>
                </c:pt>
                <c:pt idx="270">
                  <c:v>40578</c:v>
                </c:pt>
                <c:pt idx="271">
                  <c:v>40581</c:v>
                </c:pt>
                <c:pt idx="272">
                  <c:v>40582</c:v>
                </c:pt>
                <c:pt idx="273">
                  <c:v>40583</c:v>
                </c:pt>
                <c:pt idx="274">
                  <c:v>40584</c:v>
                </c:pt>
                <c:pt idx="275">
                  <c:v>40585</c:v>
                </c:pt>
                <c:pt idx="276">
                  <c:v>40588</c:v>
                </c:pt>
                <c:pt idx="277">
                  <c:v>40589</c:v>
                </c:pt>
                <c:pt idx="278">
                  <c:v>40590</c:v>
                </c:pt>
                <c:pt idx="279">
                  <c:v>40591</c:v>
                </c:pt>
                <c:pt idx="280">
                  <c:v>40592</c:v>
                </c:pt>
                <c:pt idx="281">
                  <c:v>40595</c:v>
                </c:pt>
                <c:pt idx="282">
                  <c:v>40596</c:v>
                </c:pt>
                <c:pt idx="283">
                  <c:v>40597</c:v>
                </c:pt>
                <c:pt idx="284">
                  <c:v>40598</c:v>
                </c:pt>
                <c:pt idx="285">
                  <c:v>40599</c:v>
                </c:pt>
                <c:pt idx="286">
                  <c:v>40602</c:v>
                </c:pt>
                <c:pt idx="287">
                  <c:v>40603</c:v>
                </c:pt>
                <c:pt idx="288">
                  <c:v>40604</c:v>
                </c:pt>
                <c:pt idx="289">
                  <c:v>40605</c:v>
                </c:pt>
                <c:pt idx="290">
                  <c:v>40606</c:v>
                </c:pt>
                <c:pt idx="291">
                  <c:v>40611</c:v>
                </c:pt>
                <c:pt idx="292">
                  <c:v>40612</c:v>
                </c:pt>
                <c:pt idx="293">
                  <c:v>40613</c:v>
                </c:pt>
                <c:pt idx="294">
                  <c:v>40616</c:v>
                </c:pt>
                <c:pt idx="295">
                  <c:v>40617</c:v>
                </c:pt>
                <c:pt idx="296">
                  <c:v>40618</c:v>
                </c:pt>
                <c:pt idx="297">
                  <c:v>40619</c:v>
                </c:pt>
                <c:pt idx="298">
                  <c:v>40620</c:v>
                </c:pt>
                <c:pt idx="299">
                  <c:v>40623</c:v>
                </c:pt>
                <c:pt idx="300">
                  <c:v>40624</c:v>
                </c:pt>
                <c:pt idx="301">
                  <c:v>40625</c:v>
                </c:pt>
                <c:pt idx="302">
                  <c:v>40626</c:v>
                </c:pt>
                <c:pt idx="303">
                  <c:v>40627</c:v>
                </c:pt>
                <c:pt idx="304">
                  <c:v>40630</c:v>
                </c:pt>
                <c:pt idx="305">
                  <c:v>40631</c:v>
                </c:pt>
                <c:pt idx="306">
                  <c:v>40632</c:v>
                </c:pt>
                <c:pt idx="307">
                  <c:v>40633</c:v>
                </c:pt>
                <c:pt idx="308">
                  <c:v>40634</c:v>
                </c:pt>
                <c:pt idx="309">
                  <c:v>40637</c:v>
                </c:pt>
                <c:pt idx="310">
                  <c:v>40638</c:v>
                </c:pt>
                <c:pt idx="311">
                  <c:v>40639</c:v>
                </c:pt>
                <c:pt idx="312">
                  <c:v>40640</c:v>
                </c:pt>
                <c:pt idx="313">
                  <c:v>40641</c:v>
                </c:pt>
                <c:pt idx="314">
                  <c:v>40644</c:v>
                </c:pt>
                <c:pt idx="315">
                  <c:v>40645</c:v>
                </c:pt>
                <c:pt idx="316">
                  <c:v>40646</c:v>
                </c:pt>
                <c:pt idx="317">
                  <c:v>40647</c:v>
                </c:pt>
                <c:pt idx="318">
                  <c:v>40648</c:v>
                </c:pt>
                <c:pt idx="319">
                  <c:v>40651</c:v>
                </c:pt>
                <c:pt idx="320">
                  <c:v>40652</c:v>
                </c:pt>
                <c:pt idx="321">
                  <c:v>40653</c:v>
                </c:pt>
                <c:pt idx="322">
                  <c:v>40658</c:v>
                </c:pt>
                <c:pt idx="323">
                  <c:v>40659</c:v>
                </c:pt>
                <c:pt idx="324">
                  <c:v>40660</c:v>
                </c:pt>
                <c:pt idx="325">
                  <c:v>40661</c:v>
                </c:pt>
                <c:pt idx="326">
                  <c:v>40662</c:v>
                </c:pt>
                <c:pt idx="327">
                  <c:v>40665</c:v>
                </c:pt>
                <c:pt idx="328">
                  <c:v>40666</c:v>
                </c:pt>
                <c:pt idx="329">
                  <c:v>40667</c:v>
                </c:pt>
                <c:pt idx="330">
                  <c:v>40668</c:v>
                </c:pt>
                <c:pt idx="331">
                  <c:v>40669</c:v>
                </c:pt>
                <c:pt idx="332">
                  <c:v>40672</c:v>
                </c:pt>
                <c:pt idx="333">
                  <c:v>40673</c:v>
                </c:pt>
                <c:pt idx="334">
                  <c:v>40674</c:v>
                </c:pt>
                <c:pt idx="335">
                  <c:v>40675</c:v>
                </c:pt>
                <c:pt idx="336">
                  <c:v>40676</c:v>
                </c:pt>
                <c:pt idx="337">
                  <c:v>40679</c:v>
                </c:pt>
                <c:pt idx="338">
                  <c:v>40680</c:v>
                </c:pt>
                <c:pt idx="339">
                  <c:v>40681</c:v>
                </c:pt>
                <c:pt idx="340">
                  <c:v>40682</c:v>
                </c:pt>
                <c:pt idx="341">
                  <c:v>40683</c:v>
                </c:pt>
                <c:pt idx="342">
                  <c:v>40686</c:v>
                </c:pt>
                <c:pt idx="343">
                  <c:v>40687</c:v>
                </c:pt>
                <c:pt idx="344">
                  <c:v>40688</c:v>
                </c:pt>
                <c:pt idx="345">
                  <c:v>40689</c:v>
                </c:pt>
                <c:pt idx="346">
                  <c:v>40690</c:v>
                </c:pt>
                <c:pt idx="347">
                  <c:v>40693</c:v>
                </c:pt>
                <c:pt idx="348">
                  <c:v>40694</c:v>
                </c:pt>
                <c:pt idx="349">
                  <c:v>40695</c:v>
                </c:pt>
                <c:pt idx="350">
                  <c:v>40696</c:v>
                </c:pt>
                <c:pt idx="351">
                  <c:v>40697</c:v>
                </c:pt>
                <c:pt idx="352">
                  <c:v>40700</c:v>
                </c:pt>
                <c:pt idx="353">
                  <c:v>40701</c:v>
                </c:pt>
                <c:pt idx="354">
                  <c:v>40702</c:v>
                </c:pt>
                <c:pt idx="355">
                  <c:v>40703</c:v>
                </c:pt>
                <c:pt idx="356">
                  <c:v>40704</c:v>
                </c:pt>
                <c:pt idx="357">
                  <c:v>40707</c:v>
                </c:pt>
                <c:pt idx="358">
                  <c:v>40708</c:v>
                </c:pt>
                <c:pt idx="359">
                  <c:v>40709</c:v>
                </c:pt>
                <c:pt idx="360">
                  <c:v>40710</c:v>
                </c:pt>
                <c:pt idx="361">
                  <c:v>40711</c:v>
                </c:pt>
                <c:pt idx="362">
                  <c:v>40714</c:v>
                </c:pt>
                <c:pt idx="363">
                  <c:v>40715</c:v>
                </c:pt>
                <c:pt idx="364">
                  <c:v>40716</c:v>
                </c:pt>
                <c:pt idx="365">
                  <c:v>40718</c:v>
                </c:pt>
                <c:pt idx="366">
                  <c:v>40721</c:v>
                </c:pt>
                <c:pt idx="367">
                  <c:v>40722</c:v>
                </c:pt>
                <c:pt idx="368">
                  <c:v>40723</c:v>
                </c:pt>
                <c:pt idx="369">
                  <c:v>40724</c:v>
                </c:pt>
                <c:pt idx="370">
                  <c:v>40725</c:v>
                </c:pt>
                <c:pt idx="371">
                  <c:v>40728</c:v>
                </c:pt>
                <c:pt idx="372">
                  <c:v>40729</c:v>
                </c:pt>
                <c:pt idx="373">
                  <c:v>40730</c:v>
                </c:pt>
                <c:pt idx="374">
                  <c:v>40731</c:v>
                </c:pt>
                <c:pt idx="375">
                  <c:v>40732</c:v>
                </c:pt>
                <c:pt idx="376">
                  <c:v>40735</c:v>
                </c:pt>
                <c:pt idx="377">
                  <c:v>40736</c:v>
                </c:pt>
                <c:pt idx="378">
                  <c:v>40737</c:v>
                </c:pt>
                <c:pt idx="379">
                  <c:v>40738</c:v>
                </c:pt>
                <c:pt idx="380">
                  <c:v>40739</c:v>
                </c:pt>
                <c:pt idx="381">
                  <c:v>40742</c:v>
                </c:pt>
                <c:pt idx="382">
                  <c:v>40743</c:v>
                </c:pt>
                <c:pt idx="383">
                  <c:v>40744</c:v>
                </c:pt>
                <c:pt idx="384">
                  <c:v>40745</c:v>
                </c:pt>
                <c:pt idx="385">
                  <c:v>40746</c:v>
                </c:pt>
                <c:pt idx="386">
                  <c:v>40749</c:v>
                </c:pt>
                <c:pt idx="387">
                  <c:v>40750</c:v>
                </c:pt>
                <c:pt idx="388">
                  <c:v>40751</c:v>
                </c:pt>
                <c:pt idx="389">
                  <c:v>40752</c:v>
                </c:pt>
                <c:pt idx="390">
                  <c:v>40753</c:v>
                </c:pt>
                <c:pt idx="391">
                  <c:v>40756</c:v>
                </c:pt>
                <c:pt idx="392">
                  <c:v>40757</c:v>
                </c:pt>
                <c:pt idx="393">
                  <c:v>40758</c:v>
                </c:pt>
                <c:pt idx="394">
                  <c:v>40759</c:v>
                </c:pt>
                <c:pt idx="395">
                  <c:v>40760</c:v>
                </c:pt>
                <c:pt idx="396">
                  <c:v>40763</c:v>
                </c:pt>
                <c:pt idx="397">
                  <c:v>40764</c:v>
                </c:pt>
                <c:pt idx="398">
                  <c:v>40765</c:v>
                </c:pt>
                <c:pt idx="399">
                  <c:v>40766</c:v>
                </c:pt>
                <c:pt idx="400">
                  <c:v>40767</c:v>
                </c:pt>
                <c:pt idx="401">
                  <c:v>40770</c:v>
                </c:pt>
                <c:pt idx="402">
                  <c:v>40771</c:v>
                </c:pt>
                <c:pt idx="403">
                  <c:v>40772</c:v>
                </c:pt>
                <c:pt idx="404">
                  <c:v>40773</c:v>
                </c:pt>
                <c:pt idx="405">
                  <c:v>40774</c:v>
                </c:pt>
                <c:pt idx="406">
                  <c:v>40777</c:v>
                </c:pt>
                <c:pt idx="407">
                  <c:v>40778</c:v>
                </c:pt>
                <c:pt idx="408">
                  <c:v>40779</c:v>
                </c:pt>
                <c:pt idx="409">
                  <c:v>40780</c:v>
                </c:pt>
                <c:pt idx="410">
                  <c:v>40781</c:v>
                </c:pt>
                <c:pt idx="411">
                  <c:v>40784</c:v>
                </c:pt>
                <c:pt idx="412">
                  <c:v>40785</c:v>
                </c:pt>
                <c:pt idx="413">
                  <c:v>40786</c:v>
                </c:pt>
                <c:pt idx="414">
                  <c:v>40787</c:v>
                </c:pt>
                <c:pt idx="415">
                  <c:v>40788</c:v>
                </c:pt>
                <c:pt idx="416">
                  <c:v>40791</c:v>
                </c:pt>
                <c:pt idx="417">
                  <c:v>40792</c:v>
                </c:pt>
                <c:pt idx="418">
                  <c:v>40794</c:v>
                </c:pt>
                <c:pt idx="419">
                  <c:v>40795</c:v>
                </c:pt>
                <c:pt idx="420">
                  <c:v>40798</c:v>
                </c:pt>
                <c:pt idx="421">
                  <c:v>40799</c:v>
                </c:pt>
                <c:pt idx="422">
                  <c:v>40800</c:v>
                </c:pt>
                <c:pt idx="423">
                  <c:v>40801</c:v>
                </c:pt>
                <c:pt idx="424">
                  <c:v>40802</c:v>
                </c:pt>
                <c:pt idx="425">
                  <c:v>40805</c:v>
                </c:pt>
                <c:pt idx="426">
                  <c:v>40806</c:v>
                </c:pt>
                <c:pt idx="427">
                  <c:v>40807</c:v>
                </c:pt>
                <c:pt idx="428">
                  <c:v>40808</c:v>
                </c:pt>
                <c:pt idx="429">
                  <c:v>40809</c:v>
                </c:pt>
                <c:pt idx="430">
                  <c:v>40812</c:v>
                </c:pt>
                <c:pt idx="431">
                  <c:v>40813</c:v>
                </c:pt>
                <c:pt idx="432">
                  <c:v>40814</c:v>
                </c:pt>
                <c:pt idx="433">
                  <c:v>40815</c:v>
                </c:pt>
                <c:pt idx="434">
                  <c:v>40816</c:v>
                </c:pt>
                <c:pt idx="435">
                  <c:v>40819</c:v>
                </c:pt>
                <c:pt idx="436">
                  <c:v>40820</c:v>
                </c:pt>
                <c:pt idx="437">
                  <c:v>40821</c:v>
                </c:pt>
                <c:pt idx="438">
                  <c:v>40822</c:v>
                </c:pt>
                <c:pt idx="439">
                  <c:v>40823</c:v>
                </c:pt>
                <c:pt idx="440">
                  <c:v>40826</c:v>
                </c:pt>
                <c:pt idx="441">
                  <c:v>40827</c:v>
                </c:pt>
                <c:pt idx="442">
                  <c:v>40829</c:v>
                </c:pt>
                <c:pt idx="443">
                  <c:v>40830</c:v>
                </c:pt>
                <c:pt idx="444">
                  <c:v>40833</c:v>
                </c:pt>
                <c:pt idx="445">
                  <c:v>40834</c:v>
                </c:pt>
                <c:pt idx="446">
                  <c:v>40835</c:v>
                </c:pt>
                <c:pt idx="447">
                  <c:v>40836</c:v>
                </c:pt>
                <c:pt idx="448">
                  <c:v>40837</c:v>
                </c:pt>
                <c:pt idx="449">
                  <c:v>40840</c:v>
                </c:pt>
                <c:pt idx="450">
                  <c:v>40841</c:v>
                </c:pt>
                <c:pt idx="451">
                  <c:v>40842</c:v>
                </c:pt>
                <c:pt idx="452">
                  <c:v>40843</c:v>
                </c:pt>
                <c:pt idx="453">
                  <c:v>40844</c:v>
                </c:pt>
                <c:pt idx="454">
                  <c:v>40847</c:v>
                </c:pt>
                <c:pt idx="455">
                  <c:v>40848</c:v>
                </c:pt>
                <c:pt idx="456">
                  <c:v>40850</c:v>
                </c:pt>
                <c:pt idx="457">
                  <c:v>40851</c:v>
                </c:pt>
                <c:pt idx="458">
                  <c:v>40854</c:v>
                </c:pt>
                <c:pt idx="459">
                  <c:v>40855</c:v>
                </c:pt>
                <c:pt idx="460">
                  <c:v>40856</c:v>
                </c:pt>
                <c:pt idx="461">
                  <c:v>40857</c:v>
                </c:pt>
                <c:pt idx="462">
                  <c:v>40858</c:v>
                </c:pt>
                <c:pt idx="463">
                  <c:v>40861</c:v>
                </c:pt>
                <c:pt idx="464">
                  <c:v>40863</c:v>
                </c:pt>
                <c:pt idx="465">
                  <c:v>40864</c:v>
                </c:pt>
                <c:pt idx="466">
                  <c:v>40865</c:v>
                </c:pt>
                <c:pt idx="467">
                  <c:v>40868</c:v>
                </c:pt>
                <c:pt idx="468">
                  <c:v>40869</c:v>
                </c:pt>
                <c:pt idx="469">
                  <c:v>40870</c:v>
                </c:pt>
                <c:pt idx="470">
                  <c:v>40871</c:v>
                </c:pt>
                <c:pt idx="471">
                  <c:v>40872</c:v>
                </c:pt>
                <c:pt idx="472">
                  <c:v>40875</c:v>
                </c:pt>
                <c:pt idx="473">
                  <c:v>40876</c:v>
                </c:pt>
                <c:pt idx="474">
                  <c:v>40877</c:v>
                </c:pt>
                <c:pt idx="475">
                  <c:v>40878</c:v>
                </c:pt>
                <c:pt idx="476">
                  <c:v>40879</c:v>
                </c:pt>
                <c:pt idx="477">
                  <c:v>40882</c:v>
                </c:pt>
                <c:pt idx="478">
                  <c:v>40883</c:v>
                </c:pt>
                <c:pt idx="479">
                  <c:v>40884</c:v>
                </c:pt>
                <c:pt idx="480">
                  <c:v>40885</c:v>
                </c:pt>
                <c:pt idx="481">
                  <c:v>40886</c:v>
                </c:pt>
                <c:pt idx="482">
                  <c:v>40889</c:v>
                </c:pt>
                <c:pt idx="483">
                  <c:v>40890</c:v>
                </c:pt>
                <c:pt idx="484">
                  <c:v>40891</c:v>
                </c:pt>
                <c:pt idx="485">
                  <c:v>40892</c:v>
                </c:pt>
                <c:pt idx="486">
                  <c:v>40893</c:v>
                </c:pt>
                <c:pt idx="487">
                  <c:v>40896</c:v>
                </c:pt>
                <c:pt idx="488">
                  <c:v>40897</c:v>
                </c:pt>
                <c:pt idx="489">
                  <c:v>40898</c:v>
                </c:pt>
                <c:pt idx="490">
                  <c:v>40899</c:v>
                </c:pt>
                <c:pt idx="491">
                  <c:v>40900</c:v>
                </c:pt>
                <c:pt idx="492">
                  <c:v>40903</c:v>
                </c:pt>
                <c:pt idx="493">
                  <c:v>40904</c:v>
                </c:pt>
                <c:pt idx="494">
                  <c:v>40905</c:v>
                </c:pt>
                <c:pt idx="495">
                  <c:v>40906</c:v>
                </c:pt>
                <c:pt idx="496">
                  <c:v>40910</c:v>
                </c:pt>
                <c:pt idx="497">
                  <c:v>40911</c:v>
                </c:pt>
                <c:pt idx="498">
                  <c:v>40912</c:v>
                </c:pt>
                <c:pt idx="499">
                  <c:v>40913</c:v>
                </c:pt>
                <c:pt idx="500">
                  <c:v>40914</c:v>
                </c:pt>
                <c:pt idx="501">
                  <c:v>40917</c:v>
                </c:pt>
                <c:pt idx="502">
                  <c:v>40918</c:v>
                </c:pt>
                <c:pt idx="503">
                  <c:v>40919</c:v>
                </c:pt>
                <c:pt idx="504">
                  <c:v>40920</c:v>
                </c:pt>
                <c:pt idx="505">
                  <c:v>40921</c:v>
                </c:pt>
                <c:pt idx="506">
                  <c:v>40924</c:v>
                </c:pt>
                <c:pt idx="507">
                  <c:v>40925</c:v>
                </c:pt>
                <c:pt idx="508">
                  <c:v>40926</c:v>
                </c:pt>
                <c:pt idx="509">
                  <c:v>40927</c:v>
                </c:pt>
                <c:pt idx="510">
                  <c:v>40928</c:v>
                </c:pt>
                <c:pt idx="511">
                  <c:v>40931</c:v>
                </c:pt>
                <c:pt idx="512">
                  <c:v>40932</c:v>
                </c:pt>
                <c:pt idx="513">
                  <c:v>40934</c:v>
                </c:pt>
                <c:pt idx="514">
                  <c:v>40935</c:v>
                </c:pt>
                <c:pt idx="515">
                  <c:v>40938</c:v>
                </c:pt>
                <c:pt idx="516">
                  <c:v>40939</c:v>
                </c:pt>
                <c:pt idx="517">
                  <c:v>40940</c:v>
                </c:pt>
                <c:pt idx="518">
                  <c:v>40941</c:v>
                </c:pt>
                <c:pt idx="519">
                  <c:v>40942</c:v>
                </c:pt>
                <c:pt idx="520">
                  <c:v>40945</c:v>
                </c:pt>
                <c:pt idx="521">
                  <c:v>40946</c:v>
                </c:pt>
                <c:pt idx="522">
                  <c:v>40947</c:v>
                </c:pt>
                <c:pt idx="523">
                  <c:v>40948</c:v>
                </c:pt>
                <c:pt idx="524">
                  <c:v>40949</c:v>
                </c:pt>
                <c:pt idx="525">
                  <c:v>40952</c:v>
                </c:pt>
                <c:pt idx="526">
                  <c:v>40953</c:v>
                </c:pt>
                <c:pt idx="527">
                  <c:v>40954</c:v>
                </c:pt>
                <c:pt idx="528">
                  <c:v>40955</c:v>
                </c:pt>
                <c:pt idx="529">
                  <c:v>40956</c:v>
                </c:pt>
                <c:pt idx="530">
                  <c:v>40961</c:v>
                </c:pt>
                <c:pt idx="531">
                  <c:v>40962</c:v>
                </c:pt>
                <c:pt idx="532">
                  <c:v>40963</c:v>
                </c:pt>
                <c:pt idx="533">
                  <c:v>40966</c:v>
                </c:pt>
                <c:pt idx="534">
                  <c:v>40967</c:v>
                </c:pt>
                <c:pt idx="535">
                  <c:v>40968</c:v>
                </c:pt>
                <c:pt idx="536">
                  <c:v>40969</c:v>
                </c:pt>
                <c:pt idx="537">
                  <c:v>40970</c:v>
                </c:pt>
                <c:pt idx="538">
                  <c:v>40973</c:v>
                </c:pt>
                <c:pt idx="539">
                  <c:v>40974</c:v>
                </c:pt>
                <c:pt idx="540">
                  <c:v>40975</c:v>
                </c:pt>
                <c:pt idx="541">
                  <c:v>40976</c:v>
                </c:pt>
                <c:pt idx="542">
                  <c:v>40977</c:v>
                </c:pt>
                <c:pt idx="543">
                  <c:v>40980</c:v>
                </c:pt>
                <c:pt idx="544">
                  <c:v>40981</c:v>
                </c:pt>
                <c:pt idx="545">
                  <c:v>40982</c:v>
                </c:pt>
                <c:pt idx="546">
                  <c:v>40983</c:v>
                </c:pt>
                <c:pt idx="547">
                  <c:v>40984</c:v>
                </c:pt>
                <c:pt idx="548">
                  <c:v>40987</c:v>
                </c:pt>
                <c:pt idx="549">
                  <c:v>40988</c:v>
                </c:pt>
                <c:pt idx="550">
                  <c:v>40989</c:v>
                </c:pt>
                <c:pt idx="551">
                  <c:v>40990</c:v>
                </c:pt>
                <c:pt idx="552">
                  <c:v>40991</c:v>
                </c:pt>
                <c:pt idx="553">
                  <c:v>40994</c:v>
                </c:pt>
                <c:pt idx="554">
                  <c:v>40995</c:v>
                </c:pt>
                <c:pt idx="555">
                  <c:v>40996</c:v>
                </c:pt>
                <c:pt idx="556">
                  <c:v>40997</c:v>
                </c:pt>
                <c:pt idx="557">
                  <c:v>40998</c:v>
                </c:pt>
                <c:pt idx="558">
                  <c:v>41001</c:v>
                </c:pt>
                <c:pt idx="559">
                  <c:v>41002</c:v>
                </c:pt>
                <c:pt idx="560">
                  <c:v>41003</c:v>
                </c:pt>
                <c:pt idx="561">
                  <c:v>41004</c:v>
                </c:pt>
                <c:pt idx="562">
                  <c:v>41008</c:v>
                </c:pt>
                <c:pt idx="563">
                  <c:v>41009</c:v>
                </c:pt>
                <c:pt idx="564">
                  <c:v>41010</c:v>
                </c:pt>
                <c:pt idx="565">
                  <c:v>41011</c:v>
                </c:pt>
                <c:pt idx="566">
                  <c:v>41012</c:v>
                </c:pt>
                <c:pt idx="567">
                  <c:v>41015</c:v>
                </c:pt>
                <c:pt idx="568">
                  <c:v>41016</c:v>
                </c:pt>
                <c:pt idx="569">
                  <c:v>41017</c:v>
                </c:pt>
                <c:pt idx="570">
                  <c:v>41018</c:v>
                </c:pt>
                <c:pt idx="571">
                  <c:v>41019</c:v>
                </c:pt>
                <c:pt idx="572">
                  <c:v>41022</c:v>
                </c:pt>
                <c:pt idx="573">
                  <c:v>41023</c:v>
                </c:pt>
                <c:pt idx="574">
                  <c:v>41024</c:v>
                </c:pt>
                <c:pt idx="575">
                  <c:v>41025</c:v>
                </c:pt>
                <c:pt idx="576">
                  <c:v>41026</c:v>
                </c:pt>
                <c:pt idx="577">
                  <c:v>41029</c:v>
                </c:pt>
                <c:pt idx="578">
                  <c:v>41031</c:v>
                </c:pt>
                <c:pt idx="579">
                  <c:v>41032</c:v>
                </c:pt>
                <c:pt idx="580">
                  <c:v>41033</c:v>
                </c:pt>
                <c:pt idx="581">
                  <c:v>41036</c:v>
                </c:pt>
                <c:pt idx="582">
                  <c:v>41037</c:v>
                </c:pt>
                <c:pt idx="583">
                  <c:v>41038</c:v>
                </c:pt>
                <c:pt idx="584">
                  <c:v>41039</c:v>
                </c:pt>
                <c:pt idx="585">
                  <c:v>41040</c:v>
                </c:pt>
                <c:pt idx="586">
                  <c:v>41043</c:v>
                </c:pt>
                <c:pt idx="587">
                  <c:v>41044</c:v>
                </c:pt>
                <c:pt idx="588">
                  <c:v>41045</c:v>
                </c:pt>
                <c:pt idx="589">
                  <c:v>41046</c:v>
                </c:pt>
                <c:pt idx="590">
                  <c:v>41047</c:v>
                </c:pt>
                <c:pt idx="591">
                  <c:v>41050</c:v>
                </c:pt>
                <c:pt idx="592">
                  <c:v>41051</c:v>
                </c:pt>
                <c:pt idx="593">
                  <c:v>41052</c:v>
                </c:pt>
                <c:pt idx="594">
                  <c:v>41053</c:v>
                </c:pt>
                <c:pt idx="595">
                  <c:v>41054</c:v>
                </c:pt>
                <c:pt idx="596">
                  <c:v>41057</c:v>
                </c:pt>
                <c:pt idx="597">
                  <c:v>41058</c:v>
                </c:pt>
                <c:pt idx="598">
                  <c:v>41059</c:v>
                </c:pt>
                <c:pt idx="599">
                  <c:v>41060</c:v>
                </c:pt>
                <c:pt idx="600">
                  <c:v>41061</c:v>
                </c:pt>
                <c:pt idx="601">
                  <c:v>41064</c:v>
                </c:pt>
                <c:pt idx="602">
                  <c:v>41065</c:v>
                </c:pt>
                <c:pt idx="603">
                  <c:v>41066</c:v>
                </c:pt>
                <c:pt idx="604">
                  <c:v>41068</c:v>
                </c:pt>
                <c:pt idx="605">
                  <c:v>41071</c:v>
                </c:pt>
                <c:pt idx="606">
                  <c:v>41072</c:v>
                </c:pt>
                <c:pt idx="607">
                  <c:v>41073</c:v>
                </c:pt>
                <c:pt idx="608">
                  <c:v>41074</c:v>
                </c:pt>
                <c:pt idx="609">
                  <c:v>41075</c:v>
                </c:pt>
                <c:pt idx="610">
                  <c:v>41078</c:v>
                </c:pt>
                <c:pt idx="611">
                  <c:v>41079</c:v>
                </c:pt>
                <c:pt idx="612">
                  <c:v>41080</c:v>
                </c:pt>
                <c:pt idx="613">
                  <c:v>41081</c:v>
                </c:pt>
                <c:pt idx="614">
                  <c:v>41082</c:v>
                </c:pt>
                <c:pt idx="615">
                  <c:v>41085</c:v>
                </c:pt>
                <c:pt idx="616">
                  <c:v>41086</c:v>
                </c:pt>
                <c:pt idx="617">
                  <c:v>41087</c:v>
                </c:pt>
                <c:pt idx="618">
                  <c:v>41088</c:v>
                </c:pt>
                <c:pt idx="619">
                  <c:v>41089</c:v>
                </c:pt>
                <c:pt idx="620">
                  <c:v>41092</c:v>
                </c:pt>
                <c:pt idx="621">
                  <c:v>41093</c:v>
                </c:pt>
                <c:pt idx="622">
                  <c:v>41094</c:v>
                </c:pt>
                <c:pt idx="623">
                  <c:v>41095</c:v>
                </c:pt>
                <c:pt idx="624">
                  <c:v>41096</c:v>
                </c:pt>
                <c:pt idx="625">
                  <c:v>41100</c:v>
                </c:pt>
                <c:pt idx="626">
                  <c:v>41101</c:v>
                </c:pt>
                <c:pt idx="627">
                  <c:v>41102</c:v>
                </c:pt>
                <c:pt idx="628">
                  <c:v>41103</c:v>
                </c:pt>
                <c:pt idx="629">
                  <c:v>41106</c:v>
                </c:pt>
                <c:pt idx="630">
                  <c:v>41107</c:v>
                </c:pt>
                <c:pt idx="631">
                  <c:v>41108</c:v>
                </c:pt>
                <c:pt idx="632">
                  <c:v>41109</c:v>
                </c:pt>
                <c:pt idx="633">
                  <c:v>41110</c:v>
                </c:pt>
                <c:pt idx="634">
                  <c:v>41113</c:v>
                </c:pt>
                <c:pt idx="635">
                  <c:v>41114</c:v>
                </c:pt>
                <c:pt idx="636">
                  <c:v>41115</c:v>
                </c:pt>
                <c:pt idx="637">
                  <c:v>41116</c:v>
                </c:pt>
                <c:pt idx="638">
                  <c:v>41117</c:v>
                </c:pt>
                <c:pt idx="639">
                  <c:v>41120</c:v>
                </c:pt>
                <c:pt idx="640">
                  <c:v>41121</c:v>
                </c:pt>
                <c:pt idx="641">
                  <c:v>41122</c:v>
                </c:pt>
                <c:pt idx="642">
                  <c:v>41123</c:v>
                </c:pt>
                <c:pt idx="643">
                  <c:v>41124</c:v>
                </c:pt>
                <c:pt idx="644">
                  <c:v>41127</c:v>
                </c:pt>
                <c:pt idx="645">
                  <c:v>41128</c:v>
                </c:pt>
                <c:pt idx="646">
                  <c:v>41129</c:v>
                </c:pt>
                <c:pt idx="647">
                  <c:v>41130</c:v>
                </c:pt>
                <c:pt idx="648">
                  <c:v>41131</c:v>
                </c:pt>
                <c:pt idx="649">
                  <c:v>41134</c:v>
                </c:pt>
                <c:pt idx="650">
                  <c:v>41135</c:v>
                </c:pt>
                <c:pt idx="651">
                  <c:v>41136</c:v>
                </c:pt>
                <c:pt idx="652">
                  <c:v>41137</c:v>
                </c:pt>
                <c:pt idx="653">
                  <c:v>41138</c:v>
                </c:pt>
                <c:pt idx="654">
                  <c:v>41141</c:v>
                </c:pt>
                <c:pt idx="655">
                  <c:v>41142</c:v>
                </c:pt>
                <c:pt idx="656">
                  <c:v>41143</c:v>
                </c:pt>
                <c:pt idx="657">
                  <c:v>41144</c:v>
                </c:pt>
                <c:pt idx="658">
                  <c:v>41145</c:v>
                </c:pt>
                <c:pt idx="659">
                  <c:v>41148</c:v>
                </c:pt>
                <c:pt idx="660">
                  <c:v>41149</c:v>
                </c:pt>
                <c:pt idx="661">
                  <c:v>41150</c:v>
                </c:pt>
                <c:pt idx="662">
                  <c:v>41151</c:v>
                </c:pt>
                <c:pt idx="663">
                  <c:v>41152</c:v>
                </c:pt>
                <c:pt idx="664">
                  <c:v>41155</c:v>
                </c:pt>
                <c:pt idx="665">
                  <c:v>41156</c:v>
                </c:pt>
                <c:pt idx="666">
                  <c:v>41157</c:v>
                </c:pt>
                <c:pt idx="667">
                  <c:v>41158</c:v>
                </c:pt>
                <c:pt idx="668">
                  <c:v>41162</c:v>
                </c:pt>
                <c:pt idx="669">
                  <c:v>41163</c:v>
                </c:pt>
                <c:pt idx="670">
                  <c:v>41164</c:v>
                </c:pt>
                <c:pt idx="671">
                  <c:v>41165</c:v>
                </c:pt>
                <c:pt idx="672">
                  <c:v>41166</c:v>
                </c:pt>
                <c:pt idx="673">
                  <c:v>41169</c:v>
                </c:pt>
                <c:pt idx="674">
                  <c:v>41170</c:v>
                </c:pt>
                <c:pt idx="675">
                  <c:v>41171</c:v>
                </c:pt>
                <c:pt idx="676">
                  <c:v>41172</c:v>
                </c:pt>
                <c:pt idx="677">
                  <c:v>41173</c:v>
                </c:pt>
                <c:pt idx="678">
                  <c:v>41176</c:v>
                </c:pt>
                <c:pt idx="679">
                  <c:v>41177</c:v>
                </c:pt>
                <c:pt idx="680">
                  <c:v>41178</c:v>
                </c:pt>
                <c:pt idx="681">
                  <c:v>41179</c:v>
                </c:pt>
                <c:pt idx="682">
                  <c:v>41180</c:v>
                </c:pt>
                <c:pt idx="683">
                  <c:v>41183</c:v>
                </c:pt>
                <c:pt idx="684">
                  <c:v>41184</c:v>
                </c:pt>
                <c:pt idx="685">
                  <c:v>41185</c:v>
                </c:pt>
                <c:pt idx="686">
                  <c:v>41186</c:v>
                </c:pt>
                <c:pt idx="687">
                  <c:v>41187</c:v>
                </c:pt>
                <c:pt idx="688">
                  <c:v>41190</c:v>
                </c:pt>
                <c:pt idx="689">
                  <c:v>41191</c:v>
                </c:pt>
                <c:pt idx="690">
                  <c:v>41192</c:v>
                </c:pt>
                <c:pt idx="691">
                  <c:v>41193</c:v>
                </c:pt>
                <c:pt idx="692">
                  <c:v>41197</c:v>
                </c:pt>
                <c:pt idx="693">
                  <c:v>41198</c:v>
                </c:pt>
                <c:pt idx="694">
                  <c:v>41199</c:v>
                </c:pt>
                <c:pt idx="695">
                  <c:v>41200</c:v>
                </c:pt>
                <c:pt idx="696">
                  <c:v>41201</c:v>
                </c:pt>
                <c:pt idx="697">
                  <c:v>41204</c:v>
                </c:pt>
                <c:pt idx="698">
                  <c:v>41205</c:v>
                </c:pt>
                <c:pt idx="699">
                  <c:v>41206</c:v>
                </c:pt>
                <c:pt idx="700">
                  <c:v>41207</c:v>
                </c:pt>
                <c:pt idx="701">
                  <c:v>41208</c:v>
                </c:pt>
                <c:pt idx="702">
                  <c:v>41211</c:v>
                </c:pt>
                <c:pt idx="703">
                  <c:v>41212</c:v>
                </c:pt>
                <c:pt idx="704">
                  <c:v>41213</c:v>
                </c:pt>
                <c:pt idx="705">
                  <c:v>41214</c:v>
                </c:pt>
                <c:pt idx="706">
                  <c:v>41218</c:v>
                </c:pt>
                <c:pt idx="707">
                  <c:v>41219</c:v>
                </c:pt>
                <c:pt idx="708">
                  <c:v>41220</c:v>
                </c:pt>
                <c:pt idx="709">
                  <c:v>41221</c:v>
                </c:pt>
                <c:pt idx="710">
                  <c:v>41222</c:v>
                </c:pt>
                <c:pt idx="711">
                  <c:v>41225</c:v>
                </c:pt>
                <c:pt idx="712">
                  <c:v>41226</c:v>
                </c:pt>
                <c:pt idx="713">
                  <c:v>41227</c:v>
                </c:pt>
                <c:pt idx="714">
                  <c:v>41229</c:v>
                </c:pt>
                <c:pt idx="715">
                  <c:v>41232</c:v>
                </c:pt>
                <c:pt idx="716">
                  <c:v>41234</c:v>
                </c:pt>
                <c:pt idx="717">
                  <c:v>41235</c:v>
                </c:pt>
                <c:pt idx="718">
                  <c:v>41236</c:v>
                </c:pt>
                <c:pt idx="719">
                  <c:v>41239</c:v>
                </c:pt>
                <c:pt idx="720">
                  <c:v>41240</c:v>
                </c:pt>
                <c:pt idx="721">
                  <c:v>41241</c:v>
                </c:pt>
                <c:pt idx="722">
                  <c:v>41242</c:v>
                </c:pt>
                <c:pt idx="723">
                  <c:v>41243</c:v>
                </c:pt>
                <c:pt idx="724">
                  <c:v>41246</c:v>
                </c:pt>
                <c:pt idx="725">
                  <c:v>41247</c:v>
                </c:pt>
                <c:pt idx="726">
                  <c:v>41248</c:v>
                </c:pt>
                <c:pt idx="727">
                  <c:v>41249</c:v>
                </c:pt>
                <c:pt idx="728">
                  <c:v>41250</c:v>
                </c:pt>
                <c:pt idx="729">
                  <c:v>41253</c:v>
                </c:pt>
                <c:pt idx="730">
                  <c:v>41254</c:v>
                </c:pt>
                <c:pt idx="731">
                  <c:v>41255</c:v>
                </c:pt>
                <c:pt idx="732">
                  <c:v>41256</c:v>
                </c:pt>
                <c:pt idx="733">
                  <c:v>41257</c:v>
                </c:pt>
                <c:pt idx="734">
                  <c:v>41260</c:v>
                </c:pt>
                <c:pt idx="735">
                  <c:v>41261</c:v>
                </c:pt>
                <c:pt idx="736">
                  <c:v>41262</c:v>
                </c:pt>
                <c:pt idx="737">
                  <c:v>41263</c:v>
                </c:pt>
                <c:pt idx="738">
                  <c:v>41264</c:v>
                </c:pt>
                <c:pt idx="739">
                  <c:v>41269</c:v>
                </c:pt>
                <c:pt idx="740">
                  <c:v>41270</c:v>
                </c:pt>
                <c:pt idx="741">
                  <c:v>41271</c:v>
                </c:pt>
                <c:pt idx="742">
                  <c:v>41276</c:v>
                </c:pt>
                <c:pt idx="743">
                  <c:v>41277</c:v>
                </c:pt>
                <c:pt idx="744">
                  <c:v>41278</c:v>
                </c:pt>
                <c:pt idx="745">
                  <c:v>41281</c:v>
                </c:pt>
                <c:pt idx="746">
                  <c:v>41282</c:v>
                </c:pt>
                <c:pt idx="747">
                  <c:v>41283</c:v>
                </c:pt>
                <c:pt idx="748">
                  <c:v>41284</c:v>
                </c:pt>
                <c:pt idx="749">
                  <c:v>41285</c:v>
                </c:pt>
                <c:pt idx="750">
                  <c:v>41288</c:v>
                </c:pt>
                <c:pt idx="751">
                  <c:v>41289</c:v>
                </c:pt>
                <c:pt idx="752">
                  <c:v>41290</c:v>
                </c:pt>
                <c:pt idx="753">
                  <c:v>41291</c:v>
                </c:pt>
                <c:pt idx="754">
                  <c:v>41292</c:v>
                </c:pt>
                <c:pt idx="755">
                  <c:v>41295</c:v>
                </c:pt>
                <c:pt idx="756">
                  <c:v>41296</c:v>
                </c:pt>
                <c:pt idx="757">
                  <c:v>41297</c:v>
                </c:pt>
                <c:pt idx="758">
                  <c:v>41298</c:v>
                </c:pt>
                <c:pt idx="759">
                  <c:v>41302</c:v>
                </c:pt>
                <c:pt idx="760">
                  <c:v>41303</c:v>
                </c:pt>
                <c:pt idx="761">
                  <c:v>41304</c:v>
                </c:pt>
                <c:pt idx="762">
                  <c:v>41305</c:v>
                </c:pt>
                <c:pt idx="763">
                  <c:v>41306</c:v>
                </c:pt>
                <c:pt idx="764">
                  <c:v>41309</c:v>
                </c:pt>
                <c:pt idx="765">
                  <c:v>41310</c:v>
                </c:pt>
                <c:pt idx="766">
                  <c:v>41311</c:v>
                </c:pt>
                <c:pt idx="767">
                  <c:v>41312</c:v>
                </c:pt>
                <c:pt idx="768">
                  <c:v>41313</c:v>
                </c:pt>
                <c:pt idx="769">
                  <c:v>41318</c:v>
                </c:pt>
                <c:pt idx="770">
                  <c:v>41319</c:v>
                </c:pt>
                <c:pt idx="771">
                  <c:v>41320</c:v>
                </c:pt>
                <c:pt idx="772">
                  <c:v>41323</c:v>
                </c:pt>
                <c:pt idx="773">
                  <c:v>41324</c:v>
                </c:pt>
                <c:pt idx="774">
                  <c:v>41325</c:v>
                </c:pt>
                <c:pt idx="775">
                  <c:v>41326</c:v>
                </c:pt>
                <c:pt idx="776">
                  <c:v>41327</c:v>
                </c:pt>
                <c:pt idx="777">
                  <c:v>41330</c:v>
                </c:pt>
                <c:pt idx="778">
                  <c:v>41331</c:v>
                </c:pt>
                <c:pt idx="779">
                  <c:v>41332</c:v>
                </c:pt>
                <c:pt idx="780">
                  <c:v>41333</c:v>
                </c:pt>
                <c:pt idx="781">
                  <c:v>41334</c:v>
                </c:pt>
                <c:pt idx="782">
                  <c:v>41337</c:v>
                </c:pt>
                <c:pt idx="783">
                  <c:v>41338</c:v>
                </c:pt>
                <c:pt idx="784">
                  <c:v>41339</c:v>
                </c:pt>
                <c:pt idx="785">
                  <c:v>41340</c:v>
                </c:pt>
                <c:pt idx="786">
                  <c:v>41341</c:v>
                </c:pt>
                <c:pt idx="787">
                  <c:v>41344</c:v>
                </c:pt>
                <c:pt idx="788">
                  <c:v>41345</c:v>
                </c:pt>
                <c:pt idx="789">
                  <c:v>41346</c:v>
                </c:pt>
                <c:pt idx="790">
                  <c:v>41347</c:v>
                </c:pt>
                <c:pt idx="791">
                  <c:v>41348</c:v>
                </c:pt>
                <c:pt idx="792">
                  <c:v>41351</c:v>
                </c:pt>
                <c:pt idx="793">
                  <c:v>41352</c:v>
                </c:pt>
                <c:pt idx="794">
                  <c:v>41353</c:v>
                </c:pt>
                <c:pt idx="795">
                  <c:v>41354</c:v>
                </c:pt>
                <c:pt idx="796">
                  <c:v>41355</c:v>
                </c:pt>
                <c:pt idx="797">
                  <c:v>41358</c:v>
                </c:pt>
                <c:pt idx="798">
                  <c:v>41359</c:v>
                </c:pt>
                <c:pt idx="799">
                  <c:v>41360</c:v>
                </c:pt>
                <c:pt idx="800">
                  <c:v>41361</c:v>
                </c:pt>
                <c:pt idx="801">
                  <c:v>41365</c:v>
                </c:pt>
                <c:pt idx="802">
                  <c:v>41366</c:v>
                </c:pt>
                <c:pt idx="803">
                  <c:v>41367</c:v>
                </c:pt>
                <c:pt idx="804">
                  <c:v>41368</c:v>
                </c:pt>
                <c:pt idx="805">
                  <c:v>41369</c:v>
                </c:pt>
                <c:pt idx="806">
                  <c:v>41372</c:v>
                </c:pt>
                <c:pt idx="807">
                  <c:v>41373</c:v>
                </c:pt>
                <c:pt idx="808">
                  <c:v>41374</c:v>
                </c:pt>
                <c:pt idx="809">
                  <c:v>41375</c:v>
                </c:pt>
                <c:pt idx="810">
                  <c:v>41376</c:v>
                </c:pt>
                <c:pt idx="811">
                  <c:v>41379</c:v>
                </c:pt>
                <c:pt idx="812">
                  <c:v>41380</c:v>
                </c:pt>
                <c:pt idx="813">
                  <c:v>41381</c:v>
                </c:pt>
                <c:pt idx="814">
                  <c:v>41382</c:v>
                </c:pt>
                <c:pt idx="815">
                  <c:v>41383</c:v>
                </c:pt>
                <c:pt idx="816">
                  <c:v>41386</c:v>
                </c:pt>
                <c:pt idx="817">
                  <c:v>41387</c:v>
                </c:pt>
                <c:pt idx="818">
                  <c:v>41388</c:v>
                </c:pt>
                <c:pt idx="819">
                  <c:v>41389</c:v>
                </c:pt>
                <c:pt idx="820">
                  <c:v>41390</c:v>
                </c:pt>
                <c:pt idx="821">
                  <c:v>41393</c:v>
                </c:pt>
                <c:pt idx="822">
                  <c:v>41394</c:v>
                </c:pt>
                <c:pt idx="823">
                  <c:v>41396</c:v>
                </c:pt>
                <c:pt idx="824">
                  <c:v>41397</c:v>
                </c:pt>
                <c:pt idx="825">
                  <c:v>41400</c:v>
                </c:pt>
                <c:pt idx="826">
                  <c:v>41401</c:v>
                </c:pt>
                <c:pt idx="827">
                  <c:v>41402</c:v>
                </c:pt>
                <c:pt idx="828">
                  <c:v>41403</c:v>
                </c:pt>
                <c:pt idx="829">
                  <c:v>41404</c:v>
                </c:pt>
                <c:pt idx="830">
                  <c:v>41407</c:v>
                </c:pt>
                <c:pt idx="831">
                  <c:v>41408</c:v>
                </c:pt>
                <c:pt idx="832">
                  <c:v>41409</c:v>
                </c:pt>
                <c:pt idx="833">
                  <c:v>41410</c:v>
                </c:pt>
                <c:pt idx="834">
                  <c:v>41411</c:v>
                </c:pt>
                <c:pt idx="835">
                  <c:v>41414</c:v>
                </c:pt>
                <c:pt idx="836">
                  <c:v>41415</c:v>
                </c:pt>
                <c:pt idx="837">
                  <c:v>41416</c:v>
                </c:pt>
                <c:pt idx="838">
                  <c:v>41417</c:v>
                </c:pt>
                <c:pt idx="839">
                  <c:v>41418</c:v>
                </c:pt>
                <c:pt idx="840">
                  <c:v>41421</c:v>
                </c:pt>
                <c:pt idx="841">
                  <c:v>41422</c:v>
                </c:pt>
                <c:pt idx="842">
                  <c:v>41423</c:v>
                </c:pt>
                <c:pt idx="843">
                  <c:v>41425</c:v>
                </c:pt>
                <c:pt idx="844">
                  <c:v>41428</c:v>
                </c:pt>
                <c:pt idx="845">
                  <c:v>41429</c:v>
                </c:pt>
                <c:pt idx="846">
                  <c:v>41430</c:v>
                </c:pt>
                <c:pt idx="847">
                  <c:v>41431</c:v>
                </c:pt>
                <c:pt idx="848">
                  <c:v>41432</c:v>
                </c:pt>
                <c:pt idx="849">
                  <c:v>41435</c:v>
                </c:pt>
                <c:pt idx="850">
                  <c:v>41436</c:v>
                </c:pt>
                <c:pt idx="851">
                  <c:v>41437</c:v>
                </c:pt>
                <c:pt idx="852">
                  <c:v>41438</c:v>
                </c:pt>
                <c:pt idx="853">
                  <c:v>41439</c:v>
                </c:pt>
                <c:pt idx="854">
                  <c:v>41442</c:v>
                </c:pt>
                <c:pt idx="855">
                  <c:v>41443</c:v>
                </c:pt>
                <c:pt idx="856">
                  <c:v>41444</c:v>
                </c:pt>
                <c:pt idx="857">
                  <c:v>41445</c:v>
                </c:pt>
                <c:pt idx="858">
                  <c:v>41446</c:v>
                </c:pt>
                <c:pt idx="859">
                  <c:v>41449</c:v>
                </c:pt>
                <c:pt idx="860">
                  <c:v>41450</c:v>
                </c:pt>
                <c:pt idx="861">
                  <c:v>41451</c:v>
                </c:pt>
                <c:pt idx="862">
                  <c:v>41452</c:v>
                </c:pt>
                <c:pt idx="863">
                  <c:v>41453</c:v>
                </c:pt>
                <c:pt idx="864">
                  <c:v>41456</c:v>
                </c:pt>
                <c:pt idx="865">
                  <c:v>41457</c:v>
                </c:pt>
                <c:pt idx="866">
                  <c:v>41458</c:v>
                </c:pt>
                <c:pt idx="867">
                  <c:v>41459</c:v>
                </c:pt>
                <c:pt idx="868">
                  <c:v>41460</c:v>
                </c:pt>
                <c:pt idx="869">
                  <c:v>41463</c:v>
                </c:pt>
                <c:pt idx="870">
                  <c:v>41465</c:v>
                </c:pt>
                <c:pt idx="871">
                  <c:v>41466</c:v>
                </c:pt>
                <c:pt idx="872">
                  <c:v>41467</c:v>
                </c:pt>
                <c:pt idx="873">
                  <c:v>41470</c:v>
                </c:pt>
                <c:pt idx="874">
                  <c:v>41471</c:v>
                </c:pt>
                <c:pt idx="875">
                  <c:v>41472</c:v>
                </c:pt>
                <c:pt idx="876">
                  <c:v>41473</c:v>
                </c:pt>
                <c:pt idx="877">
                  <c:v>41474</c:v>
                </c:pt>
                <c:pt idx="878">
                  <c:v>41477</c:v>
                </c:pt>
                <c:pt idx="879">
                  <c:v>41478</c:v>
                </c:pt>
                <c:pt idx="880">
                  <c:v>41479</c:v>
                </c:pt>
                <c:pt idx="881">
                  <c:v>41480</c:v>
                </c:pt>
                <c:pt idx="882">
                  <c:v>41481</c:v>
                </c:pt>
                <c:pt idx="883">
                  <c:v>41484</c:v>
                </c:pt>
                <c:pt idx="884">
                  <c:v>41485</c:v>
                </c:pt>
                <c:pt idx="885">
                  <c:v>41486</c:v>
                </c:pt>
                <c:pt idx="886">
                  <c:v>41487</c:v>
                </c:pt>
                <c:pt idx="887">
                  <c:v>41488</c:v>
                </c:pt>
                <c:pt idx="888">
                  <c:v>41491</c:v>
                </c:pt>
                <c:pt idx="889">
                  <c:v>41492</c:v>
                </c:pt>
                <c:pt idx="890">
                  <c:v>41493</c:v>
                </c:pt>
                <c:pt idx="891">
                  <c:v>41494</c:v>
                </c:pt>
                <c:pt idx="892">
                  <c:v>41495</c:v>
                </c:pt>
                <c:pt idx="893">
                  <c:v>41498</c:v>
                </c:pt>
                <c:pt idx="894">
                  <c:v>41499</c:v>
                </c:pt>
                <c:pt idx="895">
                  <c:v>41500</c:v>
                </c:pt>
                <c:pt idx="896">
                  <c:v>41501</c:v>
                </c:pt>
                <c:pt idx="897">
                  <c:v>41502</c:v>
                </c:pt>
                <c:pt idx="898">
                  <c:v>41505</c:v>
                </c:pt>
                <c:pt idx="899">
                  <c:v>41506</c:v>
                </c:pt>
                <c:pt idx="900">
                  <c:v>41507</c:v>
                </c:pt>
                <c:pt idx="901">
                  <c:v>41508</c:v>
                </c:pt>
                <c:pt idx="902">
                  <c:v>41509</c:v>
                </c:pt>
                <c:pt idx="903">
                  <c:v>41512</c:v>
                </c:pt>
                <c:pt idx="904">
                  <c:v>41513</c:v>
                </c:pt>
                <c:pt idx="905">
                  <c:v>41514</c:v>
                </c:pt>
                <c:pt idx="906">
                  <c:v>41515</c:v>
                </c:pt>
                <c:pt idx="907">
                  <c:v>41516</c:v>
                </c:pt>
                <c:pt idx="908">
                  <c:v>41519</c:v>
                </c:pt>
                <c:pt idx="909">
                  <c:v>41520</c:v>
                </c:pt>
                <c:pt idx="910">
                  <c:v>41521</c:v>
                </c:pt>
                <c:pt idx="911">
                  <c:v>41522</c:v>
                </c:pt>
                <c:pt idx="912">
                  <c:v>41523</c:v>
                </c:pt>
                <c:pt idx="913">
                  <c:v>41526</c:v>
                </c:pt>
                <c:pt idx="914">
                  <c:v>41527</c:v>
                </c:pt>
                <c:pt idx="915">
                  <c:v>41528</c:v>
                </c:pt>
                <c:pt idx="916">
                  <c:v>41529</c:v>
                </c:pt>
                <c:pt idx="917">
                  <c:v>41530</c:v>
                </c:pt>
                <c:pt idx="918">
                  <c:v>41533</c:v>
                </c:pt>
                <c:pt idx="919">
                  <c:v>41534</c:v>
                </c:pt>
                <c:pt idx="920">
                  <c:v>41535</c:v>
                </c:pt>
                <c:pt idx="921">
                  <c:v>41536</c:v>
                </c:pt>
                <c:pt idx="922">
                  <c:v>41537</c:v>
                </c:pt>
                <c:pt idx="923">
                  <c:v>41540</c:v>
                </c:pt>
                <c:pt idx="924">
                  <c:v>41541</c:v>
                </c:pt>
                <c:pt idx="925">
                  <c:v>41542</c:v>
                </c:pt>
                <c:pt idx="926">
                  <c:v>41543</c:v>
                </c:pt>
                <c:pt idx="927">
                  <c:v>41544</c:v>
                </c:pt>
                <c:pt idx="928">
                  <c:v>41547</c:v>
                </c:pt>
                <c:pt idx="929">
                  <c:v>41548</c:v>
                </c:pt>
                <c:pt idx="930">
                  <c:v>41549</c:v>
                </c:pt>
                <c:pt idx="931">
                  <c:v>41550</c:v>
                </c:pt>
                <c:pt idx="932">
                  <c:v>41551</c:v>
                </c:pt>
                <c:pt idx="933">
                  <c:v>41554</c:v>
                </c:pt>
                <c:pt idx="934">
                  <c:v>41555</c:v>
                </c:pt>
                <c:pt idx="935">
                  <c:v>41556</c:v>
                </c:pt>
                <c:pt idx="936">
                  <c:v>41557</c:v>
                </c:pt>
                <c:pt idx="937">
                  <c:v>41558</c:v>
                </c:pt>
                <c:pt idx="938">
                  <c:v>41561</c:v>
                </c:pt>
                <c:pt idx="939">
                  <c:v>41562</c:v>
                </c:pt>
                <c:pt idx="940">
                  <c:v>41563</c:v>
                </c:pt>
                <c:pt idx="941">
                  <c:v>41564</c:v>
                </c:pt>
                <c:pt idx="942">
                  <c:v>41565</c:v>
                </c:pt>
                <c:pt idx="943">
                  <c:v>41568</c:v>
                </c:pt>
                <c:pt idx="944">
                  <c:v>41569</c:v>
                </c:pt>
                <c:pt idx="945">
                  <c:v>41570</c:v>
                </c:pt>
                <c:pt idx="946">
                  <c:v>41571</c:v>
                </c:pt>
                <c:pt idx="947">
                  <c:v>41572</c:v>
                </c:pt>
                <c:pt idx="948">
                  <c:v>41575</c:v>
                </c:pt>
                <c:pt idx="949">
                  <c:v>41576</c:v>
                </c:pt>
                <c:pt idx="950">
                  <c:v>41577</c:v>
                </c:pt>
                <c:pt idx="951">
                  <c:v>41578</c:v>
                </c:pt>
                <c:pt idx="952">
                  <c:v>41579</c:v>
                </c:pt>
                <c:pt idx="953">
                  <c:v>41582</c:v>
                </c:pt>
                <c:pt idx="954">
                  <c:v>41583</c:v>
                </c:pt>
                <c:pt idx="955">
                  <c:v>41584</c:v>
                </c:pt>
                <c:pt idx="956">
                  <c:v>41585</c:v>
                </c:pt>
                <c:pt idx="957">
                  <c:v>41586</c:v>
                </c:pt>
                <c:pt idx="958">
                  <c:v>41589</c:v>
                </c:pt>
                <c:pt idx="959">
                  <c:v>41590</c:v>
                </c:pt>
                <c:pt idx="960">
                  <c:v>41591</c:v>
                </c:pt>
                <c:pt idx="961">
                  <c:v>41592</c:v>
                </c:pt>
                <c:pt idx="962">
                  <c:v>41596</c:v>
                </c:pt>
                <c:pt idx="963">
                  <c:v>41597</c:v>
                </c:pt>
                <c:pt idx="964">
                  <c:v>41599</c:v>
                </c:pt>
                <c:pt idx="965">
                  <c:v>41600</c:v>
                </c:pt>
                <c:pt idx="966">
                  <c:v>41603</c:v>
                </c:pt>
                <c:pt idx="967">
                  <c:v>41604</c:v>
                </c:pt>
                <c:pt idx="968">
                  <c:v>41605</c:v>
                </c:pt>
                <c:pt idx="969">
                  <c:v>41606</c:v>
                </c:pt>
                <c:pt idx="970">
                  <c:v>41607</c:v>
                </c:pt>
                <c:pt idx="971">
                  <c:v>41610</c:v>
                </c:pt>
                <c:pt idx="972">
                  <c:v>41611</c:v>
                </c:pt>
                <c:pt idx="973">
                  <c:v>41612</c:v>
                </c:pt>
                <c:pt idx="974">
                  <c:v>41613</c:v>
                </c:pt>
                <c:pt idx="975">
                  <c:v>41614</c:v>
                </c:pt>
                <c:pt idx="976">
                  <c:v>41617</c:v>
                </c:pt>
                <c:pt idx="977">
                  <c:v>41618</c:v>
                </c:pt>
                <c:pt idx="978">
                  <c:v>41619</c:v>
                </c:pt>
                <c:pt idx="979">
                  <c:v>41620</c:v>
                </c:pt>
                <c:pt idx="980">
                  <c:v>41621</c:v>
                </c:pt>
                <c:pt idx="981">
                  <c:v>41624</c:v>
                </c:pt>
                <c:pt idx="982">
                  <c:v>41625</c:v>
                </c:pt>
                <c:pt idx="983">
                  <c:v>41626</c:v>
                </c:pt>
                <c:pt idx="984">
                  <c:v>41627</c:v>
                </c:pt>
                <c:pt idx="985">
                  <c:v>41628</c:v>
                </c:pt>
                <c:pt idx="986">
                  <c:v>41631</c:v>
                </c:pt>
                <c:pt idx="987">
                  <c:v>41634</c:v>
                </c:pt>
                <c:pt idx="988">
                  <c:v>41635</c:v>
                </c:pt>
                <c:pt idx="989">
                  <c:v>41638</c:v>
                </c:pt>
                <c:pt idx="990">
                  <c:v>41641</c:v>
                </c:pt>
                <c:pt idx="991">
                  <c:v>41642</c:v>
                </c:pt>
                <c:pt idx="992">
                  <c:v>41645</c:v>
                </c:pt>
                <c:pt idx="993">
                  <c:v>41646</c:v>
                </c:pt>
                <c:pt idx="994">
                  <c:v>41647</c:v>
                </c:pt>
                <c:pt idx="995">
                  <c:v>41648</c:v>
                </c:pt>
                <c:pt idx="996">
                  <c:v>41649</c:v>
                </c:pt>
                <c:pt idx="997">
                  <c:v>41652</c:v>
                </c:pt>
                <c:pt idx="998">
                  <c:v>41653</c:v>
                </c:pt>
                <c:pt idx="999">
                  <c:v>41654</c:v>
                </c:pt>
                <c:pt idx="1000">
                  <c:v>41655</c:v>
                </c:pt>
                <c:pt idx="1001">
                  <c:v>41656</c:v>
                </c:pt>
                <c:pt idx="1002">
                  <c:v>41659</c:v>
                </c:pt>
                <c:pt idx="1003">
                  <c:v>41660</c:v>
                </c:pt>
                <c:pt idx="1004">
                  <c:v>41661</c:v>
                </c:pt>
                <c:pt idx="1005">
                  <c:v>41662</c:v>
                </c:pt>
                <c:pt idx="1006">
                  <c:v>41663</c:v>
                </c:pt>
                <c:pt idx="1007">
                  <c:v>41666</c:v>
                </c:pt>
                <c:pt idx="1008">
                  <c:v>41667</c:v>
                </c:pt>
                <c:pt idx="1009">
                  <c:v>41668</c:v>
                </c:pt>
                <c:pt idx="1010">
                  <c:v>41669</c:v>
                </c:pt>
                <c:pt idx="1011">
                  <c:v>41670</c:v>
                </c:pt>
                <c:pt idx="1012">
                  <c:v>41673</c:v>
                </c:pt>
                <c:pt idx="1013">
                  <c:v>41674</c:v>
                </c:pt>
                <c:pt idx="1014">
                  <c:v>41675</c:v>
                </c:pt>
                <c:pt idx="1015">
                  <c:v>41676</c:v>
                </c:pt>
                <c:pt idx="1016">
                  <c:v>41677</c:v>
                </c:pt>
                <c:pt idx="1017">
                  <c:v>41680</c:v>
                </c:pt>
                <c:pt idx="1018">
                  <c:v>41681</c:v>
                </c:pt>
                <c:pt idx="1019">
                  <c:v>41682</c:v>
                </c:pt>
                <c:pt idx="1020">
                  <c:v>41683</c:v>
                </c:pt>
                <c:pt idx="1021">
                  <c:v>41684</c:v>
                </c:pt>
                <c:pt idx="1022">
                  <c:v>41687</c:v>
                </c:pt>
                <c:pt idx="1023">
                  <c:v>41688</c:v>
                </c:pt>
                <c:pt idx="1024">
                  <c:v>41689</c:v>
                </c:pt>
                <c:pt idx="1025">
                  <c:v>41690</c:v>
                </c:pt>
                <c:pt idx="1026">
                  <c:v>41691</c:v>
                </c:pt>
                <c:pt idx="1027">
                  <c:v>41694</c:v>
                </c:pt>
                <c:pt idx="1028">
                  <c:v>41695</c:v>
                </c:pt>
                <c:pt idx="1029">
                  <c:v>41696</c:v>
                </c:pt>
                <c:pt idx="1030">
                  <c:v>41697</c:v>
                </c:pt>
                <c:pt idx="1031">
                  <c:v>41698</c:v>
                </c:pt>
                <c:pt idx="1032">
                  <c:v>41703</c:v>
                </c:pt>
                <c:pt idx="1033">
                  <c:v>41704</c:v>
                </c:pt>
                <c:pt idx="1034">
                  <c:v>41705</c:v>
                </c:pt>
                <c:pt idx="1035">
                  <c:v>41708</c:v>
                </c:pt>
                <c:pt idx="1036">
                  <c:v>41709</c:v>
                </c:pt>
                <c:pt idx="1037">
                  <c:v>41710</c:v>
                </c:pt>
                <c:pt idx="1038">
                  <c:v>41711</c:v>
                </c:pt>
                <c:pt idx="1039">
                  <c:v>41712</c:v>
                </c:pt>
                <c:pt idx="1040">
                  <c:v>41715</c:v>
                </c:pt>
                <c:pt idx="1041">
                  <c:v>41716</c:v>
                </c:pt>
                <c:pt idx="1042">
                  <c:v>41717</c:v>
                </c:pt>
                <c:pt idx="1043">
                  <c:v>41718</c:v>
                </c:pt>
                <c:pt idx="1044">
                  <c:v>41719</c:v>
                </c:pt>
                <c:pt idx="1045">
                  <c:v>41722</c:v>
                </c:pt>
                <c:pt idx="1046">
                  <c:v>41723</c:v>
                </c:pt>
                <c:pt idx="1047">
                  <c:v>41724</c:v>
                </c:pt>
                <c:pt idx="1048">
                  <c:v>41725</c:v>
                </c:pt>
                <c:pt idx="1049">
                  <c:v>41726</c:v>
                </c:pt>
                <c:pt idx="1050">
                  <c:v>41729</c:v>
                </c:pt>
                <c:pt idx="1051">
                  <c:v>41730</c:v>
                </c:pt>
                <c:pt idx="1052">
                  <c:v>41731</c:v>
                </c:pt>
                <c:pt idx="1053">
                  <c:v>41732</c:v>
                </c:pt>
                <c:pt idx="1054">
                  <c:v>41733</c:v>
                </c:pt>
                <c:pt idx="1055">
                  <c:v>41736</c:v>
                </c:pt>
                <c:pt idx="1056">
                  <c:v>41737</c:v>
                </c:pt>
                <c:pt idx="1057">
                  <c:v>41738</c:v>
                </c:pt>
                <c:pt idx="1058">
                  <c:v>41739</c:v>
                </c:pt>
                <c:pt idx="1059">
                  <c:v>41740</c:v>
                </c:pt>
                <c:pt idx="1060">
                  <c:v>41743</c:v>
                </c:pt>
                <c:pt idx="1061">
                  <c:v>41744</c:v>
                </c:pt>
                <c:pt idx="1062">
                  <c:v>41745</c:v>
                </c:pt>
                <c:pt idx="1063">
                  <c:v>41746</c:v>
                </c:pt>
                <c:pt idx="1064">
                  <c:v>41751</c:v>
                </c:pt>
                <c:pt idx="1065">
                  <c:v>41752</c:v>
                </c:pt>
                <c:pt idx="1066">
                  <c:v>41753</c:v>
                </c:pt>
                <c:pt idx="1067">
                  <c:v>41754</c:v>
                </c:pt>
                <c:pt idx="1068">
                  <c:v>41757</c:v>
                </c:pt>
                <c:pt idx="1069">
                  <c:v>41758</c:v>
                </c:pt>
                <c:pt idx="1070">
                  <c:v>41759</c:v>
                </c:pt>
                <c:pt idx="1071">
                  <c:v>41761</c:v>
                </c:pt>
                <c:pt idx="1072">
                  <c:v>41764</c:v>
                </c:pt>
                <c:pt idx="1073">
                  <c:v>41765</c:v>
                </c:pt>
                <c:pt idx="1074">
                  <c:v>41766</c:v>
                </c:pt>
                <c:pt idx="1075">
                  <c:v>41767</c:v>
                </c:pt>
                <c:pt idx="1076">
                  <c:v>41768</c:v>
                </c:pt>
                <c:pt idx="1077">
                  <c:v>41771</c:v>
                </c:pt>
                <c:pt idx="1078">
                  <c:v>41772</c:v>
                </c:pt>
                <c:pt idx="1079">
                  <c:v>41773</c:v>
                </c:pt>
                <c:pt idx="1080">
                  <c:v>41774</c:v>
                </c:pt>
                <c:pt idx="1081">
                  <c:v>41775</c:v>
                </c:pt>
                <c:pt idx="1082">
                  <c:v>41778</c:v>
                </c:pt>
                <c:pt idx="1083">
                  <c:v>41779</c:v>
                </c:pt>
                <c:pt idx="1084">
                  <c:v>41780</c:v>
                </c:pt>
                <c:pt idx="1085">
                  <c:v>41781</c:v>
                </c:pt>
                <c:pt idx="1086">
                  <c:v>41782</c:v>
                </c:pt>
                <c:pt idx="1087">
                  <c:v>41785</c:v>
                </c:pt>
                <c:pt idx="1088">
                  <c:v>41786</c:v>
                </c:pt>
                <c:pt idx="1089">
                  <c:v>41787</c:v>
                </c:pt>
                <c:pt idx="1090">
                  <c:v>41788</c:v>
                </c:pt>
                <c:pt idx="1091">
                  <c:v>41789</c:v>
                </c:pt>
                <c:pt idx="1092">
                  <c:v>41792</c:v>
                </c:pt>
                <c:pt idx="1093">
                  <c:v>41793</c:v>
                </c:pt>
                <c:pt idx="1094">
                  <c:v>41794</c:v>
                </c:pt>
                <c:pt idx="1095">
                  <c:v>41795</c:v>
                </c:pt>
                <c:pt idx="1096">
                  <c:v>41796</c:v>
                </c:pt>
                <c:pt idx="1097">
                  <c:v>41799</c:v>
                </c:pt>
                <c:pt idx="1098">
                  <c:v>41800</c:v>
                </c:pt>
                <c:pt idx="1099">
                  <c:v>41801</c:v>
                </c:pt>
                <c:pt idx="1100">
                  <c:v>41803</c:v>
                </c:pt>
                <c:pt idx="1101">
                  <c:v>41806</c:v>
                </c:pt>
                <c:pt idx="1102">
                  <c:v>41807</c:v>
                </c:pt>
                <c:pt idx="1103">
                  <c:v>41808</c:v>
                </c:pt>
                <c:pt idx="1104">
                  <c:v>41810</c:v>
                </c:pt>
                <c:pt idx="1105">
                  <c:v>41813</c:v>
                </c:pt>
                <c:pt idx="1106">
                  <c:v>41814</c:v>
                </c:pt>
                <c:pt idx="1107">
                  <c:v>41815</c:v>
                </c:pt>
                <c:pt idx="1108">
                  <c:v>41816</c:v>
                </c:pt>
                <c:pt idx="1109">
                  <c:v>41817</c:v>
                </c:pt>
                <c:pt idx="1110">
                  <c:v>41820</c:v>
                </c:pt>
                <c:pt idx="1111">
                  <c:v>41821</c:v>
                </c:pt>
                <c:pt idx="1112">
                  <c:v>41822</c:v>
                </c:pt>
                <c:pt idx="1113">
                  <c:v>41823</c:v>
                </c:pt>
                <c:pt idx="1114">
                  <c:v>41824</c:v>
                </c:pt>
                <c:pt idx="1115">
                  <c:v>41827</c:v>
                </c:pt>
                <c:pt idx="1116">
                  <c:v>41828</c:v>
                </c:pt>
                <c:pt idx="1117">
                  <c:v>41830</c:v>
                </c:pt>
                <c:pt idx="1118">
                  <c:v>41831</c:v>
                </c:pt>
                <c:pt idx="1119">
                  <c:v>41834</c:v>
                </c:pt>
                <c:pt idx="1120">
                  <c:v>41835</c:v>
                </c:pt>
                <c:pt idx="1121">
                  <c:v>41836</c:v>
                </c:pt>
                <c:pt idx="1122">
                  <c:v>41837</c:v>
                </c:pt>
                <c:pt idx="1123">
                  <c:v>41838</c:v>
                </c:pt>
                <c:pt idx="1124">
                  <c:v>41841</c:v>
                </c:pt>
                <c:pt idx="1125">
                  <c:v>41842</c:v>
                </c:pt>
                <c:pt idx="1126">
                  <c:v>41843</c:v>
                </c:pt>
                <c:pt idx="1127">
                  <c:v>41844</c:v>
                </c:pt>
                <c:pt idx="1128">
                  <c:v>41845</c:v>
                </c:pt>
                <c:pt idx="1129">
                  <c:v>41848</c:v>
                </c:pt>
                <c:pt idx="1130">
                  <c:v>41849</c:v>
                </c:pt>
                <c:pt idx="1131">
                  <c:v>41850</c:v>
                </c:pt>
                <c:pt idx="1132">
                  <c:v>41851</c:v>
                </c:pt>
                <c:pt idx="1133">
                  <c:v>41852</c:v>
                </c:pt>
                <c:pt idx="1134">
                  <c:v>41855</c:v>
                </c:pt>
                <c:pt idx="1135">
                  <c:v>41856</c:v>
                </c:pt>
                <c:pt idx="1136">
                  <c:v>41857</c:v>
                </c:pt>
                <c:pt idx="1137">
                  <c:v>41858</c:v>
                </c:pt>
                <c:pt idx="1138">
                  <c:v>41859</c:v>
                </c:pt>
                <c:pt idx="1139">
                  <c:v>41862</c:v>
                </c:pt>
                <c:pt idx="1140">
                  <c:v>41863</c:v>
                </c:pt>
                <c:pt idx="1141">
                  <c:v>41864</c:v>
                </c:pt>
                <c:pt idx="1142">
                  <c:v>41865</c:v>
                </c:pt>
                <c:pt idx="1143">
                  <c:v>41866</c:v>
                </c:pt>
                <c:pt idx="1144">
                  <c:v>41869</c:v>
                </c:pt>
                <c:pt idx="1145">
                  <c:v>41870</c:v>
                </c:pt>
                <c:pt idx="1146">
                  <c:v>41871</c:v>
                </c:pt>
                <c:pt idx="1147">
                  <c:v>41872</c:v>
                </c:pt>
                <c:pt idx="1148">
                  <c:v>41873</c:v>
                </c:pt>
                <c:pt idx="1149">
                  <c:v>41876</c:v>
                </c:pt>
                <c:pt idx="1150">
                  <c:v>41877</c:v>
                </c:pt>
                <c:pt idx="1151">
                  <c:v>41878</c:v>
                </c:pt>
                <c:pt idx="1152">
                  <c:v>41879</c:v>
                </c:pt>
                <c:pt idx="1153">
                  <c:v>41880</c:v>
                </c:pt>
                <c:pt idx="1154">
                  <c:v>41883</c:v>
                </c:pt>
                <c:pt idx="1155">
                  <c:v>41884</c:v>
                </c:pt>
                <c:pt idx="1156">
                  <c:v>41885</c:v>
                </c:pt>
                <c:pt idx="1157">
                  <c:v>41886</c:v>
                </c:pt>
                <c:pt idx="1158">
                  <c:v>41887</c:v>
                </c:pt>
                <c:pt idx="1159">
                  <c:v>41890</c:v>
                </c:pt>
                <c:pt idx="1160">
                  <c:v>41891</c:v>
                </c:pt>
                <c:pt idx="1161">
                  <c:v>41892</c:v>
                </c:pt>
                <c:pt idx="1162">
                  <c:v>41893</c:v>
                </c:pt>
                <c:pt idx="1163">
                  <c:v>41894</c:v>
                </c:pt>
                <c:pt idx="1164">
                  <c:v>41897</c:v>
                </c:pt>
                <c:pt idx="1165">
                  <c:v>41898</c:v>
                </c:pt>
                <c:pt idx="1166">
                  <c:v>41899</c:v>
                </c:pt>
                <c:pt idx="1167">
                  <c:v>41900</c:v>
                </c:pt>
                <c:pt idx="1168">
                  <c:v>41901</c:v>
                </c:pt>
                <c:pt idx="1169">
                  <c:v>41904</c:v>
                </c:pt>
                <c:pt idx="1170">
                  <c:v>41905</c:v>
                </c:pt>
                <c:pt idx="1171">
                  <c:v>41906</c:v>
                </c:pt>
                <c:pt idx="1172">
                  <c:v>41907</c:v>
                </c:pt>
                <c:pt idx="1173">
                  <c:v>41908</c:v>
                </c:pt>
                <c:pt idx="1174">
                  <c:v>41911</c:v>
                </c:pt>
                <c:pt idx="1175">
                  <c:v>41912</c:v>
                </c:pt>
                <c:pt idx="1176">
                  <c:v>41913</c:v>
                </c:pt>
                <c:pt idx="1177">
                  <c:v>41914</c:v>
                </c:pt>
                <c:pt idx="1178">
                  <c:v>41915</c:v>
                </c:pt>
                <c:pt idx="1179">
                  <c:v>41918</c:v>
                </c:pt>
                <c:pt idx="1180">
                  <c:v>41919</c:v>
                </c:pt>
                <c:pt idx="1181">
                  <c:v>41920</c:v>
                </c:pt>
                <c:pt idx="1182">
                  <c:v>41921</c:v>
                </c:pt>
                <c:pt idx="1183">
                  <c:v>41922</c:v>
                </c:pt>
                <c:pt idx="1184">
                  <c:v>41925</c:v>
                </c:pt>
                <c:pt idx="1185">
                  <c:v>41926</c:v>
                </c:pt>
                <c:pt idx="1186">
                  <c:v>41927</c:v>
                </c:pt>
                <c:pt idx="1187">
                  <c:v>41928</c:v>
                </c:pt>
                <c:pt idx="1188">
                  <c:v>41929</c:v>
                </c:pt>
                <c:pt idx="1189">
                  <c:v>41932</c:v>
                </c:pt>
                <c:pt idx="1190">
                  <c:v>41933</c:v>
                </c:pt>
                <c:pt idx="1191">
                  <c:v>41934</c:v>
                </c:pt>
                <c:pt idx="1192">
                  <c:v>41935</c:v>
                </c:pt>
                <c:pt idx="1193">
                  <c:v>41936</c:v>
                </c:pt>
                <c:pt idx="1194">
                  <c:v>41939</c:v>
                </c:pt>
                <c:pt idx="1195">
                  <c:v>41940</c:v>
                </c:pt>
                <c:pt idx="1196">
                  <c:v>41941</c:v>
                </c:pt>
                <c:pt idx="1197">
                  <c:v>41942</c:v>
                </c:pt>
                <c:pt idx="1198">
                  <c:v>41943</c:v>
                </c:pt>
                <c:pt idx="1199">
                  <c:v>41946</c:v>
                </c:pt>
                <c:pt idx="1200">
                  <c:v>41947</c:v>
                </c:pt>
                <c:pt idx="1201">
                  <c:v>41948</c:v>
                </c:pt>
                <c:pt idx="1202">
                  <c:v>41949</c:v>
                </c:pt>
                <c:pt idx="1203">
                  <c:v>41950</c:v>
                </c:pt>
                <c:pt idx="1204">
                  <c:v>41953</c:v>
                </c:pt>
                <c:pt idx="1205">
                  <c:v>41954</c:v>
                </c:pt>
                <c:pt idx="1206">
                  <c:v>41955</c:v>
                </c:pt>
                <c:pt idx="1207">
                  <c:v>41956</c:v>
                </c:pt>
                <c:pt idx="1208">
                  <c:v>41957</c:v>
                </c:pt>
                <c:pt idx="1209">
                  <c:v>41960</c:v>
                </c:pt>
                <c:pt idx="1210">
                  <c:v>41961</c:v>
                </c:pt>
                <c:pt idx="1211">
                  <c:v>41962</c:v>
                </c:pt>
                <c:pt idx="1212">
                  <c:v>41964</c:v>
                </c:pt>
                <c:pt idx="1213">
                  <c:v>41967</c:v>
                </c:pt>
                <c:pt idx="1214">
                  <c:v>41968</c:v>
                </c:pt>
                <c:pt idx="1215">
                  <c:v>41969</c:v>
                </c:pt>
                <c:pt idx="1216">
                  <c:v>41970</c:v>
                </c:pt>
                <c:pt idx="1217">
                  <c:v>41971</c:v>
                </c:pt>
                <c:pt idx="1218">
                  <c:v>41974</c:v>
                </c:pt>
                <c:pt idx="1219">
                  <c:v>41975</c:v>
                </c:pt>
                <c:pt idx="1220">
                  <c:v>41976</c:v>
                </c:pt>
                <c:pt idx="1221">
                  <c:v>41977</c:v>
                </c:pt>
                <c:pt idx="1222">
                  <c:v>41978</c:v>
                </c:pt>
                <c:pt idx="1223">
                  <c:v>41981</c:v>
                </c:pt>
                <c:pt idx="1224">
                  <c:v>41982</c:v>
                </c:pt>
                <c:pt idx="1225">
                  <c:v>41983</c:v>
                </c:pt>
                <c:pt idx="1226">
                  <c:v>41984</c:v>
                </c:pt>
                <c:pt idx="1227">
                  <c:v>41985</c:v>
                </c:pt>
                <c:pt idx="1228">
                  <c:v>41988</c:v>
                </c:pt>
                <c:pt idx="1229">
                  <c:v>41989</c:v>
                </c:pt>
                <c:pt idx="1230">
                  <c:v>41990</c:v>
                </c:pt>
                <c:pt idx="1231">
                  <c:v>41991</c:v>
                </c:pt>
                <c:pt idx="1232">
                  <c:v>41992</c:v>
                </c:pt>
                <c:pt idx="1233">
                  <c:v>41995</c:v>
                </c:pt>
                <c:pt idx="1234">
                  <c:v>41996</c:v>
                </c:pt>
                <c:pt idx="1235">
                  <c:v>41999</c:v>
                </c:pt>
                <c:pt idx="1236">
                  <c:v>42002</c:v>
                </c:pt>
                <c:pt idx="1237">
                  <c:v>42003</c:v>
                </c:pt>
                <c:pt idx="1238">
                  <c:v>42006</c:v>
                </c:pt>
                <c:pt idx="1239">
                  <c:v>42009</c:v>
                </c:pt>
                <c:pt idx="1240">
                  <c:v>42010</c:v>
                </c:pt>
                <c:pt idx="1241">
                  <c:v>42011</c:v>
                </c:pt>
                <c:pt idx="1242">
                  <c:v>42012</c:v>
                </c:pt>
                <c:pt idx="1243">
                  <c:v>42013</c:v>
                </c:pt>
                <c:pt idx="1244">
                  <c:v>42016</c:v>
                </c:pt>
                <c:pt idx="1245">
                  <c:v>42017</c:v>
                </c:pt>
                <c:pt idx="1246">
                  <c:v>42018</c:v>
                </c:pt>
                <c:pt idx="1247">
                  <c:v>42019</c:v>
                </c:pt>
                <c:pt idx="1248">
                  <c:v>42020</c:v>
                </c:pt>
                <c:pt idx="1249">
                  <c:v>42023</c:v>
                </c:pt>
                <c:pt idx="1250">
                  <c:v>42024</c:v>
                </c:pt>
                <c:pt idx="1251">
                  <c:v>42025</c:v>
                </c:pt>
                <c:pt idx="1252">
                  <c:v>42026</c:v>
                </c:pt>
                <c:pt idx="1253">
                  <c:v>42027</c:v>
                </c:pt>
                <c:pt idx="1254">
                  <c:v>42030</c:v>
                </c:pt>
                <c:pt idx="1255">
                  <c:v>42031</c:v>
                </c:pt>
                <c:pt idx="1256">
                  <c:v>42032</c:v>
                </c:pt>
                <c:pt idx="1257">
                  <c:v>42033</c:v>
                </c:pt>
                <c:pt idx="1258">
                  <c:v>42034</c:v>
                </c:pt>
                <c:pt idx="1259">
                  <c:v>42037</c:v>
                </c:pt>
                <c:pt idx="1260">
                  <c:v>42038</c:v>
                </c:pt>
                <c:pt idx="1261">
                  <c:v>42039</c:v>
                </c:pt>
                <c:pt idx="1262">
                  <c:v>42040</c:v>
                </c:pt>
                <c:pt idx="1263">
                  <c:v>42041</c:v>
                </c:pt>
                <c:pt idx="1264">
                  <c:v>42044</c:v>
                </c:pt>
                <c:pt idx="1265">
                  <c:v>42045</c:v>
                </c:pt>
                <c:pt idx="1266">
                  <c:v>42046</c:v>
                </c:pt>
                <c:pt idx="1267">
                  <c:v>42047</c:v>
                </c:pt>
                <c:pt idx="1268">
                  <c:v>42048</c:v>
                </c:pt>
                <c:pt idx="1269">
                  <c:v>42053</c:v>
                </c:pt>
                <c:pt idx="1270">
                  <c:v>42054</c:v>
                </c:pt>
                <c:pt idx="1271">
                  <c:v>42055</c:v>
                </c:pt>
                <c:pt idx="1272">
                  <c:v>42058</c:v>
                </c:pt>
                <c:pt idx="1273">
                  <c:v>42059</c:v>
                </c:pt>
                <c:pt idx="1274">
                  <c:v>42060</c:v>
                </c:pt>
                <c:pt idx="1275">
                  <c:v>42061</c:v>
                </c:pt>
                <c:pt idx="1276">
                  <c:v>42062</c:v>
                </c:pt>
                <c:pt idx="1277">
                  <c:v>42065</c:v>
                </c:pt>
                <c:pt idx="1278">
                  <c:v>42066</c:v>
                </c:pt>
                <c:pt idx="1279">
                  <c:v>42067</c:v>
                </c:pt>
                <c:pt idx="1280">
                  <c:v>42068</c:v>
                </c:pt>
                <c:pt idx="1281">
                  <c:v>42069</c:v>
                </c:pt>
                <c:pt idx="1282">
                  <c:v>42072</c:v>
                </c:pt>
                <c:pt idx="1283">
                  <c:v>42073</c:v>
                </c:pt>
                <c:pt idx="1284">
                  <c:v>42074</c:v>
                </c:pt>
                <c:pt idx="1285">
                  <c:v>42075</c:v>
                </c:pt>
                <c:pt idx="1286">
                  <c:v>42076</c:v>
                </c:pt>
                <c:pt idx="1287">
                  <c:v>42079</c:v>
                </c:pt>
                <c:pt idx="1288">
                  <c:v>42080</c:v>
                </c:pt>
                <c:pt idx="1289">
                  <c:v>42081</c:v>
                </c:pt>
                <c:pt idx="1290">
                  <c:v>42082</c:v>
                </c:pt>
                <c:pt idx="1291">
                  <c:v>42083</c:v>
                </c:pt>
                <c:pt idx="1292">
                  <c:v>42086</c:v>
                </c:pt>
                <c:pt idx="1293">
                  <c:v>42087</c:v>
                </c:pt>
                <c:pt idx="1294">
                  <c:v>42088</c:v>
                </c:pt>
                <c:pt idx="1295">
                  <c:v>42089</c:v>
                </c:pt>
                <c:pt idx="1296">
                  <c:v>42090</c:v>
                </c:pt>
                <c:pt idx="1297">
                  <c:v>42093</c:v>
                </c:pt>
                <c:pt idx="1298">
                  <c:v>42094</c:v>
                </c:pt>
                <c:pt idx="1299">
                  <c:v>42095</c:v>
                </c:pt>
                <c:pt idx="1300">
                  <c:v>42096</c:v>
                </c:pt>
                <c:pt idx="1301">
                  <c:v>42100</c:v>
                </c:pt>
                <c:pt idx="1302">
                  <c:v>42101</c:v>
                </c:pt>
                <c:pt idx="1303">
                  <c:v>42102</c:v>
                </c:pt>
                <c:pt idx="1304">
                  <c:v>42103</c:v>
                </c:pt>
                <c:pt idx="1305">
                  <c:v>42104</c:v>
                </c:pt>
                <c:pt idx="1306">
                  <c:v>42107</c:v>
                </c:pt>
                <c:pt idx="1307">
                  <c:v>42108</c:v>
                </c:pt>
                <c:pt idx="1308">
                  <c:v>42109</c:v>
                </c:pt>
                <c:pt idx="1309">
                  <c:v>42110</c:v>
                </c:pt>
                <c:pt idx="1310">
                  <c:v>42111</c:v>
                </c:pt>
                <c:pt idx="1311">
                  <c:v>42114</c:v>
                </c:pt>
                <c:pt idx="1312">
                  <c:v>42116</c:v>
                </c:pt>
                <c:pt idx="1313">
                  <c:v>42117</c:v>
                </c:pt>
                <c:pt idx="1314">
                  <c:v>42118</c:v>
                </c:pt>
                <c:pt idx="1315">
                  <c:v>42121</c:v>
                </c:pt>
                <c:pt idx="1316">
                  <c:v>42122</c:v>
                </c:pt>
                <c:pt idx="1317">
                  <c:v>42123</c:v>
                </c:pt>
                <c:pt idx="1318">
                  <c:v>42124</c:v>
                </c:pt>
                <c:pt idx="1319">
                  <c:v>42128</c:v>
                </c:pt>
                <c:pt idx="1320">
                  <c:v>42129</c:v>
                </c:pt>
                <c:pt idx="1321">
                  <c:v>42130</c:v>
                </c:pt>
                <c:pt idx="1322">
                  <c:v>42131</c:v>
                </c:pt>
                <c:pt idx="1323">
                  <c:v>42132</c:v>
                </c:pt>
                <c:pt idx="1324">
                  <c:v>42135</c:v>
                </c:pt>
                <c:pt idx="1325">
                  <c:v>42136</c:v>
                </c:pt>
                <c:pt idx="1326">
                  <c:v>42137</c:v>
                </c:pt>
                <c:pt idx="1327">
                  <c:v>42138</c:v>
                </c:pt>
                <c:pt idx="1328">
                  <c:v>42139</c:v>
                </c:pt>
                <c:pt idx="1329">
                  <c:v>42142</c:v>
                </c:pt>
                <c:pt idx="1330">
                  <c:v>42143</c:v>
                </c:pt>
                <c:pt idx="1331">
                  <c:v>42144</c:v>
                </c:pt>
                <c:pt idx="1332">
                  <c:v>42145</c:v>
                </c:pt>
                <c:pt idx="1333">
                  <c:v>42146</c:v>
                </c:pt>
                <c:pt idx="1334">
                  <c:v>42149</c:v>
                </c:pt>
                <c:pt idx="1335">
                  <c:v>42150</c:v>
                </c:pt>
                <c:pt idx="1336">
                  <c:v>42151</c:v>
                </c:pt>
                <c:pt idx="1337">
                  <c:v>42152</c:v>
                </c:pt>
                <c:pt idx="1338">
                  <c:v>42153</c:v>
                </c:pt>
                <c:pt idx="1339">
                  <c:v>42156</c:v>
                </c:pt>
                <c:pt idx="1340">
                  <c:v>42157</c:v>
                </c:pt>
                <c:pt idx="1341">
                  <c:v>42158</c:v>
                </c:pt>
                <c:pt idx="1342">
                  <c:v>42160</c:v>
                </c:pt>
                <c:pt idx="1343">
                  <c:v>42163</c:v>
                </c:pt>
                <c:pt idx="1344">
                  <c:v>42164</c:v>
                </c:pt>
                <c:pt idx="1345">
                  <c:v>42165</c:v>
                </c:pt>
                <c:pt idx="1346">
                  <c:v>42166</c:v>
                </c:pt>
                <c:pt idx="1347">
                  <c:v>42167</c:v>
                </c:pt>
                <c:pt idx="1348">
                  <c:v>42170</c:v>
                </c:pt>
                <c:pt idx="1349">
                  <c:v>42171</c:v>
                </c:pt>
                <c:pt idx="1350">
                  <c:v>42172</c:v>
                </c:pt>
                <c:pt idx="1351">
                  <c:v>42173</c:v>
                </c:pt>
                <c:pt idx="1352">
                  <c:v>42174</c:v>
                </c:pt>
                <c:pt idx="1353">
                  <c:v>42177</c:v>
                </c:pt>
                <c:pt idx="1354">
                  <c:v>42178</c:v>
                </c:pt>
                <c:pt idx="1355">
                  <c:v>42179</c:v>
                </c:pt>
                <c:pt idx="1356">
                  <c:v>42180</c:v>
                </c:pt>
                <c:pt idx="1357">
                  <c:v>42181</c:v>
                </c:pt>
                <c:pt idx="1358">
                  <c:v>42184</c:v>
                </c:pt>
                <c:pt idx="1359">
                  <c:v>42185</c:v>
                </c:pt>
                <c:pt idx="1360">
                  <c:v>42186</c:v>
                </c:pt>
                <c:pt idx="1361">
                  <c:v>42187</c:v>
                </c:pt>
                <c:pt idx="1362">
                  <c:v>42188</c:v>
                </c:pt>
                <c:pt idx="1363">
                  <c:v>42191</c:v>
                </c:pt>
                <c:pt idx="1364">
                  <c:v>42192</c:v>
                </c:pt>
                <c:pt idx="1365">
                  <c:v>42193</c:v>
                </c:pt>
                <c:pt idx="1366">
                  <c:v>42195</c:v>
                </c:pt>
                <c:pt idx="1367">
                  <c:v>42198</c:v>
                </c:pt>
                <c:pt idx="1368">
                  <c:v>42199</c:v>
                </c:pt>
                <c:pt idx="1369">
                  <c:v>42200</c:v>
                </c:pt>
                <c:pt idx="1370">
                  <c:v>42201</c:v>
                </c:pt>
                <c:pt idx="1371">
                  <c:v>42202</c:v>
                </c:pt>
                <c:pt idx="1372">
                  <c:v>42205</c:v>
                </c:pt>
                <c:pt idx="1373">
                  <c:v>42206</c:v>
                </c:pt>
                <c:pt idx="1374">
                  <c:v>42207</c:v>
                </c:pt>
                <c:pt idx="1375">
                  <c:v>42208</c:v>
                </c:pt>
                <c:pt idx="1376">
                  <c:v>42209</c:v>
                </c:pt>
                <c:pt idx="1377">
                  <c:v>42212</c:v>
                </c:pt>
                <c:pt idx="1378">
                  <c:v>42213</c:v>
                </c:pt>
                <c:pt idx="1379">
                  <c:v>42214</c:v>
                </c:pt>
                <c:pt idx="1380">
                  <c:v>42215</c:v>
                </c:pt>
                <c:pt idx="1381">
                  <c:v>42216</c:v>
                </c:pt>
                <c:pt idx="1382">
                  <c:v>42219</c:v>
                </c:pt>
                <c:pt idx="1383">
                  <c:v>42220</c:v>
                </c:pt>
                <c:pt idx="1384">
                  <c:v>42221</c:v>
                </c:pt>
                <c:pt idx="1385">
                  <c:v>42222</c:v>
                </c:pt>
                <c:pt idx="1386">
                  <c:v>42223</c:v>
                </c:pt>
                <c:pt idx="1387">
                  <c:v>42226</c:v>
                </c:pt>
                <c:pt idx="1388">
                  <c:v>42227</c:v>
                </c:pt>
                <c:pt idx="1389">
                  <c:v>42228</c:v>
                </c:pt>
                <c:pt idx="1390">
                  <c:v>42229</c:v>
                </c:pt>
                <c:pt idx="1391">
                  <c:v>42230</c:v>
                </c:pt>
                <c:pt idx="1392">
                  <c:v>42233</c:v>
                </c:pt>
                <c:pt idx="1393">
                  <c:v>42234</c:v>
                </c:pt>
                <c:pt idx="1394">
                  <c:v>42235</c:v>
                </c:pt>
                <c:pt idx="1395">
                  <c:v>42236</c:v>
                </c:pt>
                <c:pt idx="1396">
                  <c:v>42237</c:v>
                </c:pt>
                <c:pt idx="1397">
                  <c:v>42240</c:v>
                </c:pt>
                <c:pt idx="1398">
                  <c:v>42241</c:v>
                </c:pt>
                <c:pt idx="1399">
                  <c:v>42242</c:v>
                </c:pt>
                <c:pt idx="1400">
                  <c:v>42243</c:v>
                </c:pt>
                <c:pt idx="1401">
                  <c:v>42244</c:v>
                </c:pt>
                <c:pt idx="1402">
                  <c:v>42247</c:v>
                </c:pt>
                <c:pt idx="1403">
                  <c:v>42248</c:v>
                </c:pt>
                <c:pt idx="1404">
                  <c:v>42249</c:v>
                </c:pt>
                <c:pt idx="1405">
                  <c:v>42250</c:v>
                </c:pt>
                <c:pt idx="1406">
                  <c:v>42251</c:v>
                </c:pt>
                <c:pt idx="1407">
                  <c:v>42255</c:v>
                </c:pt>
                <c:pt idx="1408">
                  <c:v>42256</c:v>
                </c:pt>
                <c:pt idx="1409">
                  <c:v>42257</c:v>
                </c:pt>
                <c:pt idx="1410">
                  <c:v>42258</c:v>
                </c:pt>
                <c:pt idx="1411">
                  <c:v>42261</c:v>
                </c:pt>
                <c:pt idx="1412">
                  <c:v>42262</c:v>
                </c:pt>
                <c:pt idx="1413">
                  <c:v>42263</c:v>
                </c:pt>
                <c:pt idx="1414">
                  <c:v>42264</c:v>
                </c:pt>
                <c:pt idx="1415">
                  <c:v>42265</c:v>
                </c:pt>
                <c:pt idx="1416">
                  <c:v>42268</c:v>
                </c:pt>
                <c:pt idx="1417">
                  <c:v>42269</c:v>
                </c:pt>
                <c:pt idx="1418">
                  <c:v>42270</c:v>
                </c:pt>
                <c:pt idx="1419">
                  <c:v>42271</c:v>
                </c:pt>
                <c:pt idx="1420">
                  <c:v>42272</c:v>
                </c:pt>
                <c:pt idx="1421">
                  <c:v>42275</c:v>
                </c:pt>
                <c:pt idx="1422">
                  <c:v>42276</c:v>
                </c:pt>
                <c:pt idx="1423">
                  <c:v>42277</c:v>
                </c:pt>
                <c:pt idx="1424">
                  <c:v>42278</c:v>
                </c:pt>
                <c:pt idx="1425">
                  <c:v>42279</c:v>
                </c:pt>
                <c:pt idx="1426">
                  <c:v>42282</c:v>
                </c:pt>
                <c:pt idx="1427">
                  <c:v>42283</c:v>
                </c:pt>
                <c:pt idx="1428">
                  <c:v>42284</c:v>
                </c:pt>
                <c:pt idx="1429">
                  <c:v>42285</c:v>
                </c:pt>
                <c:pt idx="1430">
                  <c:v>42286</c:v>
                </c:pt>
                <c:pt idx="1431">
                  <c:v>42290</c:v>
                </c:pt>
                <c:pt idx="1432">
                  <c:v>42291</c:v>
                </c:pt>
                <c:pt idx="1433">
                  <c:v>42292</c:v>
                </c:pt>
                <c:pt idx="1434">
                  <c:v>42293</c:v>
                </c:pt>
                <c:pt idx="1435">
                  <c:v>42296</c:v>
                </c:pt>
                <c:pt idx="1436">
                  <c:v>42297</c:v>
                </c:pt>
                <c:pt idx="1437">
                  <c:v>42298</c:v>
                </c:pt>
                <c:pt idx="1438">
                  <c:v>42299</c:v>
                </c:pt>
                <c:pt idx="1439">
                  <c:v>42300</c:v>
                </c:pt>
                <c:pt idx="1440">
                  <c:v>42303</c:v>
                </c:pt>
                <c:pt idx="1441">
                  <c:v>42304</c:v>
                </c:pt>
                <c:pt idx="1442">
                  <c:v>42305</c:v>
                </c:pt>
                <c:pt idx="1443">
                  <c:v>42306</c:v>
                </c:pt>
                <c:pt idx="1444">
                  <c:v>42307</c:v>
                </c:pt>
                <c:pt idx="1445">
                  <c:v>42311</c:v>
                </c:pt>
                <c:pt idx="1446">
                  <c:v>42312</c:v>
                </c:pt>
                <c:pt idx="1447">
                  <c:v>42313</c:v>
                </c:pt>
                <c:pt idx="1448">
                  <c:v>42314</c:v>
                </c:pt>
                <c:pt idx="1449">
                  <c:v>42317</c:v>
                </c:pt>
                <c:pt idx="1450">
                  <c:v>42318</c:v>
                </c:pt>
                <c:pt idx="1451">
                  <c:v>42319</c:v>
                </c:pt>
                <c:pt idx="1452">
                  <c:v>42320</c:v>
                </c:pt>
                <c:pt idx="1453">
                  <c:v>42321</c:v>
                </c:pt>
                <c:pt idx="1454">
                  <c:v>42324</c:v>
                </c:pt>
                <c:pt idx="1455">
                  <c:v>42325</c:v>
                </c:pt>
                <c:pt idx="1456">
                  <c:v>42326</c:v>
                </c:pt>
                <c:pt idx="1457">
                  <c:v>42327</c:v>
                </c:pt>
                <c:pt idx="1458">
                  <c:v>42331</c:v>
                </c:pt>
                <c:pt idx="1459">
                  <c:v>42332</c:v>
                </c:pt>
                <c:pt idx="1460">
                  <c:v>42333</c:v>
                </c:pt>
                <c:pt idx="1461">
                  <c:v>42334</c:v>
                </c:pt>
                <c:pt idx="1462">
                  <c:v>42335</c:v>
                </c:pt>
                <c:pt idx="1463">
                  <c:v>42338</c:v>
                </c:pt>
                <c:pt idx="1464">
                  <c:v>42339</c:v>
                </c:pt>
                <c:pt idx="1465">
                  <c:v>42340</c:v>
                </c:pt>
                <c:pt idx="1466">
                  <c:v>42341</c:v>
                </c:pt>
                <c:pt idx="1467">
                  <c:v>42342</c:v>
                </c:pt>
                <c:pt idx="1468">
                  <c:v>42345</c:v>
                </c:pt>
                <c:pt idx="1469">
                  <c:v>42346</c:v>
                </c:pt>
                <c:pt idx="1470">
                  <c:v>42347</c:v>
                </c:pt>
                <c:pt idx="1471">
                  <c:v>42348</c:v>
                </c:pt>
                <c:pt idx="1472">
                  <c:v>42349</c:v>
                </c:pt>
                <c:pt idx="1473">
                  <c:v>42352</c:v>
                </c:pt>
                <c:pt idx="1474">
                  <c:v>42353</c:v>
                </c:pt>
                <c:pt idx="1475">
                  <c:v>42354</c:v>
                </c:pt>
                <c:pt idx="1476">
                  <c:v>42355</c:v>
                </c:pt>
                <c:pt idx="1477">
                  <c:v>42356</c:v>
                </c:pt>
                <c:pt idx="1478">
                  <c:v>42359</c:v>
                </c:pt>
                <c:pt idx="1479">
                  <c:v>42360</c:v>
                </c:pt>
                <c:pt idx="1480">
                  <c:v>42361</c:v>
                </c:pt>
                <c:pt idx="1481">
                  <c:v>42366</c:v>
                </c:pt>
                <c:pt idx="1482">
                  <c:v>42367</c:v>
                </c:pt>
                <c:pt idx="1483">
                  <c:v>42368</c:v>
                </c:pt>
                <c:pt idx="1484">
                  <c:v>42373</c:v>
                </c:pt>
                <c:pt idx="1485">
                  <c:v>42374</c:v>
                </c:pt>
                <c:pt idx="1486">
                  <c:v>42375</c:v>
                </c:pt>
                <c:pt idx="1487">
                  <c:v>42376</c:v>
                </c:pt>
                <c:pt idx="1488">
                  <c:v>42377</c:v>
                </c:pt>
                <c:pt idx="1489">
                  <c:v>42380</c:v>
                </c:pt>
                <c:pt idx="1490">
                  <c:v>42381</c:v>
                </c:pt>
                <c:pt idx="1491">
                  <c:v>42382</c:v>
                </c:pt>
                <c:pt idx="1492">
                  <c:v>42383</c:v>
                </c:pt>
                <c:pt idx="1493">
                  <c:v>42384</c:v>
                </c:pt>
                <c:pt idx="1494">
                  <c:v>42387</c:v>
                </c:pt>
                <c:pt idx="1495">
                  <c:v>42388</c:v>
                </c:pt>
                <c:pt idx="1496">
                  <c:v>42389</c:v>
                </c:pt>
                <c:pt idx="1497">
                  <c:v>42390</c:v>
                </c:pt>
                <c:pt idx="1498">
                  <c:v>42391</c:v>
                </c:pt>
                <c:pt idx="1499">
                  <c:v>42395</c:v>
                </c:pt>
                <c:pt idx="1500">
                  <c:v>42396</c:v>
                </c:pt>
                <c:pt idx="1501">
                  <c:v>42397</c:v>
                </c:pt>
                <c:pt idx="1502">
                  <c:v>42398</c:v>
                </c:pt>
                <c:pt idx="1503">
                  <c:v>42401</c:v>
                </c:pt>
                <c:pt idx="1504">
                  <c:v>42402</c:v>
                </c:pt>
                <c:pt idx="1505">
                  <c:v>42403</c:v>
                </c:pt>
                <c:pt idx="1506">
                  <c:v>42404</c:v>
                </c:pt>
                <c:pt idx="1507">
                  <c:v>42405</c:v>
                </c:pt>
                <c:pt idx="1508">
                  <c:v>42410</c:v>
                </c:pt>
                <c:pt idx="1509">
                  <c:v>42411</c:v>
                </c:pt>
                <c:pt idx="1510">
                  <c:v>42412</c:v>
                </c:pt>
                <c:pt idx="1511">
                  <c:v>42415</c:v>
                </c:pt>
                <c:pt idx="1512">
                  <c:v>42416</c:v>
                </c:pt>
                <c:pt idx="1513">
                  <c:v>42417</c:v>
                </c:pt>
                <c:pt idx="1514">
                  <c:v>42418</c:v>
                </c:pt>
                <c:pt idx="1515">
                  <c:v>42419</c:v>
                </c:pt>
                <c:pt idx="1516">
                  <c:v>42422</c:v>
                </c:pt>
                <c:pt idx="1517">
                  <c:v>42423</c:v>
                </c:pt>
                <c:pt idx="1518">
                  <c:v>42424</c:v>
                </c:pt>
                <c:pt idx="1519">
                  <c:v>42425</c:v>
                </c:pt>
                <c:pt idx="1520">
                  <c:v>42426</c:v>
                </c:pt>
                <c:pt idx="1521">
                  <c:v>42429</c:v>
                </c:pt>
                <c:pt idx="1522">
                  <c:v>42430</c:v>
                </c:pt>
                <c:pt idx="1523">
                  <c:v>42431</c:v>
                </c:pt>
                <c:pt idx="1524">
                  <c:v>42432</c:v>
                </c:pt>
                <c:pt idx="1525">
                  <c:v>42433</c:v>
                </c:pt>
                <c:pt idx="1526">
                  <c:v>42436</c:v>
                </c:pt>
                <c:pt idx="1527">
                  <c:v>42437</c:v>
                </c:pt>
                <c:pt idx="1528">
                  <c:v>42438</c:v>
                </c:pt>
                <c:pt idx="1529">
                  <c:v>42439</c:v>
                </c:pt>
                <c:pt idx="1530">
                  <c:v>42440</c:v>
                </c:pt>
                <c:pt idx="1531">
                  <c:v>42443</c:v>
                </c:pt>
                <c:pt idx="1532">
                  <c:v>42444</c:v>
                </c:pt>
                <c:pt idx="1533">
                  <c:v>42445</c:v>
                </c:pt>
                <c:pt idx="1534">
                  <c:v>42446</c:v>
                </c:pt>
                <c:pt idx="1535">
                  <c:v>42447</c:v>
                </c:pt>
                <c:pt idx="1536">
                  <c:v>42450</c:v>
                </c:pt>
                <c:pt idx="1537">
                  <c:v>42451</c:v>
                </c:pt>
                <c:pt idx="1538">
                  <c:v>42452</c:v>
                </c:pt>
                <c:pt idx="1539">
                  <c:v>42453</c:v>
                </c:pt>
                <c:pt idx="1540">
                  <c:v>42457</c:v>
                </c:pt>
                <c:pt idx="1541">
                  <c:v>42458</c:v>
                </c:pt>
                <c:pt idx="1542">
                  <c:v>42459</c:v>
                </c:pt>
                <c:pt idx="1543">
                  <c:v>42460</c:v>
                </c:pt>
                <c:pt idx="1544">
                  <c:v>42461</c:v>
                </c:pt>
                <c:pt idx="1545">
                  <c:v>42464</c:v>
                </c:pt>
                <c:pt idx="1546">
                  <c:v>42465</c:v>
                </c:pt>
                <c:pt idx="1547">
                  <c:v>42466</c:v>
                </c:pt>
                <c:pt idx="1548">
                  <c:v>42467</c:v>
                </c:pt>
                <c:pt idx="1549">
                  <c:v>42468</c:v>
                </c:pt>
                <c:pt idx="1550">
                  <c:v>42471</c:v>
                </c:pt>
                <c:pt idx="1551">
                  <c:v>42472</c:v>
                </c:pt>
                <c:pt idx="1552">
                  <c:v>42473</c:v>
                </c:pt>
                <c:pt idx="1553">
                  <c:v>42474</c:v>
                </c:pt>
                <c:pt idx="1554">
                  <c:v>42475</c:v>
                </c:pt>
                <c:pt idx="1555">
                  <c:v>42478</c:v>
                </c:pt>
                <c:pt idx="1556">
                  <c:v>42479</c:v>
                </c:pt>
                <c:pt idx="1557">
                  <c:v>42480</c:v>
                </c:pt>
                <c:pt idx="1558">
                  <c:v>42482</c:v>
                </c:pt>
                <c:pt idx="1559">
                  <c:v>42485</c:v>
                </c:pt>
                <c:pt idx="1560">
                  <c:v>42486</c:v>
                </c:pt>
                <c:pt idx="1561">
                  <c:v>42487</c:v>
                </c:pt>
                <c:pt idx="1562">
                  <c:v>42488</c:v>
                </c:pt>
                <c:pt idx="1563">
                  <c:v>42489</c:v>
                </c:pt>
                <c:pt idx="1564">
                  <c:v>42492</c:v>
                </c:pt>
                <c:pt idx="1565">
                  <c:v>42493</c:v>
                </c:pt>
                <c:pt idx="1566">
                  <c:v>42494</c:v>
                </c:pt>
                <c:pt idx="1567">
                  <c:v>42495</c:v>
                </c:pt>
                <c:pt idx="1568">
                  <c:v>42496</c:v>
                </c:pt>
                <c:pt idx="1569">
                  <c:v>42499</c:v>
                </c:pt>
                <c:pt idx="1570">
                  <c:v>42500</c:v>
                </c:pt>
                <c:pt idx="1571">
                  <c:v>42501</c:v>
                </c:pt>
                <c:pt idx="1572">
                  <c:v>42502</c:v>
                </c:pt>
                <c:pt idx="1573">
                  <c:v>42503</c:v>
                </c:pt>
                <c:pt idx="1574">
                  <c:v>42506</c:v>
                </c:pt>
                <c:pt idx="1575">
                  <c:v>42507</c:v>
                </c:pt>
                <c:pt idx="1576">
                  <c:v>42508</c:v>
                </c:pt>
                <c:pt idx="1577">
                  <c:v>42509</c:v>
                </c:pt>
                <c:pt idx="1578">
                  <c:v>42510</c:v>
                </c:pt>
                <c:pt idx="1579">
                  <c:v>42513</c:v>
                </c:pt>
                <c:pt idx="1580">
                  <c:v>42514</c:v>
                </c:pt>
                <c:pt idx="1581">
                  <c:v>42515</c:v>
                </c:pt>
                <c:pt idx="1582">
                  <c:v>42517</c:v>
                </c:pt>
                <c:pt idx="1583">
                  <c:v>42520</c:v>
                </c:pt>
                <c:pt idx="1584">
                  <c:v>42521</c:v>
                </c:pt>
                <c:pt idx="1585">
                  <c:v>42522</c:v>
                </c:pt>
                <c:pt idx="1586">
                  <c:v>42523</c:v>
                </c:pt>
                <c:pt idx="1587">
                  <c:v>42524</c:v>
                </c:pt>
                <c:pt idx="1588">
                  <c:v>42527</c:v>
                </c:pt>
                <c:pt idx="1589">
                  <c:v>42528</c:v>
                </c:pt>
                <c:pt idx="1590">
                  <c:v>42529</c:v>
                </c:pt>
                <c:pt idx="1591">
                  <c:v>42530</c:v>
                </c:pt>
                <c:pt idx="1592">
                  <c:v>42531</c:v>
                </c:pt>
                <c:pt idx="1593">
                  <c:v>42534</c:v>
                </c:pt>
                <c:pt idx="1594">
                  <c:v>42535</c:v>
                </c:pt>
                <c:pt idx="1595">
                  <c:v>42536</c:v>
                </c:pt>
                <c:pt idx="1596">
                  <c:v>42537</c:v>
                </c:pt>
                <c:pt idx="1597">
                  <c:v>42538</c:v>
                </c:pt>
                <c:pt idx="1598">
                  <c:v>42541</c:v>
                </c:pt>
                <c:pt idx="1599">
                  <c:v>42542</c:v>
                </c:pt>
                <c:pt idx="1600">
                  <c:v>42543</c:v>
                </c:pt>
                <c:pt idx="1601">
                  <c:v>42544</c:v>
                </c:pt>
                <c:pt idx="1602">
                  <c:v>42545</c:v>
                </c:pt>
                <c:pt idx="1603">
                  <c:v>42548</c:v>
                </c:pt>
                <c:pt idx="1604">
                  <c:v>42549</c:v>
                </c:pt>
                <c:pt idx="1605">
                  <c:v>42550</c:v>
                </c:pt>
                <c:pt idx="1606">
                  <c:v>42551</c:v>
                </c:pt>
                <c:pt idx="1607">
                  <c:v>42552</c:v>
                </c:pt>
                <c:pt idx="1608">
                  <c:v>42555</c:v>
                </c:pt>
                <c:pt idx="1609">
                  <c:v>42556</c:v>
                </c:pt>
                <c:pt idx="1610">
                  <c:v>42557</c:v>
                </c:pt>
                <c:pt idx="1611">
                  <c:v>42558</c:v>
                </c:pt>
                <c:pt idx="1612">
                  <c:v>42559</c:v>
                </c:pt>
                <c:pt idx="1613">
                  <c:v>42562</c:v>
                </c:pt>
                <c:pt idx="1614">
                  <c:v>42563</c:v>
                </c:pt>
                <c:pt idx="1615">
                  <c:v>42564</c:v>
                </c:pt>
                <c:pt idx="1616">
                  <c:v>42565</c:v>
                </c:pt>
                <c:pt idx="1617">
                  <c:v>42566</c:v>
                </c:pt>
                <c:pt idx="1618">
                  <c:v>42569</c:v>
                </c:pt>
                <c:pt idx="1619">
                  <c:v>42570</c:v>
                </c:pt>
                <c:pt idx="1620">
                  <c:v>42571</c:v>
                </c:pt>
                <c:pt idx="1621">
                  <c:v>42572</c:v>
                </c:pt>
                <c:pt idx="1622">
                  <c:v>42573</c:v>
                </c:pt>
                <c:pt idx="1623">
                  <c:v>42576</c:v>
                </c:pt>
                <c:pt idx="1624">
                  <c:v>42577</c:v>
                </c:pt>
                <c:pt idx="1625">
                  <c:v>42578</c:v>
                </c:pt>
                <c:pt idx="1626">
                  <c:v>42579</c:v>
                </c:pt>
                <c:pt idx="1627">
                  <c:v>42580</c:v>
                </c:pt>
                <c:pt idx="1628">
                  <c:v>42583</c:v>
                </c:pt>
                <c:pt idx="1629">
                  <c:v>42584</c:v>
                </c:pt>
                <c:pt idx="1630">
                  <c:v>42585</c:v>
                </c:pt>
                <c:pt idx="1631">
                  <c:v>42586</c:v>
                </c:pt>
                <c:pt idx="1632">
                  <c:v>42587</c:v>
                </c:pt>
                <c:pt idx="1633">
                  <c:v>42590</c:v>
                </c:pt>
                <c:pt idx="1634">
                  <c:v>42591</c:v>
                </c:pt>
                <c:pt idx="1635">
                  <c:v>42592</c:v>
                </c:pt>
                <c:pt idx="1636">
                  <c:v>42593</c:v>
                </c:pt>
                <c:pt idx="1637">
                  <c:v>42594</c:v>
                </c:pt>
                <c:pt idx="1638">
                  <c:v>42597</c:v>
                </c:pt>
                <c:pt idx="1639">
                  <c:v>42598</c:v>
                </c:pt>
                <c:pt idx="1640">
                  <c:v>42599</c:v>
                </c:pt>
                <c:pt idx="1641">
                  <c:v>42600</c:v>
                </c:pt>
                <c:pt idx="1642">
                  <c:v>42601</c:v>
                </c:pt>
                <c:pt idx="1643">
                  <c:v>42604</c:v>
                </c:pt>
                <c:pt idx="1644">
                  <c:v>42605</c:v>
                </c:pt>
                <c:pt idx="1645">
                  <c:v>42606</c:v>
                </c:pt>
                <c:pt idx="1646">
                  <c:v>42607</c:v>
                </c:pt>
                <c:pt idx="1647">
                  <c:v>42608</c:v>
                </c:pt>
                <c:pt idx="1648">
                  <c:v>42611</c:v>
                </c:pt>
                <c:pt idx="1649">
                  <c:v>42612</c:v>
                </c:pt>
                <c:pt idx="1650">
                  <c:v>42613</c:v>
                </c:pt>
                <c:pt idx="1651">
                  <c:v>42614</c:v>
                </c:pt>
                <c:pt idx="1652">
                  <c:v>42615</c:v>
                </c:pt>
                <c:pt idx="1653">
                  <c:v>42618</c:v>
                </c:pt>
                <c:pt idx="1654">
                  <c:v>42619</c:v>
                </c:pt>
                <c:pt idx="1655">
                  <c:v>42621</c:v>
                </c:pt>
                <c:pt idx="1656">
                  <c:v>42622</c:v>
                </c:pt>
                <c:pt idx="1657">
                  <c:v>42625</c:v>
                </c:pt>
                <c:pt idx="1658">
                  <c:v>42626</c:v>
                </c:pt>
                <c:pt idx="1659">
                  <c:v>42627</c:v>
                </c:pt>
                <c:pt idx="1660">
                  <c:v>42628</c:v>
                </c:pt>
                <c:pt idx="1661">
                  <c:v>42629</c:v>
                </c:pt>
                <c:pt idx="1662">
                  <c:v>42632</c:v>
                </c:pt>
                <c:pt idx="1663">
                  <c:v>42633</c:v>
                </c:pt>
                <c:pt idx="1664">
                  <c:v>42634</c:v>
                </c:pt>
                <c:pt idx="1665">
                  <c:v>42635</c:v>
                </c:pt>
                <c:pt idx="1666">
                  <c:v>42636</c:v>
                </c:pt>
                <c:pt idx="1667">
                  <c:v>42639</c:v>
                </c:pt>
                <c:pt idx="1668">
                  <c:v>42640</c:v>
                </c:pt>
                <c:pt idx="1669">
                  <c:v>42641</c:v>
                </c:pt>
                <c:pt idx="1670">
                  <c:v>42642</c:v>
                </c:pt>
                <c:pt idx="1671">
                  <c:v>42643</c:v>
                </c:pt>
                <c:pt idx="1672">
                  <c:v>42646</c:v>
                </c:pt>
                <c:pt idx="1673">
                  <c:v>42647</c:v>
                </c:pt>
                <c:pt idx="1674">
                  <c:v>42648</c:v>
                </c:pt>
                <c:pt idx="1675">
                  <c:v>42649</c:v>
                </c:pt>
                <c:pt idx="1676">
                  <c:v>42650</c:v>
                </c:pt>
                <c:pt idx="1677">
                  <c:v>42653</c:v>
                </c:pt>
                <c:pt idx="1678">
                  <c:v>42654</c:v>
                </c:pt>
                <c:pt idx="1679">
                  <c:v>42656</c:v>
                </c:pt>
                <c:pt idx="1680">
                  <c:v>42657</c:v>
                </c:pt>
                <c:pt idx="1681">
                  <c:v>42660</c:v>
                </c:pt>
                <c:pt idx="1682">
                  <c:v>42661</c:v>
                </c:pt>
                <c:pt idx="1683">
                  <c:v>42662</c:v>
                </c:pt>
                <c:pt idx="1684">
                  <c:v>42663</c:v>
                </c:pt>
                <c:pt idx="1685">
                  <c:v>42664</c:v>
                </c:pt>
                <c:pt idx="1686">
                  <c:v>42667</c:v>
                </c:pt>
                <c:pt idx="1687">
                  <c:v>42668</c:v>
                </c:pt>
                <c:pt idx="1688">
                  <c:v>42669</c:v>
                </c:pt>
                <c:pt idx="1689">
                  <c:v>42670</c:v>
                </c:pt>
                <c:pt idx="1690">
                  <c:v>42671</c:v>
                </c:pt>
                <c:pt idx="1691">
                  <c:v>42674</c:v>
                </c:pt>
                <c:pt idx="1692">
                  <c:v>42675</c:v>
                </c:pt>
                <c:pt idx="1693">
                  <c:v>42677</c:v>
                </c:pt>
                <c:pt idx="1694">
                  <c:v>42678</c:v>
                </c:pt>
                <c:pt idx="1695">
                  <c:v>42681</c:v>
                </c:pt>
                <c:pt idx="1696">
                  <c:v>42682</c:v>
                </c:pt>
                <c:pt idx="1697">
                  <c:v>42683</c:v>
                </c:pt>
                <c:pt idx="1698">
                  <c:v>42684</c:v>
                </c:pt>
                <c:pt idx="1699">
                  <c:v>42685</c:v>
                </c:pt>
                <c:pt idx="1700">
                  <c:v>42688</c:v>
                </c:pt>
                <c:pt idx="1701">
                  <c:v>42690</c:v>
                </c:pt>
                <c:pt idx="1702">
                  <c:v>42691</c:v>
                </c:pt>
                <c:pt idx="1703">
                  <c:v>42692</c:v>
                </c:pt>
                <c:pt idx="1704">
                  <c:v>42695</c:v>
                </c:pt>
                <c:pt idx="1705">
                  <c:v>42696</c:v>
                </c:pt>
                <c:pt idx="1706">
                  <c:v>42697</c:v>
                </c:pt>
                <c:pt idx="1707">
                  <c:v>42698</c:v>
                </c:pt>
                <c:pt idx="1708">
                  <c:v>42699</c:v>
                </c:pt>
                <c:pt idx="1709">
                  <c:v>42702</c:v>
                </c:pt>
                <c:pt idx="1710">
                  <c:v>42703</c:v>
                </c:pt>
                <c:pt idx="1711">
                  <c:v>42704</c:v>
                </c:pt>
                <c:pt idx="1712">
                  <c:v>42705</c:v>
                </c:pt>
                <c:pt idx="1713">
                  <c:v>42706</c:v>
                </c:pt>
                <c:pt idx="1714">
                  <c:v>42709</c:v>
                </c:pt>
                <c:pt idx="1715">
                  <c:v>42710</c:v>
                </c:pt>
                <c:pt idx="1716">
                  <c:v>42711</c:v>
                </c:pt>
                <c:pt idx="1717">
                  <c:v>42712</c:v>
                </c:pt>
                <c:pt idx="1718">
                  <c:v>42713</c:v>
                </c:pt>
                <c:pt idx="1719">
                  <c:v>42716</c:v>
                </c:pt>
                <c:pt idx="1720">
                  <c:v>42717</c:v>
                </c:pt>
                <c:pt idx="1721">
                  <c:v>42718</c:v>
                </c:pt>
                <c:pt idx="1722">
                  <c:v>42719</c:v>
                </c:pt>
                <c:pt idx="1723">
                  <c:v>42720</c:v>
                </c:pt>
                <c:pt idx="1724">
                  <c:v>42723</c:v>
                </c:pt>
                <c:pt idx="1725">
                  <c:v>42724</c:v>
                </c:pt>
                <c:pt idx="1726">
                  <c:v>42725</c:v>
                </c:pt>
                <c:pt idx="1727">
                  <c:v>42726</c:v>
                </c:pt>
                <c:pt idx="1728">
                  <c:v>42727</c:v>
                </c:pt>
                <c:pt idx="1729">
                  <c:v>42730</c:v>
                </c:pt>
                <c:pt idx="1730">
                  <c:v>42731</c:v>
                </c:pt>
                <c:pt idx="1731">
                  <c:v>42732</c:v>
                </c:pt>
                <c:pt idx="1732">
                  <c:v>42733</c:v>
                </c:pt>
                <c:pt idx="1733">
                  <c:v>42737</c:v>
                </c:pt>
                <c:pt idx="1734">
                  <c:v>42738</c:v>
                </c:pt>
                <c:pt idx="1735">
                  <c:v>42739</c:v>
                </c:pt>
                <c:pt idx="1736">
                  <c:v>42740</c:v>
                </c:pt>
                <c:pt idx="1737">
                  <c:v>42741</c:v>
                </c:pt>
                <c:pt idx="1738">
                  <c:v>42744</c:v>
                </c:pt>
                <c:pt idx="1739">
                  <c:v>42745</c:v>
                </c:pt>
                <c:pt idx="1740">
                  <c:v>42746</c:v>
                </c:pt>
                <c:pt idx="1741">
                  <c:v>42747</c:v>
                </c:pt>
                <c:pt idx="1742">
                  <c:v>42748</c:v>
                </c:pt>
                <c:pt idx="1743">
                  <c:v>42751</c:v>
                </c:pt>
                <c:pt idx="1744">
                  <c:v>42752</c:v>
                </c:pt>
                <c:pt idx="1745">
                  <c:v>42753</c:v>
                </c:pt>
                <c:pt idx="1746">
                  <c:v>42754</c:v>
                </c:pt>
                <c:pt idx="1747">
                  <c:v>42755</c:v>
                </c:pt>
                <c:pt idx="1748">
                  <c:v>42758</c:v>
                </c:pt>
                <c:pt idx="1749">
                  <c:v>42759</c:v>
                </c:pt>
                <c:pt idx="1750">
                  <c:v>42761</c:v>
                </c:pt>
                <c:pt idx="1751">
                  <c:v>42762</c:v>
                </c:pt>
                <c:pt idx="1752">
                  <c:v>42765</c:v>
                </c:pt>
                <c:pt idx="1753">
                  <c:v>42766</c:v>
                </c:pt>
                <c:pt idx="1754">
                  <c:v>42767</c:v>
                </c:pt>
                <c:pt idx="1755">
                  <c:v>42768</c:v>
                </c:pt>
                <c:pt idx="1756">
                  <c:v>42769</c:v>
                </c:pt>
                <c:pt idx="1757">
                  <c:v>42772</c:v>
                </c:pt>
                <c:pt idx="1758">
                  <c:v>42773</c:v>
                </c:pt>
                <c:pt idx="1759">
                  <c:v>42774</c:v>
                </c:pt>
                <c:pt idx="1760">
                  <c:v>42775</c:v>
                </c:pt>
                <c:pt idx="1761">
                  <c:v>42776</c:v>
                </c:pt>
                <c:pt idx="1762">
                  <c:v>42779</c:v>
                </c:pt>
                <c:pt idx="1763">
                  <c:v>42780</c:v>
                </c:pt>
                <c:pt idx="1764">
                  <c:v>42781</c:v>
                </c:pt>
                <c:pt idx="1765">
                  <c:v>42782</c:v>
                </c:pt>
                <c:pt idx="1766">
                  <c:v>42783</c:v>
                </c:pt>
                <c:pt idx="1767">
                  <c:v>42786</c:v>
                </c:pt>
                <c:pt idx="1768">
                  <c:v>42787</c:v>
                </c:pt>
                <c:pt idx="1769">
                  <c:v>42788</c:v>
                </c:pt>
                <c:pt idx="1770">
                  <c:v>42789</c:v>
                </c:pt>
                <c:pt idx="1771">
                  <c:v>42790</c:v>
                </c:pt>
                <c:pt idx="1772">
                  <c:v>42795</c:v>
                </c:pt>
                <c:pt idx="1773">
                  <c:v>42796</c:v>
                </c:pt>
                <c:pt idx="1774">
                  <c:v>42797</c:v>
                </c:pt>
                <c:pt idx="1775">
                  <c:v>42800</c:v>
                </c:pt>
                <c:pt idx="1776">
                  <c:v>42801</c:v>
                </c:pt>
                <c:pt idx="1777">
                  <c:v>42802</c:v>
                </c:pt>
                <c:pt idx="1778">
                  <c:v>42803</c:v>
                </c:pt>
                <c:pt idx="1779">
                  <c:v>42804</c:v>
                </c:pt>
                <c:pt idx="1780">
                  <c:v>42807</c:v>
                </c:pt>
                <c:pt idx="1781">
                  <c:v>42808</c:v>
                </c:pt>
                <c:pt idx="1782">
                  <c:v>42809</c:v>
                </c:pt>
                <c:pt idx="1783">
                  <c:v>42810</c:v>
                </c:pt>
                <c:pt idx="1784">
                  <c:v>42811</c:v>
                </c:pt>
                <c:pt idx="1785">
                  <c:v>42814</c:v>
                </c:pt>
                <c:pt idx="1786">
                  <c:v>42815</c:v>
                </c:pt>
                <c:pt idx="1787">
                  <c:v>42816</c:v>
                </c:pt>
                <c:pt idx="1788">
                  <c:v>42817</c:v>
                </c:pt>
                <c:pt idx="1789">
                  <c:v>42818</c:v>
                </c:pt>
                <c:pt idx="1790">
                  <c:v>42821</c:v>
                </c:pt>
                <c:pt idx="1791">
                  <c:v>42822</c:v>
                </c:pt>
                <c:pt idx="1792">
                  <c:v>42823</c:v>
                </c:pt>
                <c:pt idx="1793">
                  <c:v>42824</c:v>
                </c:pt>
                <c:pt idx="1794">
                  <c:v>42825</c:v>
                </c:pt>
                <c:pt idx="1795">
                  <c:v>42828</c:v>
                </c:pt>
                <c:pt idx="1796">
                  <c:v>42829</c:v>
                </c:pt>
                <c:pt idx="1797">
                  <c:v>42830</c:v>
                </c:pt>
                <c:pt idx="1798">
                  <c:v>42831</c:v>
                </c:pt>
                <c:pt idx="1799">
                  <c:v>42832</c:v>
                </c:pt>
                <c:pt idx="1800">
                  <c:v>42835</c:v>
                </c:pt>
                <c:pt idx="1801">
                  <c:v>42836</c:v>
                </c:pt>
                <c:pt idx="1802">
                  <c:v>42837</c:v>
                </c:pt>
                <c:pt idx="1803">
                  <c:v>42838</c:v>
                </c:pt>
                <c:pt idx="1804">
                  <c:v>42842</c:v>
                </c:pt>
                <c:pt idx="1805">
                  <c:v>42843</c:v>
                </c:pt>
                <c:pt idx="1806">
                  <c:v>42844</c:v>
                </c:pt>
                <c:pt idx="1807">
                  <c:v>42845</c:v>
                </c:pt>
                <c:pt idx="1808">
                  <c:v>42849</c:v>
                </c:pt>
                <c:pt idx="1809">
                  <c:v>42850</c:v>
                </c:pt>
                <c:pt idx="1810">
                  <c:v>42851</c:v>
                </c:pt>
                <c:pt idx="1811">
                  <c:v>42852</c:v>
                </c:pt>
                <c:pt idx="1812">
                  <c:v>42853</c:v>
                </c:pt>
                <c:pt idx="1813">
                  <c:v>42857</c:v>
                </c:pt>
                <c:pt idx="1814">
                  <c:v>42858</c:v>
                </c:pt>
                <c:pt idx="1815">
                  <c:v>42859</c:v>
                </c:pt>
                <c:pt idx="1816">
                  <c:v>42860</c:v>
                </c:pt>
                <c:pt idx="1817">
                  <c:v>42863</c:v>
                </c:pt>
                <c:pt idx="1818">
                  <c:v>42864</c:v>
                </c:pt>
                <c:pt idx="1819">
                  <c:v>42865</c:v>
                </c:pt>
                <c:pt idx="1820">
                  <c:v>42866</c:v>
                </c:pt>
                <c:pt idx="1821">
                  <c:v>42867</c:v>
                </c:pt>
                <c:pt idx="1822">
                  <c:v>42870</c:v>
                </c:pt>
                <c:pt idx="1823">
                  <c:v>42871</c:v>
                </c:pt>
                <c:pt idx="1824">
                  <c:v>42872</c:v>
                </c:pt>
                <c:pt idx="1825">
                  <c:v>42873</c:v>
                </c:pt>
                <c:pt idx="1826">
                  <c:v>42874</c:v>
                </c:pt>
                <c:pt idx="1827">
                  <c:v>42877</c:v>
                </c:pt>
                <c:pt idx="1828">
                  <c:v>42878</c:v>
                </c:pt>
                <c:pt idx="1829">
                  <c:v>42879</c:v>
                </c:pt>
                <c:pt idx="1830">
                  <c:v>42880</c:v>
                </c:pt>
                <c:pt idx="1831">
                  <c:v>42881</c:v>
                </c:pt>
                <c:pt idx="1832">
                  <c:v>42884</c:v>
                </c:pt>
                <c:pt idx="1833">
                  <c:v>42885</c:v>
                </c:pt>
                <c:pt idx="1834">
                  <c:v>42886</c:v>
                </c:pt>
                <c:pt idx="1835">
                  <c:v>42887</c:v>
                </c:pt>
                <c:pt idx="1836">
                  <c:v>42888</c:v>
                </c:pt>
                <c:pt idx="1837">
                  <c:v>42891</c:v>
                </c:pt>
                <c:pt idx="1838">
                  <c:v>42892</c:v>
                </c:pt>
                <c:pt idx="1839">
                  <c:v>42893</c:v>
                </c:pt>
                <c:pt idx="1840">
                  <c:v>42894</c:v>
                </c:pt>
                <c:pt idx="1841">
                  <c:v>42895</c:v>
                </c:pt>
                <c:pt idx="1842">
                  <c:v>42898</c:v>
                </c:pt>
                <c:pt idx="1843">
                  <c:v>42899</c:v>
                </c:pt>
                <c:pt idx="1844">
                  <c:v>42900</c:v>
                </c:pt>
                <c:pt idx="1845">
                  <c:v>42902</c:v>
                </c:pt>
                <c:pt idx="1846">
                  <c:v>42905</c:v>
                </c:pt>
                <c:pt idx="1847">
                  <c:v>42906</c:v>
                </c:pt>
                <c:pt idx="1848">
                  <c:v>42907</c:v>
                </c:pt>
                <c:pt idx="1849">
                  <c:v>42908</c:v>
                </c:pt>
                <c:pt idx="1850">
                  <c:v>42909</c:v>
                </c:pt>
                <c:pt idx="1851">
                  <c:v>42912</c:v>
                </c:pt>
                <c:pt idx="1852">
                  <c:v>42913</c:v>
                </c:pt>
                <c:pt idx="1853">
                  <c:v>42914</c:v>
                </c:pt>
                <c:pt idx="1854">
                  <c:v>42915</c:v>
                </c:pt>
                <c:pt idx="1855">
                  <c:v>42916</c:v>
                </c:pt>
                <c:pt idx="1856">
                  <c:v>42919</c:v>
                </c:pt>
                <c:pt idx="1857">
                  <c:v>42920</c:v>
                </c:pt>
                <c:pt idx="1858">
                  <c:v>42921</c:v>
                </c:pt>
                <c:pt idx="1859">
                  <c:v>42922</c:v>
                </c:pt>
                <c:pt idx="1860">
                  <c:v>42923</c:v>
                </c:pt>
                <c:pt idx="1861">
                  <c:v>42926</c:v>
                </c:pt>
                <c:pt idx="1862">
                  <c:v>42927</c:v>
                </c:pt>
                <c:pt idx="1863">
                  <c:v>42928</c:v>
                </c:pt>
                <c:pt idx="1864">
                  <c:v>42929</c:v>
                </c:pt>
                <c:pt idx="1865">
                  <c:v>42930</c:v>
                </c:pt>
                <c:pt idx="1866">
                  <c:v>42933</c:v>
                </c:pt>
                <c:pt idx="1867">
                  <c:v>42934</c:v>
                </c:pt>
                <c:pt idx="1868">
                  <c:v>42935</c:v>
                </c:pt>
                <c:pt idx="1869">
                  <c:v>42936</c:v>
                </c:pt>
                <c:pt idx="1870">
                  <c:v>42937</c:v>
                </c:pt>
                <c:pt idx="1871">
                  <c:v>42940</c:v>
                </c:pt>
                <c:pt idx="1872">
                  <c:v>42941</c:v>
                </c:pt>
                <c:pt idx="1873">
                  <c:v>42942</c:v>
                </c:pt>
                <c:pt idx="1874">
                  <c:v>42943</c:v>
                </c:pt>
                <c:pt idx="1875">
                  <c:v>42944</c:v>
                </c:pt>
                <c:pt idx="1876">
                  <c:v>42947</c:v>
                </c:pt>
                <c:pt idx="1877">
                  <c:v>42948</c:v>
                </c:pt>
                <c:pt idx="1878">
                  <c:v>42949</c:v>
                </c:pt>
                <c:pt idx="1879">
                  <c:v>42950</c:v>
                </c:pt>
                <c:pt idx="1880">
                  <c:v>42951</c:v>
                </c:pt>
                <c:pt idx="1881">
                  <c:v>42954</c:v>
                </c:pt>
                <c:pt idx="1882">
                  <c:v>42955</c:v>
                </c:pt>
                <c:pt idx="1883">
                  <c:v>42956</c:v>
                </c:pt>
                <c:pt idx="1884">
                  <c:v>42957</c:v>
                </c:pt>
                <c:pt idx="1885">
                  <c:v>42958</c:v>
                </c:pt>
                <c:pt idx="1886">
                  <c:v>42961</c:v>
                </c:pt>
                <c:pt idx="1887">
                  <c:v>42962</c:v>
                </c:pt>
                <c:pt idx="1888">
                  <c:v>42963</c:v>
                </c:pt>
                <c:pt idx="1889">
                  <c:v>42964</c:v>
                </c:pt>
                <c:pt idx="1890">
                  <c:v>42965</c:v>
                </c:pt>
                <c:pt idx="1891">
                  <c:v>42968</c:v>
                </c:pt>
                <c:pt idx="1892">
                  <c:v>42969</c:v>
                </c:pt>
                <c:pt idx="1893">
                  <c:v>42970</c:v>
                </c:pt>
                <c:pt idx="1894">
                  <c:v>42971</c:v>
                </c:pt>
                <c:pt idx="1895">
                  <c:v>42972</c:v>
                </c:pt>
                <c:pt idx="1896">
                  <c:v>42975</c:v>
                </c:pt>
                <c:pt idx="1897">
                  <c:v>42976</c:v>
                </c:pt>
                <c:pt idx="1898">
                  <c:v>42977</c:v>
                </c:pt>
                <c:pt idx="1899">
                  <c:v>42978</c:v>
                </c:pt>
                <c:pt idx="1900">
                  <c:v>42979</c:v>
                </c:pt>
                <c:pt idx="1901">
                  <c:v>42982</c:v>
                </c:pt>
                <c:pt idx="1902">
                  <c:v>42983</c:v>
                </c:pt>
                <c:pt idx="1903">
                  <c:v>42984</c:v>
                </c:pt>
                <c:pt idx="1904">
                  <c:v>42986</c:v>
                </c:pt>
                <c:pt idx="1905">
                  <c:v>42989</c:v>
                </c:pt>
                <c:pt idx="1906">
                  <c:v>42990</c:v>
                </c:pt>
                <c:pt idx="1907">
                  <c:v>42991</c:v>
                </c:pt>
                <c:pt idx="1908">
                  <c:v>42992</c:v>
                </c:pt>
                <c:pt idx="1909">
                  <c:v>42993</c:v>
                </c:pt>
                <c:pt idx="1910">
                  <c:v>42996</c:v>
                </c:pt>
                <c:pt idx="1911">
                  <c:v>42997</c:v>
                </c:pt>
                <c:pt idx="1912">
                  <c:v>42998</c:v>
                </c:pt>
                <c:pt idx="1913">
                  <c:v>42999</c:v>
                </c:pt>
                <c:pt idx="1914">
                  <c:v>43000</c:v>
                </c:pt>
                <c:pt idx="1915">
                  <c:v>43003</c:v>
                </c:pt>
                <c:pt idx="1916">
                  <c:v>43004</c:v>
                </c:pt>
                <c:pt idx="1917">
                  <c:v>43005</c:v>
                </c:pt>
                <c:pt idx="1918">
                  <c:v>43006</c:v>
                </c:pt>
                <c:pt idx="1919">
                  <c:v>43007</c:v>
                </c:pt>
                <c:pt idx="1920">
                  <c:v>43010</c:v>
                </c:pt>
                <c:pt idx="1921">
                  <c:v>43011</c:v>
                </c:pt>
                <c:pt idx="1922">
                  <c:v>43012</c:v>
                </c:pt>
                <c:pt idx="1923">
                  <c:v>43013</c:v>
                </c:pt>
                <c:pt idx="1924">
                  <c:v>43014</c:v>
                </c:pt>
                <c:pt idx="1925">
                  <c:v>43017</c:v>
                </c:pt>
                <c:pt idx="1926">
                  <c:v>43018</c:v>
                </c:pt>
                <c:pt idx="1927">
                  <c:v>43019</c:v>
                </c:pt>
                <c:pt idx="1928">
                  <c:v>43021</c:v>
                </c:pt>
                <c:pt idx="1929">
                  <c:v>43024</c:v>
                </c:pt>
                <c:pt idx="1930">
                  <c:v>43025</c:v>
                </c:pt>
                <c:pt idx="1931">
                  <c:v>43026</c:v>
                </c:pt>
                <c:pt idx="1932">
                  <c:v>43027</c:v>
                </c:pt>
                <c:pt idx="1933">
                  <c:v>43028</c:v>
                </c:pt>
                <c:pt idx="1934">
                  <c:v>43031</c:v>
                </c:pt>
                <c:pt idx="1935">
                  <c:v>43032</c:v>
                </c:pt>
                <c:pt idx="1936">
                  <c:v>43033</c:v>
                </c:pt>
                <c:pt idx="1937">
                  <c:v>43034</c:v>
                </c:pt>
                <c:pt idx="1938">
                  <c:v>43035</c:v>
                </c:pt>
                <c:pt idx="1939">
                  <c:v>43038</c:v>
                </c:pt>
                <c:pt idx="1940">
                  <c:v>43039</c:v>
                </c:pt>
                <c:pt idx="1941">
                  <c:v>43040</c:v>
                </c:pt>
                <c:pt idx="1942">
                  <c:v>43042</c:v>
                </c:pt>
                <c:pt idx="1943">
                  <c:v>43045</c:v>
                </c:pt>
                <c:pt idx="1944">
                  <c:v>43046</c:v>
                </c:pt>
                <c:pt idx="1945">
                  <c:v>43047</c:v>
                </c:pt>
                <c:pt idx="1946">
                  <c:v>43048</c:v>
                </c:pt>
                <c:pt idx="1947">
                  <c:v>43049</c:v>
                </c:pt>
                <c:pt idx="1948">
                  <c:v>43052</c:v>
                </c:pt>
                <c:pt idx="1949">
                  <c:v>43053</c:v>
                </c:pt>
                <c:pt idx="1950">
                  <c:v>43055</c:v>
                </c:pt>
                <c:pt idx="1951">
                  <c:v>43056</c:v>
                </c:pt>
                <c:pt idx="1952">
                  <c:v>43060</c:v>
                </c:pt>
                <c:pt idx="1953">
                  <c:v>43061</c:v>
                </c:pt>
                <c:pt idx="1954">
                  <c:v>43062</c:v>
                </c:pt>
                <c:pt idx="1955">
                  <c:v>43063</c:v>
                </c:pt>
                <c:pt idx="1956">
                  <c:v>43066</c:v>
                </c:pt>
                <c:pt idx="1957">
                  <c:v>43067</c:v>
                </c:pt>
                <c:pt idx="1958">
                  <c:v>43068</c:v>
                </c:pt>
                <c:pt idx="1959">
                  <c:v>43069</c:v>
                </c:pt>
                <c:pt idx="1960">
                  <c:v>43070</c:v>
                </c:pt>
                <c:pt idx="1961">
                  <c:v>43073</c:v>
                </c:pt>
                <c:pt idx="1962">
                  <c:v>43074</c:v>
                </c:pt>
                <c:pt idx="1963">
                  <c:v>43075</c:v>
                </c:pt>
                <c:pt idx="1964">
                  <c:v>43076</c:v>
                </c:pt>
                <c:pt idx="1965">
                  <c:v>43077</c:v>
                </c:pt>
                <c:pt idx="1966">
                  <c:v>43080</c:v>
                </c:pt>
                <c:pt idx="1967">
                  <c:v>43081</c:v>
                </c:pt>
                <c:pt idx="1968">
                  <c:v>43082</c:v>
                </c:pt>
                <c:pt idx="1969">
                  <c:v>43083</c:v>
                </c:pt>
                <c:pt idx="1970">
                  <c:v>43084</c:v>
                </c:pt>
                <c:pt idx="1971">
                  <c:v>43087</c:v>
                </c:pt>
                <c:pt idx="1972">
                  <c:v>43088</c:v>
                </c:pt>
                <c:pt idx="1973">
                  <c:v>43089</c:v>
                </c:pt>
                <c:pt idx="1974">
                  <c:v>43090</c:v>
                </c:pt>
                <c:pt idx="1975">
                  <c:v>43091</c:v>
                </c:pt>
                <c:pt idx="1976">
                  <c:v>43095</c:v>
                </c:pt>
                <c:pt idx="1977">
                  <c:v>43096</c:v>
                </c:pt>
                <c:pt idx="1978">
                  <c:v>43097</c:v>
                </c:pt>
                <c:pt idx="1979">
                  <c:v>43102</c:v>
                </c:pt>
                <c:pt idx="1980">
                  <c:v>43103</c:v>
                </c:pt>
                <c:pt idx="1981">
                  <c:v>43104</c:v>
                </c:pt>
                <c:pt idx="1982">
                  <c:v>43105</c:v>
                </c:pt>
                <c:pt idx="1983">
                  <c:v>43108</c:v>
                </c:pt>
                <c:pt idx="1984">
                  <c:v>43109</c:v>
                </c:pt>
                <c:pt idx="1985">
                  <c:v>43110</c:v>
                </c:pt>
                <c:pt idx="1986">
                  <c:v>43111</c:v>
                </c:pt>
                <c:pt idx="1987">
                  <c:v>43112</c:v>
                </c:pt>
                <c:pt idx="1988">
                  <c:v>43115</c:v>
                </c:pt>
                <c:pt idx="1989">
                  <c:v>43116</c:v>
                </c:pt>
                <c:pt idx="1990">
                  <c:v>43117</c:v>
                </c:pt>
                <c:pt idx="1991">
                  <c:v>43118</c:v>
                </c:pt>
                <c:pt idx="1992">
                  <c:v>43119</c:v>
                </c:pt>
                <c:pt idx="1993">
                  <c:v>43122</c:v>
                </c:pt>
                <c:pt idx="1994">
                  <c:v>43123</c:v>
                </c:pt>
                <c:pt idx="1995">
                  <c:v>43124</c:v>
                </c:pt>
                <c:pt idx="1996">
                  <c:v>43126</c:v>
                </c:pt>
                <c:pt idx="1997">
                  <c:v>43129</c:v>
                </c:pt>
                <c:pt idx="1998">
                  <c:v>43130</c:v>
                </c:pt>
                <c:pt idx="1999">
                  <c:v>43131</c:v>
                </c:pt>
                <c:pt idx="2000">
                  <c:v>43132</c:v>
                </c:pt>
                <c:pt idx="2001">
                  <c:v>43133</c:v>
                </c:pt>
                <c:pt idx="2002">
                  <c:v>43136</c:v>
                </c:pt>
                <c:pt idx="2003">
                  <c:v>43137</c:v>
                </c:pt>
                <c:pt idx="2004">
                  <c:v>43138</c:v>
                </c:pt>
                <c:pt idx="2005">
                  <c:v>43139</c:v>
                </c:pt>
                <c:pt idx="2006">
                  <c:v>43140</c:v>
                </c:pt>
                <c:pt idx="2007">
                  <c:v>43145</c:v>
                </c:pt>
                <c:pt idx="2008">
                  <c:v>43146</c:v>
                </c:pt>
                <c:pt idx="2009">
                  <c:v>43147</c:v>
                </c:pt>
                <c:pt idx="2010">
                  <c:v>43150</c:v>
                </c:pt>
                <c:pt idx="2011">
                  <c:v>43151</c:v>
                </c:pt>
                <c:pt idx="2012">
                  <c:v>43152</c:v>
                </c:pt>
                <c:pt idx="2013">
                  <c:v>43153</c:v>
                </c:pt>
                <c:pt idx="2014">
                  <c:v>43154</c:v>
                </c:pt>
                <c:pt idx="2015">
                  <c:v>43157</c:v>
                </c:pt>
                <c:pt idx="2016">
                  <c:v>43158</c:v>
                </c:pt>
                <c:pt idx="2017">
                  <c:v>43159</c:v>
                </c:pt>
                <c:pt idx="2018">
                  <c:v>43160</c:v>
                </c:pt>
                <c:pt idx="2019">
                  <c:v>43161</c:v>
                </c:pt>
                <c:pt idx="2020">
                  <c:v>43164</c:v>
                </c:pt>
                <c:pt idx="2021">
                  <c:v>43165</c:v>
                </c:pt>
                <c:pt idx="2022">
                  <c:v>43166</c:v>
                </c:pt>
                <c:pt idx="2023">
                  <c:v>43167</c:v>
                </c:pt>
                <c:pt idx="2024">
                  <c:v>43168</c:v>
                </c:pt>
                <c:pt idx="2025">
                  <c:v>43171</c:v>
                </c:pt>
                <c:pt idx="2026">
                  <c:v>43172</c:v>
                </c:pt>
                <c:pt idx="2027">
                  <c:v>43173</c:v>
                </c:pt>
                <c:pt idx="2028">
                  <c:v>43174</c:v>
                </c:pt>
                <c:pt idx="2029">
                  <c:v>43175</c:v>
                </c:pt>
                <c:pt idx="2030">
                  <c:v>43178</c:v>
                </c:pt>
                <c:pt idx="2031">
                  <c:v>43179</c:v>
                </c:pt>
                <c:pt idx="2032">
                  <c:v>43180</c:v>
                </c:pt>
                <c:pt idx="2033">
                  <c:v>43181</c:v>
                </c:pt>
                <c:pt idx="2034">
                  <c:v>43182</c:v>
                </c:pt>
                <c:pt idx="2035">
                  <c:v>43185</c:v>
                </c:pt>
                <c:pt idx="2036">
                  <c:v>43186</c:v>
                </c:pt>
                <c:pt idx="2037">
                  <c:v>43187</c:v>
                </c:pt>
                <c:pt idx="2038">
                  <c:v>43188</c:v>
                </c:pt>
                <c:pt idx="2039">
                  <c:v>43192</c:v>
                </c:pt>
                <c:pt idx="2040">
                  <c:v>43193</c:v>
                </c:pt>
                <c:pt idx="2041">
                  <c:v>43194</c:v>
                </c:pt>
                <c:pt idx="2042">
                  <c:v>43195</c:v>
                </c:pt>
                <c:pt idx="2043">
                  <c:v>43196</c:v>
                </c:pt>
                <c:pt idx="2044">
                  <c:v>43199</c:v>
                </c:pt>
                <c:pt idx="2045">
                  <c:v>43200</c:v>
                </c:pt>
                <c:pt idx="2046">
                  <c:v>43201</c:v>
                </c:pt>
                <c:pt idx="2047">
                  <c:v>43202</c:v>
                </c:pt>
                <c:pt idx="2048">
                  <c:v>43203</c:v>
                </c:pt>
                <c:pt idx="2049">
                  <c:v>43206</c:v>
                </c:pt>
                <c:pt idx="2050">
                  <c:v>43207</c:v>
                </c:pt>
                <c:pt idx="2051">
                  <c:v>43208</c:v>
                </c:pt>
                <c:pt idx="2052">
                  <c:v>43209</c:v>
                </c:pt>
                <c:pt idx="2053">
                  <c:v>43210</c:v>
                </c:pt>
                <c:pt idx="2054">
                  <c:v>43213</c:v>
                </c:pt>
                <c:pt idx="2055">
                  <c:v>43214</c:v>
                </c:pt>
                <c:pt idx="2056">
                  <c:v>43215</c:v>
                </c:pt>
                <c:pt idx="2057">
                  <c:v>43216</c:v>
                </c:pt>
                <c:pt idx="2058">
                  <c:v>43217</c:v>
                </c:pt>
                <c:pt idx="2059">
                  <c:v>43220</c:v>
                </c:pt>
                <c:pt idx="2060">
                  <c:v>43222</c:v>
                </c:pt>
                <c:pt idx="2061">
                  <c:v>43223</c:v>
                </c:pt>
                <c:pt idx="2062">
                  <c:v>43224</c:v>
                </c:pt>
                <c:pt idx="2063">
                  <c:v>43227</c:v>
                </c:pt>
                <c:pt idx="2064">
                  <c:v>43228</c:v>
                </c:pt>
                <c:pt idx="2065">
                  <c:v>43229</c:v>
                </c:pt>
                <c:pt idx="2066">
                  <c:v>43230</c:v>
                </c:pt>
                <c:pt idx="2067">
                  <c:v>43231</c:v>
                </c:pt>
                <c:pt idx="2068">
                  <c:v>43234</c:v>
                </c:pt>
                <c:pt idx="2069">
                  <c:v>43235</c:v>
                </c:pt>
                <c:pt idx="2070">
                  <c:v>43236</c:v>
                </c:pt>
                <c:pt idx="2071">
                  <c:v>43237</c:v>
                </c:pt>
                <c:pt idx="2072">
                  <c:v>43238</c:v>
                </c:pt>
                <c:pt idx="2073">
                  <c:v>43241</c:v>
                </c:pt>
                <c:pt idx="2074">
                  <c:v>43242</c:v>
                </c:pt>
                <c:pt idx="2075">
                  <c:v>43243</c:v>
                </c:pt>
                <c:pt idx="2076">
                  <c:v>43244</c:v>
                </c:pt>
                <c:pt idx="2077">
                  <c:v>43245</c:v>
                </c:pt>
                <c:pt idx="2078">
                  <c:v>43248</c:v>
                </c:pt>
                <c:pt idx="2079">
                  <c:v>43249</c:v>
                </c:pt>
                <c:pt idx="2080">
                  <c:v>43250</c:v>
                </c:pt>
                <c:pt idx="2081">
                  <c:v>43252</c:v>
                </c:pt>
                <c:pt idx="2082">
                  <c:v>43255</c:v>
                </c:pt>
                <c:pt idx="2083">
                  <c:v>43256</c:v>
                </c:pt>
                <c:pt idx="2084">
                  <c:v>43257</c:v>
                </c:pt>
                <c:pt idx="2085">
                  <c:v>43258</c:v>
                </c:pt>
                <c:pt idx="2086">
                  <c:v>43259</c:v>
                </c:pt>
                <c:pt idx="2087">
                  <c:v>43262</c:v>
                </c:pt>
                <c:pt idx="2088">
                  <c:v>43263</c:v>
                </c:pt>
                <c:pt idx="2089">
                  <c:v>43264</c:v>
                </c:pt>
                <c:pt idx="2090">
                  <c:v>43265</c:v>
                </c:pt>
                <c:pt idx="2091">
                  <c:v>43266</c:v>
                </c:pt>
                <c:pt idx="2092">
                  <c:v>43269</c:v>
                </c:pt>
                <c:pt idx="2093">
                  <c:v>43270</c:v>
                </c:pt>
                <c:pt idx="2094">
                  <c:v>43271</c:v>
                </c:pt>
                <c:pt idx="2095">
                  <c:v>43272</c:v>
                </c:pt>
                <c:pt idx="2096">
                  <c:v>43273</c:v>
                </c:pt>
                <c:pt idx="2097">
                  <c:v>43276</c:v>
                </c:pt>
                <c:pt idx="2098">
                  <c:v>43277</c:v>
                </c:pt>
                <c:pt idx="2099">
                  <c:v>43278</c:v>
                </c:pt>
                <c:pt idx="2100">
                  <c:v>43279</c:v>
                </c:pt>
                <c:pt idx="2101">
                  <c:v>43280</c:v>
                </c:pt>
                <c:pt idx="2102">
                  <c:v>43283</c:v>
                </c:pt>
                <c:pt idx="2103">
                  <c:v>43284</c:v>
                </c:pt>
                <c:pt idx="2104">
                  <c:v>43285</c:v>
                </c:pt>
                <c:pt idx="2105">
                  <c:v>43286</c:v>
                </c:pt>
                <c:pt idx="2106">
                  <c:v>43287</c:v>
                </c:pt>
                <c:pt idx="2107">
                  <c:v>43291</c:v>
                </c:pt>
                <c:pt idx="2108">
                  <c:v>43292</c:v>
                </c:pt>
                <c:pt idx="2109">
                  <c:v>43293</c:v>
                </c:pt>
                <c:pt idx="2110">
                  <c:v>43294</c:v>
                </c:pt>
                <c:pt idx="2111">
                  <c:v>43297</c:v>
                </c:pt>
                <c:pt idx="2112">
                  <c:v>43298</c:v>
                </c:pt>
                <c:pt idx="2113">
                  <c:v>43299</c:v>
                </c:pt>
                <c:pt idx="2114">
                  <c:v>43300</c:v>
                </c:pt>
                <c:pt idx="2115">
                  <c:v>43301</c:v>
                </c:pt>
                <c:pt idx="2116">
                  <c:v>43304</c:v>
                </c:pt>
                <c:pt idx="2117">
                  <c:v>43305</c:v>
                </c:pt>
                <c:pt idx="2118">
                  <c:v>43306</c:v>
                </c:pt>
                <c:pt idx="2119">
                  <c:v>43307</c:v>
                </c:pt>
                <c:pt idx="2120">
                  <c:v>43308</c:v>
                </c:pt>
                <c:pt idx="2121">
                  <c:v>43311</c:v>
                </c:pt>
                <c:pt idx="2122">
                  <c:v>43312</c:v>
                </c:pt>
                <c:pt idx="2123">
                  <c:v>43313</c:v>
                </c:pt>
                <c:pt idx="2124">
                  <c:v>43314</c:v>
                </c:pt>
                <c:pt idx="2125">
                  <c:v>43315</c:v>
                </c:pt>
                <c:pt idx="2126">
                  <c:v>43318</c:v>
                </c:pt>
                <c:pt idx="2127">
                  <c:v>43319</c:v>
                </c:pt>
                <c:pt idx="2128">
                  <c:v>43320</c:v>
                </c:pt>
                <c:pt idx="2129">
                  <c:v>43321</c:v>
                </c:pt>
                <c:pt idx="2130">
                  <c:v>43322</c:v>
                </c:pt>
                <c:pt idx="2131">
                  <c:v>43325</c:v>
                </c:pt>
                <c:pt idx="2132">
                  <c:v>43326</c:v>
                </c:pt>
                <c:pt idx="2133">
                  <c:v>43327</c:v>
                </c:pt>
                <c:pt idx="2134">
                  <c:v>43328</c:v>
                </c:pt>
                <c:pt idx="2135">
                  <c:v>43329</c:v>
                </c:pt>
                <c:pt idx="2136">
                  <c:v>43332</c:v>
                </c:pt>
                <c:pt idx="2137">
                  <c:v>43333</c:v>
                </c:pt>
                <c:pt idx="2138">
                  <c:v>43334</c:v>
                </c:pt>
                <c:pt idx="2139">
                  <c:v>43335</c:v>
                </c:pt>
                <c:pt idx="2140">
                  <c:v>43336</c:v>
                </c:pt>
                <c:pt idx="2141">
                  <c:v>43339</c:v>
                </c:pt>
                <c:pt idx="2142">
                  <c:v>43340</c:v>
                </c:pt>
                <c:pt idx="2143">
                  <c:v>43341</c:v>
                </c:pt>
                <c:pt idx="2144">
                  <c:v>43342</c:v>
                </c:pt>
                <c:pt idx="2145">
                  <c:v>43343</c:v>
                </c:pt>
                <c:pt idx="2146">
                  <c:v>43346</c:v>
                </c:pt>
                <c:pt idx="2147">
                  <c:v>43347</c:v>
                </c:pt>
                <c:pt idx="2148">
                  <c:v>43348</c:v>
                </c:pt>
                <c:pt idx="2149">
                  <c:v>43349</c:v>
                </c:pt>
                <c:pt idx="2150">
                  <c:v>43353</c:v>
                </c:pt>
                <c:pt idx="2151">
                  <c:v>43354</c:v>
                </c:pt>
                <c:pt idx="2152">
                  <c:v>43355</c:v>
                </c:pt>
                <c:pt idx="2153">
                  <c:v>43356</c:v>
                </c:pt>
                <c:pt idx="2154">
                  <c:v>43357</c:v>
                </c:pt>
                <c:pt idx="2155">
                  <c:v>43360</c:v>
                </c:pt>
                <c:pt idx="2156">
                  <c:v>43361</c:v>
                </c:pt>
                <c:pt idx="2157">
                  <c:v>43362</c:v>
                </c:pt>
                <c:pt idx="2158">
                  <c:v>43363</c:v>
                </c:pt>
                <c:pt idx="2159">
                  <c:v>43364</c:v>
                </c:pt>
                <c:pt idx="2160">
                  <c:v>43367</c:v>
                </c:pt>
                <c:pt idx="2161">
                  <c:v>43368</c:v>
                </c:pt>
                <c:pt idx="2162">
                  <c:v>43369</c:v>
                </c:pt>
                <c:pt idx="2163">
                  <c:v>43370</c:v>
                </c:pt>
                <c:pt idx="2164">
                  <c:v>43371</c:v>
                </c:pt>
                <c:pt idx="2165">
                  <c:v>43374</c:v>
                </c:pt>
                <c:pt idx="2166">
                  <c:v>43375</c:v>
                </c:pt>
                <c:pt idx="2167">
                  <c:v>43376</c:v>
                </c:pt>
                <c:pt idx="2168">
                  <c:v>43377</c:v>
                </c:pt>
                <c:pt idx="2169">
                  <c:v>43378</c:v>
                </c:pt>
                <c:pt idx="2170">
                  <c:v>43381</c:v>
                </c:pt>
                <c:pt idx="2171">
                  <c:v>43382</c:v>
                </c:pt>
                <c:pt idx="2172">
                  <c:v>43383</c:v>
                </c:pt>
                <c:pt idx="2173">
                  <c:v>43384</c:v>
                </c:pt>
                <c:pt idx="2174">
                  <c:v>43388</c:v>
                </c:pt>
                <c:pt idx="2175">
                  <c:v>43389</c:v>
                </c:pt>
                <c:pt idx="2176">
                  <c:v>43390</c:v>
                </c:pt>
                <c:pt idx="2177">
                  <c:v>43391</c:v>
                </c:pt>
                <c:pt idx="2178">
                  <c:v>43392</c:v>
                </c:pt>
                <c:pt idx="2179">
                  <c:v>43395</c:v>
                </c:pt>
                <c:pt idx="2180">
                  <c:v>43396</c:v>
                </c:pt>
                <c:pt idx="2181">
                  <c:v>43397</c:v>
                </c:pt>
                <c:pt idx="2182">
                  <c:v>43398</c:v>
                </c:pt>
                <c:pt idx="2183">
                  <c:v>43399</c:v>
                </c:pt>
                <c:pt idx="2184">
                  <c:v>43402</c:v>
                </c:pt>
                <c:pt idx="2185">
                  <c:v>43403</c:v>
                </c:pt>
                <c:pt idx="2186">
                  <c:v>43404</c:v>
                </c:pt>
                <c:pt idx="2187">
                  <c:v>43405</c:v>
                </c:pt>
                <c:pt idx="2188">
                  <c:v>43409</c:v>
                </c:pt>
                <c:pt idx="2189">
                  <c:v>43410</c:v>
                </c:pt>
                <c:pt idx="2190">
                  <c:v>43411</c:v>
                </c:pt>
                <c:pt idx="2191">
                  <c:v>43412</c:v>
                </c:pt>
                <c:pt idx="2192">
                  <c:v>43413</c:v>
                </c:pt>
                <c:pt idx="2193">
                  <c:v>43416</c:v>
                </c:pt>
                <c:pt idx="2194">
                  <c:v>43417</c:v>
                </c:pt>
                <c:pt idx="2195">
                  <c:v>43418</c:v>
                </c:pt>
                <c:pt idx="2196">
                  <c:v>43420</c:v>
                </c:pt>
                <c:pt idx="2197">
                  <c:v>43423</c:v>
                </c:pt>
                <c:pt idx="2198">
                  <c:v>43425</c:v>
                </c:pt>
                <c:pt idx="2199">
                  <c:v>43426</c:v>
                </c:pt>
                <c:pt idx="2200">
                  <c:v>43427</c:v>
                </c:pt>
                <c:pt idx="2201">
                  <c:v>43430</c:v>
                </c:pt>
                <c:pt idx="2202">
                  <c:v>43431</c:v>
                </c:pt>
                <c:pt idx="2203">
                  <c:v>43432</c:v>
                </c:pt>
                <c:pt idx="2204">
                  <c:v>43433</c:v>
                </c:pt>
                <c:pt idx="2205">
                  <c:v>43434</c:v>
                </c:pt>
                <c:pt idx="2206">
                  <c:v>43437</c:v>
                </c:pt>
                <c:pt idx="2207">
                  <c:v>43438</c:v>
                </c:pt>
                <c:pt idx="2208">
                  <c:v>43439</c:v>
                </c:pt>
                <c:pt idx="2209">
                  <c:v>43440</c:v>
                </c:pt>
                <c:pt idx="2210">
                  <c:v>43441</c:v>
                </c:pt>
                <c:pt idx="2211">
                  <c:v>43444</c:v>
                </c:pt>
                <c:pt idx="2212">
                  <c:v>43445</c:v>
                </c:pt>
                <c:pt idx="2213">
                  <c:v>43446</c:v>
                </c:pt>
                <c:pt idx="2214">
                  <c:v>43447</c:v>
                </c:pt>
                <c:pt idx="2215">
                  <c:v>43448</c:v>
                </c:pt>
                <c:pt idx="2216">
                  <c:v>43451</c:v>
                </c:pt>
                <c:pt idx="2217">
                  <c:v>43452</c:v>
                </c:pt>
                <c:pt idx="2218">
                  <c:v>43453</c:v>
                </c:pt>
                <c:pt idx="2219">
                  <c:v>43454</c:v>
                </c:pt>
                <c:pt idx="2220">
                  <c:v>43455</c:v>
                </c:pt>
                <c:pt idx="2221">
                  <c:v>43460</c:v>
                </c:pt>
                <c:pt idx="2222">
                  <c:v>43461</c:v>
                </c:pt>
                <c:pt idx="2223">
                  <c:v>43462</c:v>
                </c:pt>
                <c:pt idx="2224">
                  <c:v>43467</c:v>
                </c:pt>
                <c:pt idx="2225">
                  <c:v>43468</c:v>
                </c:pt>
                <c:pt idx="2226">
                  <c:v>43469</c:v>
                </c:pt>
                <c:pt idx="2227">
                  <c:v>43472</c:v>
                </c:pt>
                <c:pt idx="2228">
                  <c:v>43473</c:v>
                </c:pt>
                <c:pt idx="2229">
                  <c:v>43474</c:v>
                </c:pt>
                <c:pt idx="2230">
                  <c:v>43475</c:v>
                </c:pt>
                <c:pt idx="2231">
                  <c:v>43476</c:v>
                </c:pt>
                <c:pt idx="2232">
                  <c:v>43479</c:v>
                </c:pt>
                <c:pt idx="2233">
                  <c:v>43480</c:v>
                </c:pt>
                <c:pt idx="2234">
                  <c:v>43481</c:v>
                </c:pt>
                <c:pt idx="2235">
                  <c:v>43482</c:v>
                </c:pt>
                <c:pt idx="2236">
                  <c:v>43483</c:v>
                </c:pt>
                <c:pt idx="2237">
                  <c:v>43486</c:v>
                </c:pt>
                <c:pt idx="2238">
                  <c:v>43487</c:v>
                </c:pt>
                <c:pt idx="2239">
                  <c:v>43488</c:v>
                </c:pt>
                <c:pt idx="2240">
                  <c:v>43489</c:v>
                </c:pt>
                <c:pt idx="2241">
                  <c:v>43493</c:v>
                </c:pt>
                <c:pt idx="2242">
                  <c:v>43494</c:v>
                </c:pt>
                <c:pt idx="2243">
                  <c:v>43495</c:v>
                </c:pt>
                <c:pt idx="2244">
                  <c:v>43496</c:v>
                </c:pt>
                <c:pt idx="2245">
                  <c:v>43497</c:v>
                </c:pt>
                <c:pt idx="2246">
                  <c:v>43500</c:v>
                </c:pt>
                <c:pt idx="2247">
                  <c:v>43501</c:v>
                </c:pt>
                <c:pt idx="2248">
                  <c:v>43502</c:v>
                </c:pt>
                <c:pt idx="2249">
                  <c:v>43503</c:v>
                </c:pt>
                <c:pt idx="2250">
                  <c:v>43504</c:v>
                </c:pt>
                <c:pt idx="2251">
                  <c:v>43507</c:v>
                </c:pt>
                <c:pt idx="2252">
                  <c:v>43508</c:v>
                </c:pt>
                <c:pt idx="2253">
                  <c:v>43509</c:v>
                </c:pt>
                <c:pt idx="2254">
                  <c:v>43510</c:v>
                </c:pt>
                <c:pt idx="2255">
                  <c:v>43511</c:v>
                </c:pt>
                <c:pt idx="2256">
                  <c:v>43514</c:v>
                </c:pt>
                <c:pt idx="2257">
                  <c:v>43515</c:v>
                </c:pt>
                <c:pt idx="2258">
                  <c:v>43516</c:v>
                </c:pt>
                <c:pt idx="2259">
                  <c:v>43517</c:v>
                </c:pt>
                <c:pt idx="2260">
                  <c:v>43518</c:v>
                </c:pt>
                <c:pt idx="2261">
                  <c:v>43521</c:v>
                </c:pt>
                <c:pt idx="2262">
                  <c:v>43522</c:v>
                </c:pt>
                <c:pt idx="2263">
                  <c:v>43523</c:v>
                </c:pt>
                <c:pt idx="2264">
                  <c:v>43524</c:v>
                </c:pt>
                <c:pt idx="2265">
                  <c:v>43525</c:v>
                </c:pt>
                <c:pt idx="2266">
                  <c:v>43530</c:v>
                </c:pt>
                <c:pt idx="2267">
                  <c:v>43531</c:v>
                </c:pt>
                <c:pt idx="2268">
                  <c:v>43532</c:v>
                </c:pt>
                <c:pt idx="2269">
                  <c:v>43535</c:v>
                </c:pt>
                <c:pt idx="2270">
                  <c:v>43536</c:v>
                </c:pt>
                <c:pt idx="2271">
                  <c:v>43537</c:v>
                </c:pt>
                <c:pt idx="2272">
                  <c:v>43538</c:v>
                </c:pt>
                <c:pt idx="2273">
                  <c:v>43539</c:v>
                </c:pt>
                <c:pt idx="2274">
                  <c:v>43542</c:v>
                </c:pt>
                <c:pt idx="2275">
                  <c:v>43543</c:v>
                </c:pt>
                <c:pt idx="2276">
                  <c:v>43544</c:v>
                </c:pt>
                <c:pt idx="2277">
                  <c:v>43545</c:v>
                </c:pt>
                <c:pt idx="2278">
                  <c:v>43546</c:v>
                </c:pt>
                <c:pt idx="2279">
                  <c:v>43549</c:v>
                </c:pt>
                <c:pt idx="2280">
                  <c:v>43550</c:v>
                </c:pt>
                <c:pt idx="2281">
                  <c:v>43551</c:v>
                </c:pt>
                <c:pt idx="2282">
                  <c:v>43552</c:v>
                </c:pt>
                <c:pt idx="2283">
                  <c:v>43553</c:v>
                </c:pt>
                <c:pt idx="2284">
                  <c:v>43556</c:v>
                </c:pt>
                <c:pt idx="2285">
                  <c:v>43557</c:v>
                </c:pt>
                <c:pt idx="2286">
                  <c:v>43558</c:v>
                </c:pt>
                <c:pt idx="2287">
                  <c:v>43559</c:v>
                </c:pt>
                <c:pt idx="2288">
                  <c:v>43560</c:v>
                </c:pt>
                <c:pt idx="2289">
                  <c:v>43563</c:v>
                </c:pt>
                <c:pt idx="2290">
                  <c:v>43564</c:v>
                </c:pt>
                <c:pt idx="2291">
                  <c:v>43565</c:v>
                </c:pt>
                <c:pt idx="2292">
                  <c:v>43566</c:v>
                </c:pt>
                <c:pt idx="2293">
                  <c:v>43567</c:v>
                </c:pt>
                <c:pt idx="2294">
                  <c:v>43570</c:v>
                </c:pt>
                <c:pt idx="2295">
                  <c:v>43571</c:v>
                </c:pt>
                <c:pt idx="2296">
                  <c:v>43572</c:v>
                </c:pt>
                <c:pt idx="2297">
                  <c:v>43573</c:v>
                </c:pt>
                <c:pt idx="2298">
                  <c:v>43577</c:v>
                </c:pt>
                <c:pt idx="2299">
                  <c:v>43578</c:v>
                </c:pt>
                <c:pt idx="2300">
                  <c:v>43579</c:v>
                </c:pt>
                <c:pt idx="2301">
                  <c:v>43580</c:v>
                </c:pt>
                <c:pt idx="2302">
                  <c:v>43581</c:v>
                </c:pt>
                <c:pt idx="2303">
                  <c:v>43584</c:v>
                </c:pt>
                <c:pt idx="2304">
                  <c:v>43585</c:v>
                </c:pt>
                <c:pt idx="2305">
                  <c:v>43587</c:v>
                </c:pt>
                <c:pt idx="2306">
                  <c:v>43588</c:v>
                </c:pt>
                <c:pt idx="2307">
                  <c:v>43591</c:v>
                </c:pt>
                <c:pt idx="2308">
                  <c:v>43592</c:v>
                </c:pt>
                <c:pt idx="2309">
                  <c:v>43593</c:v>
                </c:pt>
                <c:pt idx="2310">
                  <c:v>43594</c:v>
                </c:pt>
                <c:pt idx="2311">
                  <c:v>43595</c:v>
                </c:pt>
                <c:pt idx="2312">
                  <c:v>43598</c:v>
                </c:pt>
                <c:pt idx="2313">
                  <c:v>43599</c:v>
                </c:pt>
                <c:pt idx="2314">
                  <c:v>43600</c:v>
                </c:pt>
                <c:pt idx="2315">
                  <c:v>43601</c:v>
                </c:pt>
                <c:pt idx="2316">
                  <c:v>43602</c:v>
                </c:pt>
                <c:pt idx="2317">
                  <c:v>43605</c:v>
                </c:pt>
                <c:pt idx="2318">
                  <c:v>43606</c:v>
                </c:pt>
                <c:pt idx="2319">
                  <c:v>43607</c:v>
                </c:pt>
                <c:pt idx="2320">
                  <c:v>43608</c:v>
                </c:pt>
                <c:pt idx="2321">
                  <c:v>43609</c:v>
                </c:pt>
                <c:pt idx="2322">
                  <c:v>43612</c:v>
                </c:pt>
                <c:pt idx="2323">
                  <c:v>43613</c:v>
                </c:pt>
                <c:pt idx="2324">
                  <c:v>43614</c:v>
                </c:pt>
                <c:pt idx="2325">
                  <c:v>43615</c:v>
                </c:pt>
                <c:pt idx="2326">
                  <c:v>43616</c:v>
                </c:pt>
                <c:pt idx="2327">
                  <c:v>43619</c:v>
                </c:pt>
                <c:pt idx="2328">
                  <c:v>43620</c:v>
                </c:pt>
                <c:pt idx="2329">
                  <c:v>43621</c:v>
                </c:pt>
                <c:pt idx="2330">
                  <c:v>43622</c:v>
                </c:pt>
                <c:pt idx="2331">
                  <c:v>43623</c:v>
                </c:pt>
                <c:pt idx="2332">
                  <c:v>43626</c:v>
                </c:pt>
                <c:pt idx="2333">
                  <c:v>43627</c:v>
                </c:pt>
                <c:pt idx="2334">
                  <c:v>43628</c:v>
                </c:pt>
                <c:pt idx="2335">
                  <c:v>43629</c:v>
                </c:pt>
                <c:pt idx="2336">
                  <c:v>43630</c:v>
                </c:pt>
                <c:pt idx="2337">
                  <c:v>43633</c:v>
                </c:pt>
                <c:pt idx="2338">
                  <c:v>43634</c:v>
                </c:pt>
                <c:pt idx="2339">
                  <c:v>43635</c:v>
                </c:pt>
                <c:pt idx="2340">
                  <c:v>43637</c:v>
                </c:pt>
                <c:pt idx="2341">
                  <c:v>43640</c:v>
                </c:pt>
                <c:pt idx="2342">
                  <c:v>43641</c:v>
                </c:pt>
                <c:pt idx="2343">
                  <c:v>43642</c:v>
                </c:pt>
                <c:pt idx="2344">
                  <c:v>43643</c:v>
                </c:pt>
                <c:pt idx="2345">
                  <c:v>43644</c:v>
                </c:pt>
                <c:pt idx="2346">
                  <c:v>43647</c:v>
                </c:pt>
                <c:pt idx="2347">
                  <c:v>43648</c:v>
                </c:pt>
                <c:pt idx="2348">
                  <c:v>43649</c:v>
                </c:pt>
                <c:pt idx="2349">
                  <c:v>43650</c:v>
                </c:pt>
                <c:pt idx="2350">
                  <c:v>43651</c:v>
                </c:pt>
                <c:pt idx="2351">
                  <c:v>43654</c:v>
                </c:pt>
                <c:pt idx="2352">
                  <c:v>43656</c:v>
                </c:pt>
                <c:pt idx="2353">
                  <c:v>43657</c:v>
                </c:pt>
                <c:pt idx="2354">
                  <c:v>43658</c:v>
                </c:pt>
                <c:pt idx="2355">
                  <c:v>43661</c:v>
                </c:pt>
                <c:pt idx="2356">
                  <c:v>43662</c:v>
                </c:pt>
                <c:pt idx="2357">
                  <c:v>43663</c:v>
                </c:pt>
                <c:pt idx="2358">
                  <c:v>43664</c:v>
                </c:pt>
                <c:pt idx="2359">
                  <c:v>43665</c:v>
                </c:pt>
                <c:pt idx="2360">
                  <c:v>43668</c:v>
                </c:pt>
                <c:pt idx="2361">
                  <c:v>43669</c:v>
                </c:pt>
                <c:pt idx="2362">
                  <c:v>43670</c:v>
                </c:pt>
                <c:pt idx="2363">
                  <c:v>43671</c:v>
                </c:pt>
                <c:pt idx="2364">
                  <c:v>43672</c:v>
                </c:pt>
                <c:pt idx="2365">
                  <c:v>43675</c:v>
                </c:pt>
                <c:pt idx="2366">
                  <c:v>43676</c:v>
                </c:pt>
                <c:pt idx="2367">
                  <c:v>43677</c:v>
                </c:pt>
                <c:pt idx="2368">
                  <c:v>43678</c:v>
                </c:pt>
                <c:pt idx="2369">
                  <c:v>43679</c:v>
                </c:pt>
                <c:pt idx="2370">
                  <c:v>43682</c:v>
                </c:pt>
                <c:pt idx="2371">
                  <c:v>43683</c:v>
                </c:pt>
                <c:pt idx="2372">
                  <c:v>43684</c:v>
                </c:pt>
                <c:pt idx="2373">
                  <c:v>43685</c:v>
                </c:pt>
                <c:pt idx="2374">
                  <c:v>43686</c:v>
                </c:pt>
                <c:pt idx="2375">
                  <c:v>43689</c:v>
                </c:pt>
                <c:pt idx="2376">
                  <c:v>43690</c:v>
                </c:pt>
                <c:pt idx="2377">
                  <c:v>43691</c:v>
                </c:pt>
                <c:pt idx="2378">
                  <c:v>43692</c:v>
                </c:pt>
                <c:pt idx="2379">
                  <c:v>43693</c:v>
                </c:pt>
                <c:pt idx="2380">
                  <c:v>43696</c:v>
                </c:pt>
                <c:pt idx="2381">
                  <c:v>43697</c:v>
                </c:pt>
                <c:pt idx="2382">
                  <c:v>43698</c:v>
                </c:pt>
                <c:pt idx="2383">
                  <c:v>43699</c:v>
                </c:pt>
                <c:pt idx="2384">
                  <c:v>43700</c:v>
                </c:pt>
                <c:pt idx="2385">
                  <c:v>43703</c:v>
                </c:pt>
                <c:pt idx="2386">
                  <c:v>43704</c:v>
                </c:pt>
                <c:pt idx="2387">
                  <c:v>43705</c:v>
                </c:pt>
                <c:pt idx="2388">
                  <c:v>43706</c:v>
                </c:pt>
                <c:pt idx="2389">
                  <c:v>43707</c:v>
                </c:pt>
                <c:pt idx="2390">
                  <c:v>43710</c:v>
                </c:pt>
                <c:pt idx="2391">
                  <c:v>43711</c:v>
                </c:pt>
                <c:pt idx="2392">
                  <c:v>43712</c:v>
                </c:pt>
                <c:pt idx="2393">
                  <c:v>43713</c:v>
                </c:pt>
                <c:pt idx="2394">
                  <c:v>43714</c:v>
                </c:pt>
                <c:pt idx="2395">
                  <c:v>43717</c:v>
                </c:pt>
                <c:pt idx="2396">
                  <c:v>43718</c:v>
                </c:pt>
                <c:pt idx="2397">
                  <c:v>43719</c:v>
                </c:pt>
                <c:pt idx="2398">
                  <c:v>43720</c:v>
                </c:pt>
                <c:pt idx="2399">
                  <c:v>43721</c:v>
                </c:pt>
                <c:pt idx="2400">
                  <c:v>43724</c:v>
                </c:pt>
                <c:pt idx="2401">
                  <c:v>43725</c:v>
                </c:pt>
                <c:pt idx="2402">
                  <c:v>43726</c:v>
                </c:pt>
                <c:pt idx="2403">
                  <c:v>43727</c:v>
                </c:pt>
                <c:pt idx="2404">
                  <c:v>43728</c:v>
                </c:pt>
                <c:pt idx="2405">
                  <c:v>43731</c:v>
                </c:pt>
                <c:pt idx="2406">
                  <c:v>43732</c:v>
                </c:pt>
                <c:pt idx="2407">
                  <c:v>43733</c:v>
                </c:pt>
                <c:pt idx="2408">
                  <c:v>43734</c:v>
                </c:pt>
                <c:pt idx="2409">
                  <c:v>43735</c:v>
                </c:pt>
                <c:pt idx="2410">
                  <c:v>43738</c:v>
                </c:pt>
                <c:pt idx="2411">
                  <c:v>43739</c:v>
                </c:pt>
                <c:pt idx="2412">
                  <c:v>43740</c:v>
                </c:pt>
                <c:pt idx="2413">
                  <c:v>43741</c:v>
                </c:pt>
                <c:pt idx="2414">
                  <c:v>43742</c:v>
                </c:pt>
                <c:pt idx="2415">
                  <c:v>43745</c:v>
                </c:pt>
                <c:pt idx="2416">
                  <c:v>43746</c:v>
                </c:pt>
                <c:pt idx="2417">
                  <c:v>43747</c:v>
                </c:pt>
                <c:pt idx="2418">
                  <c:v>43748</c:v>
                </c:pt>
                <c:pt idx="2419">
                  <c:v>43749</c:v>
                </c:pt>
                <c:pt idx="2420">
                  <c:v>43752</c:v>
                </c:pt>
                <c:pt idx="2421">
                  <c:v>43753</c:v>
                </c:pt>
                <c:pt idx="2422">
                  <c:v>43754</c:v>
                </c:pt>
                <c:pt idx="2423">
                  <c:v>43755</c:v>
                </c:pt>
                <c:pt idx="2424">
                  <c:v>43756</c:v>
                </c:pt>
                <c:pt idx="2425">
                  <c:v>43759</c:v>
                </c:pt>
                <c:pt idx="2426">
                  <c:v>43760</c:v>
                </c:pt>
                <c:pt idx="2427">
                  <c:v>43761</c:v>
                </c:pt>
                <c:pt idx="2428">
                  <c:v>43762</c:v>
                </c:pt>
                <c:pt idx="2429">
                  <c:v>43763</c:v>
                </c:pt>
                <c:pt idx="2430">
                  <c:v>43766</c:v>
                </c:pt>
                <c:pt idx="2431">
                  <c:v>43767</c:v>
                </c:pt>
                <c:pt idx="2432">
                  <c:v>43768</c:v>
                </c:pt>
                <c:pt idx="2433">
                  <c:v>43769</c:v>
                </c:pt>
                <c:pt idx="2434">
                  <c:v>43770</c:v>
                </c:pt>
                <c:pt idx="2435">
                  <c:v>43773</c:v>
                </c:pt>
                <c:pt idx="2436">
                  <c:v>43774</c:v>
                </c:pt>
                <c:pt idx="2437">
                  <c:v>43775</c:v>
                </c:pt>
                <c:pt idx="2438">
                  <c:v>43776</c:v>
                </c:pt>
                <c:pt idx="2439">
                  <c:v>43777</c:v>
                </c:pt>
                <c:pt idx="2440">
                  <c:v>43780</c:v>
                </c:pt>
                <c:pt idx="2441">
                  <c:v>43781</c:v>
                </c:pt>
                <c:pt idx="2442">
                  <c:v>43782</c:v>
                </c:pt>
                <c:pt idx="2443">
                  <c:v>43783</c:v>
                </c:pt>
                <c:pt idx="2444">
                  <c:v>43787</c:v>
                </c:pt>
                <c:pt idx="2445">
                  <c:v>43788</c:v>
                </c:pt>
                <c:pt idx="2446">
                  <c:v>43790</c:v>
                </c:pt>
                <c:pt idx="2447">
                  <c:v>43791</c:v>
                </c:pt>
                <c:pt idx="2448">
                  <c:v>43794</c:v>
                </c:pt>
                <c:pt idx="2449">
                  <c:v>43795</c:v>
                </c:pt>
                <c:pt idx="2450">
                  <c:v>43796</c:v>
                </c:pt>
                <c:pt idx="2451">
                  <c:v>43797</c:v>
                </c:pt>
                <c:pt idx="2452">
                  <c:v>43798</c:v>
                </c:pt>
                <c:pt idx="2453">
                  <c:v>43801</c:v>
                </c:pt>
                <c:pt idx="2454">
                  <c:v>43802</c:v>
                </c:pt>
                <c:pt idx="2455">
                  <c:v>43803</c:v>
                </c:pt>
                <c:pt idx="2456">
                  <c:v>43804</c:v>
                </c:pt>
                <c:pt idx="2457">
                  <c:v>43805</c:v>
                </c:pt>
                <c:pt idx="2458">
                  <c:v>43808</c:v>
                </c:pt>
                <c:pt idx="2459">
                  <c:v>43809</c:v>
                </c:pt>
                <c:pt idx="2460">
                  <c:v>43810</c:v>
                </c:pt>
                <c:pt idx="2461">
                  <c:v>43811</c:v>
                </c:pt>
                <c:pt idx="2462">
                  <c:v>43812</c:v>
                </c:pt>
                <c:pt idx="2463">
                  <c:v>43815</c:v>
                </c:pt>
                <c:pt idx="2464">
                  <c:v>43816</c:v>
                </c:pt>
                <c:pt idx="2465">
                  <c:v>43817</c:v>
                </c:pt>
                <c:pt idx="2466">
                  <c:v>43818</c:v>
                </c:pt>
                <c:pt idx="2467">
                  <c:v>43819</c:v>
                </c:pt>
                <c:pt idx="2468">
                  <c:v>43822</c:v>
                </c:pt>
                <c:pt idx="2469">
                  <c:v>43825</c:v>
                </c:pt>
                <c:pt idx="2470">
                  <c:v>43826</c:v>
                </c:pt>
                <c:pt idx="2471">
                  <c:v>43829</c:v>
                </c:pt>
                <c:pt idx="2472">
                  <c:v>43832</c:v>
                </c:pt>
                <c:pt idx="2473">
                  <c:v>43833</c:v>
                </c:pt>
                <c:pt idx="2474">
                  <c:v>43836</c:v>
                </c:pt>
                <c:pt idx="2475">
                  <c:v>43837</c:v>
                </c:pt>
                <c:pt idx="2476">
                  <c:v>43838</c:v>
                </c:pt>
                <c:pt idx="2477">
                  <c:v>43839</c:v>
                </c:pt>
                <c:pt idx="2478">
                  <c:v>43840</c:v>
                </c:pt>
                <c:pt idx="2479">
                  <c:v>43843</c:v>
                </c:pt>
                <c:pt idx="2480">
                  <c:v>43844</c:v>
                </c:pt>
                <c:pt idx="2481">
                  <c:v>43845</c:v>
                </c:pt>
                <c:pt idx="2482">
                  <c:v>43846</c:v>
                </c:pt>
                <c:pt idx="2483">
                  <c:v>43847</c:v>
                </c:pt>
                <c:pt idx="2484">
                  <c:v>43850</c:v>
                </c:pt>
                <c:pt idx="2485">
                  <c:v>43851</c:v>
                </c:pt>
                <c:pt idx="2486">
                  <c:v>43852</c:v>
                </c:pt>
                <c:pt idx="2487">
                  <c:v>43853</c:v>
                </c:pt>
                <c:pt idx="2488">
                  <c:v>43854</c:v>
                </c:pt>
                <c:pt idx="2489">
                  <c:v>43857</c:v>
                </c:pt>
                <c:pt idx="2490">
                  <c:v>43858</c:v>
                </c:pt>
                <c:pt idx="2491">
                  <c:v>43859</c:v>
                </c:pt>
                <c:pt idx="2492">
                  <c:v>43860</c:v>
                </c:pt>
                <c:pt idx="2493">
                  <c:v>43861</c:v>
                </c:pt>
                <c:pt idx="2494">
                  <c:v>43864</c:v>
                </c:pt>
                <c:pt idx="2495">
                  <c:v>43865</c:v>
                </c:pt>
                <c:pt idx="2496">
                  <c:v>43866</c:v>
                </c:pt>
                <c:pt idx="2497">
                  <c:v>43867</c:v>
                </c:pt>
                <c:pt idx="2498">
                  <c:v>43868</c:v>
                </c:pt>
                <c:pt idx="2499">
                  <c:v>43871</c:v>
                </c:pt>
                <c:pt idx="2500">
                  <c:v>43872</c:v>
                </c:pt>
                <c:pt idx="2501">
                  <c:v>43873</c:v>
                </c:pt>
                <c:pt idx="2502">
                  <c:v>43874</c:v>
                </c:pt>
                <c:pt idx="2503">
                  <c:v>43875</c:v>
                </c:pt>
                <c:pt idx="2504">
                  <c:v>43878</c:v>
                </c:pt>
                <c:pt idx="2505">
                  <c:v>43879</c:v>
                </c:pt>
                <c:pt idx="2506">
                  <c:v>43880</c:v>
                </c:pt>
                <c:pt idx="2507">
                  <c:v>43881</c:v>
                </c:pt>
                <c:pt idx="2508">
                  <c:v>43882</c:v>
                </c:pt>
                <c:pt idx="2509">
                  <c:v>43887</c:v>
                </c:pt>
                <c:pt idx="2510">
                  <c:v>43888</c:v>
                </c:pt>
                <c:pt idx="2511">
                  <c:v>43889</c:v>
                </c:pt>
                <c:pt idx="2512">
                  <c:v>43892</c:v>
                </c:pt>
                <c:pt idx="2513">
                  <c:v>43893</c:v>
                </c:pt>
                <c:pt idx="2514">
                  <c:v>43894</c:v>
                </c:pt>
                <c:pt idx="2515">
                  <c:v>43895</c:v>
                </c:pt>
                <c:pt idx="2516">
                  <c:v>43896</c:v>
                </c:pt>
                <c:pt idx="2517">
                  <c:v>43899</c:v>
                </c:pt>
                <c:pt idx="2518">
                  <c:v>43900</c:v>
                </c:pt>
                <c:pt idx="2519">
                  <c:v>43901</c:v>
                </c:pt>
                <c:pt idx="2520">
                  <c:v>43902</c:v>
                </c:pt>
                <c:pt idx="2521">
                  <c:v>43903</c:v>
                </c:pt>
                <c:pt idx="2522">
                  <c:v>43906</c:v>
                </c:pt>
                <c:pt idx="2523">
                  <c:v>43907</c:v>
                </c:pt>
                <c:pt idx="2524">
                  <c:v>43908</c:v>
                </c:pt>
                <c:pt idx="2525">
                  <c:v>43909</c:v>
                </c:pt>
                <c:pt idx="2526">
                  <c:v>43910</c:v>
                </c:pt>
                <c:pt idx="2527">
                  <c:v>43913</c:v>
                </c:pt>
                <c:pt idx="2528">
                  <c:v>43914</c:v>
                </c:pt>
                <c:pt idx="2529">
                  <c:v>43915</c:v>
                </c:pt>
                <c:pt idx="2530">
                  <c:v>43916</c:v>
                </c:pt>
                <c:pt idx="2531">
                  <c:v>43917</c:v>
                </c:pt>
                <c:pt idx="2532">
                  <c:v>43920</c:v>
                </c:pt>
                <c:pt idx="2533">
                  <c:v>43921</c:v>
                </c:pt>
                <c:pt idx="2534">
                  <c:v>43922</c:v>
                </c:pt>
                <c:pt idx="2535">
                  <c:v>43923</c:v>
                </c:pt>
                <c:pt idx="2536">
                  <c:v>43924</c:v>
                </c:pt>
                <c:pt idx="2537">
                  <c:v>43927</c:v>
                </c:pt>
                <c:pt idx="2538">
                  <c:v>43928</c:v>
                </c:pt>
                <c:pt idx="2539">
                  <c:v>43929</c:v>
                </c:pt>
                <c:pt idx="2540">
                  <c:v>43930</c:v>
                </c:pt>
                <c:pt idx="2541">
                  <c:v>43934</c:v>
                </c:pt>
                <c:pt idx="2542">
                  <c:v>43935</c:v>
                </c:pt>
                <c:pt idx="2543">
                  <c:v>43936</c:v>
                </c:pt>
                <c:pt idx="2544">
                  <c:v>43937</c:v>
                </c:pt>
                <c:pt idx="2545">
                  <c:v>43938</c:v>
                </c:pt>
                <c:pt idx="2546">
                  <c:v>43941</c:v>
                </c:pt>
                <c:pt idx="2547">
                  <c:v>43943</c:v>
                </c:pt>
                <c:pt idx="2548">
                  <c:v>43944</c:v>
                </c:pt>
                <c:pt idx="2549">
                  <c:v>43945</c:v>
                </c:pt>
                <c:pt idx="2550">
                  <c:v>43948</c:v>
                </c:pt>
                <c:pt idx="2551">
                  <c:v>43949</c:v>
                </c:pt>
                <c:pt idx="2552">
                  <c:v>43950</c:v>
                </c:pt>
                <c:pt idx="2553">
                  <c:v>43951</c:v>
                </c:pt>
                <c:pt idx="2554">
                  <c:v>43955</c:v>
                </c:pt>
                <c:pt idx="2555">
                  <c:v>43956</c:v>
                </c:pt>
                <c:pt idx="2556">
                  <c:v>43957</c:v>
                </c:pt>
                <c:pt idx="2557">
                  <c:v>43958</c:v>
                </c:pt>
                <c:pt idx="2558">
                  <c:v>43959</c:v>
                </c:pt>
                <c:pt idx="2559">
                  <c:v>43962</c:v>
                </c:pt>
                <c:pt idx="2560">
                  <c:v>43963</c:v>
                </c:pt>
                <c:pt idx="2561">
                  <c:v>43964</c:v>
                </c:pt>
                <c:pt idx="2562">
                  <c:v>43965</c:v>
                </c:pt>
                <c:pt idx="2563">
                  <c:v>43966</c:v>
                </c:pt>
                <c:pt idx="2564">
                  <c:v>43969</c:v>
                </c:pt>
                <c:pt idx="2565">
                  <c:v>43970</c:v>
                </c:pt>
                <c:pt idx="2566">
                  <c:v>43971</c:v>
                </c:pt>
                <c:pt idx="2567">
                  <c:v>43972</c:v>
                </c:pt>
                <c:pt idx="2568">
                  <c:v>43973</c:v>
                </c:pt>
                <c:pt idx="2569">
                  <c:v>43976</c:v>
                </c:pt>
                <c:pt idx="2570">
                  <c:v>43977</c:v>
                </c:pt>
                <c:pt idx="2571">
                  <c:v>43978</c:v>
                </c:pt>
                <c:pt idx="2572">
                  <c:v>43979</c:v>
                </c:pt>
                <c:pt idx="2573">
                  <c:v>43980</c:v>
                </c:pt>
                <c:pt idx="2574">
                  <c:v>43983</c:v>
                </c:pt>
                <c:pt idx="2575">
                  <c:v>43984</c:v>
                </c:pt>
                <c:pt idx="2576">
                  <c:v>43985</c:v>
                </c:pt>
                <c:pt idx="2577">
                  <c:v>43986</c:v>
                </c:pt>
                <c:pt idx="2578">
                  <c:v>43987</c:v>
                </c:pt>
                <c:pt idx="2579">
                  <c:v>43990</c:v>
                </c:pt>
                <c:pt idx="2580">
                  <c:v>43991</c:v>
                </c:pt>
                <c:pt idx="2581">
                  <c:v>43992</c:v>
                </c:pt>
                <c:pt idx="2582">
                  <c:v>43994</c:v>
                </c:pt>
                <c:pt idx="2583">
                  <c:v>43997</c:v>
                </c:pt>
                <c:pt idx="2584">
                  <c:v>43998</c:v>
                </c:pt>
                <c:pt idx="2585">
                  <c:v>43999</c:v>
                </c:pt>
                <c:pt idx="2586">
                  <c:v>44000</c:v>
                </c:pt>
                <c:pt idx="2587">
                  <c:v>44001</c:v>
                </c:pt>
                <c:pt idx="2588">
                  <c:v>44004</c:v>
                </c:pt>
                <c:pt idx="2589">
                  <c:v>44005</c:v>
                </c:pt>
                <c:pt idx="2590">
                  <c:v>44006</c:v>
                </c:pt>
                <c:pt idx="2591">
                  <c:v>44007</c:v>
                </c:pt>
                <c:pt idx="2592">
                  <c:v>44008</c:v>
                </c:pt>
                <c:pt idx="2593">
                  <c:v>44011</c:v>
                </c:pt>
                <c:pt idx="2594">
                  <c:v>44012</c:v>
                </c:pt>
                <c:pt idx="2595">
                  <c:v>44013</c:v>
                </c:pt>
                <c:pt idx="2596">
                  <c:v>44014</c:v>
                </c:pt>
                <c:pt idx="2597">
                  <c:v>44015</c:v>
                </c:pt>
                <c:pt idx="2598">
                  <c:v>44018</c:v>
                </c:pt>
                <c:pt idx="2599">
                  <c:v>44019</c:v>
                </c:pt>
                <c:pt idx="2600">
                  <c:v>44020</c:v>
                </c:pt>
                <c:pt idx="2601">
                  <c:v>44021</c:v>
                </c:pt>
                <c:pt idx="2602">
                  <c:v>44022</c:v>
                </c:pt>
                <c:pt idx="2603">
                  <c:v>44025</c:v>
                </c:pt>
                <c:pt idx="2604">
                  <c:v>44026</c:v>
                </c:pt>
                <c:pt idx="2605">
                  <c:v>44027</c:v>
                </c:pt>
                <c:pt idx="2606">
                  <c:v>44028</c:v>
                </c:pt>
                <c:pt idx="2607">
                  <c:v>44029</c:v>
                </c:pt>
                <c:pt idx="2608">
                  <c:v>44032</c:v>
                </c:pt>
                <c:pt idx="2609">
                  <c:v>44033</c:v>
                </c:pt>
                <c:pt idx="2610">
                  <c:v>44034</c:v>
                </c:pt>
                <c:pt idx="2611">
                  <c:v>44035</c:v>
                </c:pt>
                <c:pt idx="2612">
                  <c:v>44036</c:v>
                </c:pt>
                <c:pt idx="2613">
                  <c:v>44039</c:v>
                </c:pt>
                <c:pt idx="2614">
                  <c:v>44040</c:v>
                </c:pt>
                <c:pt idx="2615">
                  <c:v>44041</c:v>
                </c:pt>
                <c:pt idx="2616">
                  <c:v>44042</c:v>
                </c:pt>
                <c:pt idx="2617">
                  <c:v>44043</c:v>
                </c:pt>
                <c:pt idx="2618">
                  <c:v>44046</c:v>
                </c:pt>
                <c:pt idx="2619">
                  <c:v>44047</c:v>
                </c:pt>
                <c:pt idx="2620">
                  <c:v>44048</c:v>
                </c:pt>
                <c:pt idx="2621">
                  <c:v>44049</c:v>
                </c:pt>
                <c:pt idx="2622">
                  <c:v>44050</c:v>
                </c:pt>
                <c:pt idx="2623">
                  <c:v>44053</c:v>
                </c:pt>
                <c:pt idx="2624">
                  <c:v>44054</c:v>
                </c:pt>
                <c:pt idx="2625">
                  <c:v>44055</c:v>
                </c:pt>
                <c:pt idx="2626">
                  <c:v>44056</c:v>
                </c:pt>
                <c:pt idx="2627">
                  <c:v>44057</c:v>
                </c:pt>
                <c:pt idx="2628">
                  <c:v>44060</c:v>
                </c:pt>
                <c:pt idx="2629">
                  <c:v>44061</c:v>
                </c:pt>
                <c:pt idx="2630">
                  <c:v>44062</c:v>
                </c:pt>
                <c:pt idx="2631">
                  <c:v>44063</c:v>
                </c:pt>
                <c:pt idx="2632">
                  <c:v>44064</c:v>
                </c:pt>
                <c:pt idx="2633">
                  <c:v>44067</c:v>
                </c:pt>
                <c:pt idx="2634">
                  <c:v>44068</c:v>
                </c:pt>
                <c:pt idx="2635">
                  <c:v>44069</c:v>
                </c:pt>
                <c:pt idx="2636">
                  <c:v>44070</c:v>
                </c:pt>
                <c:pt idx="2637">
                  <c:v>44071</c:v>
                </c:pt>
                <c:pt idx="2638">
                  <c:v>44074</c:v>
                </c:pt>
                <c:pt idx="2639">
                  <c:v>44075</c:v>
                </c:pt>
                <c:pt idx="2640">
                  <c:v>44076</c:v>
                </c:pt>
                <c:pt idx="2641">
                  <c:v>44077</c:v>
                </c:pt>
                <c:pt idx="2642">
                  <c:v>44078</c:v>
                </c:pt>
                <c:pt idx="2643">
                  <c:v>44082</c:v>
                </c:pt>
                <c:pt idx="2644">
                  <c:v>44083</c:v>
                </c:pt>
                <c:pt idx="2645">
                  <c:v>44084</c:v>
                </c:pt>
                <c:pt idx="2646">
                  <c:v>44085</c:v>
                </c:pt>
                <c:pt idx="2647">
                  <c:v>44088</c:v>
                </c:pt>
                <c:pt idx="2648">
                  <c:v>44089</c:v>
                </c:pt>
                <c:pt idx="2649">
                  <c:v>44090</c:v>
                </c:pt>
                <c:pt idx="2650">
                  <c:v>44091</c:v>
                </c:pt>
                <c:pt idx="2651">
                  <c:v>44092</c:v>
                </c:pt>
                <c:pt idx="2652">
                  <c:v>44095</c:v>
                </c:pt>
                <c:pt idx="2653">
                  <c:v>44096</c:v>
                </c:pt>
                <c:pt idx="2654">
                  <c:v>44097</c:v>
                </c:pt>
                <c:pt idx="2655">
                  <c:v>44098</c:v>
                </c:pt>
                <c:pt idx="2656">
                  <c:v>44099</c:v>
                </c:pt>
                <c:pt idx="2657">
                  <c:v>44102</c:v>
                </c:pt>
                <c:pt idx="2658">
                  <c:v>44103</c:v>
                </c:pt>
                <c:pt idx="2659">
                  <c:v>44104</c:v>
                </c:pt>
                <c:pt idx="2660">
                  <c:v>44105</c:v>
                </c:pt>
                <c:pt idx="2661">
                  <c:v>44106</c:v>
                </c:pt>
                <c:pt idx="2662">
                  <c:v>44109</c:v>
                </c:pt>
                <c:pt idx="2663">
                  <c:v>44110</c:v>
                </c:pt>
                <c:pt idx="2664">
                  <c:v>44111</c:v>
                </c:pt>
                <c:pt idx="2665">
                  <c:v>44112</c:v>
                </c:pt>
                <c:pt idx="2666">
                  <c:v>44113</c:v>
                </c:pt>
                <c:pt idx="2667">
                  <c:v>44117</c:v>
                </c:pt>
                <c:pt idx="2668">
                  <c:v>44118</c:v>
                </c:pt>
                <c:pt idx="2669">
                  <c:v>44119</c:v>
                </c:pt>
                <c:pt idx="2670">
                  <c:v>44120</c:v>
                </c:pt>
                <c:pt idx="2671">
                  <c:v>44123</c:v>
                </c:pt>
                <c:pt idx="2672">
                  <c:v>44124</c:v>
                </c:pt>
                <c:pt idx="2673">
                  <c:v>44125</c:v>
                </c:pt>
                <c:pt idx="2674">
                  <c:v>44126</c:v>
                </c:pt>
                <c:pt idx="2675">
                  <c:v>44127</c:v>
                </c:pt>
                <c:pt idx="2676">
                  <c:v>44130</c:v>
                </c:pt>
                <c:pt idx="2677">
                  <c:v>44131</c:v>
                </c:pt>
                <c:pt idx="2678">
                  <c:v>44132</c:v>
                </c:pt>
                <c:pt idx="2679">
                  <c:v>44133</c:v>
                </c:pt>
                <c:pt idx="2680">
                  <c:v>44134</c:v>
                </c:pt>
                <c:pt idx="2681">
                  <c:v>44138</c:v>
                </c:pt>
                <c:pt idx="2682">
                  <c:v>44139</c:v>
                </c:pt>
                <c:pt idx="2683">
                  <c:v>44140</c:v>
                </c:pt>
                <c:pt idx="2684">
                  <c:v>44141</c:v>
                </c:pt>
                <c:pt idx="2685">
                  <c:v>44144</c:v>
                </c:pt>
                <c:pt idx="2686">
                  <c:v>44145</c:v>
                </c:pt>
                <c:pt idx="2687">
                  <c:v>44146</c:v>
                </c:pt>
                <c:pt idx="2688">
                  <c:v>44147</c:v>
                </c:pt>
                <c:pt idx="2689">
                  <c:v>44148</c:v>
                </c:pt>
                <c:pt idx="2690">
                  <c:v>44151</c:v>
                </c:pt>
                <c:pt idx="2691">
                  <c:v>44152</c:v>
                </c:pt>
                <c:pt idx="2692">
                  <c:v>44153</c:v>
                </c:pt>
                <c:pt idx="2693">
                  <c:v>44154</c:v>
                </c:pt>
                <c:pt idx="2694">
                  <c:v>44155</c:v>
                </c:pt>
                <c:pt idx="2695">
                  <c:v>44158</c:v>
                </c:pt>
                <c:pt idx="2696">
                  <c:v>44159</c:v>
                </c:pt>
                <c:pt idx="2697">
                  <c:v>44160</c:v>
                </c:pt>
                <c:pt idx="2698">
                  <c:v>44161</c:v>
                </c:pt>
                <c:pt idx="2699">
                  <c:v>44162</c:v>
                </c:pt>
                <c:pt idx="2700">
                  <c:v>44165</c:v>
                </c:pt>
                <c:pt idx="2701">
                  <c:v>44166</c:v>
                </c:pt>
                <c:pt idx="2702">
                  <c:v>44167</c:v>
                </c:pt>
                <c:pt idx="2703">
                  <c:v>44168</c:v>
                </c:pt>
                <c:pt idx="2704">
                  <c:v>44169</c:v>
                </c:pt>
                <c:pt idx="2705">
                  <c:v>44172</c:v>
                </c:pt>
                <c:pt idx="2706">
                  <c:v>44173</c:v>
                </c:pt>
                <c:pt idx="2707">
                  <c:v>44174</c:v>
                </c:pt>
                <c:pt idx="2708">
                  <c:v>44175</c:v>
                </c:pt>
                <c:pt idx="2709">
                  <c:v>44176</c:v>
                </c:pt>
                <c:pt idx="2710">
                  <c:v>44179</c:v>
                </c:pt>
                <c:pt idx="2711">
                  <c:v>44180</c:v>
                </c:pt>
                <c:pt idx="2712">
                  <c:v>44181</c:v>
                </c:pt>
                <c:pt idx="2713">
                  <c:v>44182</c:v>
                </c:pt>
                <c:pt idx="2714">
                  <c:v>44183</c:v>
                </c:pt>
                <c:pt idx="2715">
                  <c:v>44186</c:v>
                </c:pt>
                <c:pt idx="2716">
                  <c:v>44187</c:v>
                </c:pt>
                <c:pt idx="2717">
                  <c:v>44188</c:v>
                </c:pt>
                <c:pt idx="2718">
                  <c:v>44193</c:v>
                </c:pt>
                <c:pt idx="2719">
                  <c:v>44194</c:v>
                </c:pt>
                <c:pt idx="2720">
                  <c:v>44195</c:v>
                </c:pt>
                <c:pt idx="2721">
                  <c:v>44200</c:v>
                </c:pt>
                <c:pt idx="2722">
                  <c:v>44201</c:v>
                </c:pt>
                <c:pt idx="2723">
                  <c:v>44202</c:v>
                </c:pt>
                <c:pt idx="2724">
                  <c:v>44203</c:v>
                </c:pt>
                <c:pt idx="2725">
                  <c:v>44204</c:v>
                </c:pt>
                <c:pt idx="2726">
                  <c:v>44207</c:v>
                </c:pt>
                <c:pt idx="2727">
                  <c:v>44208</c:v>
                </c:pt>
                <c:pt idx="2728">
                  <c:v>44209</c:v>
                </c:pt>
                <c:pt idx="2729">
                  <c:v>44210</c:v>
                </c:pt>
                <c:pt idx="2730">
                  <c:v>44211</c:v>
                </c:pt>
                <c:pt idx="2731">
                  <c:v>44214</c:v>
                </c:pt>
                <c:pt idx="2732">
                  <c:v>44215</c:v>
                </c:pt>
                <c:pt idx="2733">
                  <c:v>44216</c:v>
                </c:pt>
                <c:pt idx="2734">
                  <c:v>44217</c:v>
                </c:pt>
                <c:pt idx="2735">
                  <c:v>44218</c:v>
                </c:pt>
                <c:pt idx="2736">
                  <c:v>44222</c:v>
                </c:pt>
                <c:pt idx="2737">
                  <c:v>44223</c:v>
                </c:pt>
                <c:pt idx="2738">
                  <c:v>44224</c:v>
                </c:pt>
                <c:pt idx="2739">
                  <c:v>44225</c:v>
                </c:pt>
                <c:pt idx="2740">
                  <c:v>44228</c:v>
                </c:pt>
                <c:pt idx="2741">
                  <c:v>44229</c:v>
                </c:pt>
                <c:pt idx="2742">
                  <c:v>44230</c:v>
                </c:pt>
                <c:pt idx="2743">
                  <c:v>44231</c:v>
                </c:pt>
                <c:pt idx="2744">
                  <c:v>44232</c:v>
                </c:pt>
                <c:pt idx="2745">
                  <c:v>44235</c:v>
                </c:pt>
                <c:pt idx="2746">
                  <c:v>44236</c:v>
                </c:pt>
                <c:pt idx="2747">
                  <c:v>44237</c:v>
                </c:pt>
                <c:pt idx="2748">
                  <c:v>44238</c:v>
                </c:pt>
                <c:pt idx="2749">
                  <c:v>44239</c:v>
                </c:pt>
                <c:pt idx="2750">
                  <c:v>44244</c:v>
                </c:pt>
                <c:pt idx="2751">
                  <c:v>44245</c:v>
                </c:pt>
                <c:pt idx="2752">
                  <c:v>44246</c:v>
                </c:pt>
                <c:pt idx="2753">
                  <c:v>44249</c:v>
                </c:pt>
                <c:pt idx="2754">
                  <c:v>44250</c:v>
                </c:pt>
                <c:pt idx="2755">
                  <c:v>44251</c:v>
                </c:pt>
                <c:pt idx="2756">
                  <c:v>44252</c:v>
                </c:pt>
                <c:pt idx="2757">
                  <c:v>44253</c:v>
                </c:pt>
                <c:pt idx="2758">
                  <c:v>44256</c:v>
                </c:pt>
                <c:pt idx="2759">
                  <c:v>44257</c:v>
                </c:pt>
                <c:pt idx="2760">
                  <c:v>44258</c:v>
                </c:pt>
                <c:pt idx="2761">
                  <c:v>44259</c:v>
                </c:pt>
                <c:pt idx="2762">
                  <c:v>44260</c:v>
                </c:pt>
                <c:pt idx="2763">
                  <c:v>44263</c:v>
                </c:pt>
                <c:pt idx="2764">
                  <c:v>44264</c:v>
                </c:pt>
                <c:pt idx="2765">
                  <c:v>44265</c:v>
                </c:pt>
                <c:pt idx="2766">
                  <c:v>44266</c:v>
                </c:pt>
                <c:pt idx="2767">
                  <c:v>44267</c:v>
                </c:pt>
                <c:pt idx="2768">
                  <c:v>44270</c:v>
                </c:pt>
                <c:pt idx="2769">
                  <c:v>44271</c:v>
                </c:pt>
                <c:pt idx="2770">
                  <c:v>44272</c:v>
                </c:pt>
                <c:pt idx="2771">
                  <c:v>44273</c:v>
                </c:pt>
                <c:pt idx="2772">
                  <c:v>44274</c:v>
                </c:pt>
                <c:pt idx="2773">
                  <c:v>44277</c:v>
                </c:pt>
                <c:pt idx="2774">
                  <c:v>44278</c:v>
                </c:pt>
                <c:pt idx="2775">
                  <c:v>44279</c:v>
                </c:pt>
                <c:pt idx="2776">
                  <c:v>44280</c:v>
                </c:pt>
                <c:pt idx="2777">
                  <c:v>44281</c:v>
                </c:pt>
                <c:pt idx="2778">
                  <c:v>44284</c:v>
                </c:pt>
                <c:pt idx="2779">
                  <c:v>44285</c:v>
                </c:pt>
                <c:pt idx="2780">
                  <c:v>44286</c:v>
                </c:pt>
                <c:pt idx="2781">
                  <c:v>44287</c:v>
                </c:pt>
                <c:pt idx="2782">
                  <c:v>44291</c:v>
                </c:pt>
                <c:pt idx="2783">
                  <c:v>44292</c:v>
                </c:pt>
                <c:pt idx="2784">
                  <c:v>44293</c:v>
                </c:pt>
                <c:pt idx="2785">
                  <c:v>44294</c:v>
                </c:pt>
                <c:pt idx="2786">
                  <c:v>44295</c:v>
                </c:pt>
                <c:pt idx="2787">
                  <c:v>44298</c:v>
                </c:pt>
                <c:pt idx="2788">
                  <c:v>44299</c:v>
                </c:pt>
                <c:pt idx="2789">
                  <c:v>44300</c:v>
                </c:pt>
                <c:pt idx="2790">
                  <c:v>44301</c:v>
                </c:pt>
                <c:pt idx="2791">
                  <c:v>44302</c:v>
                </c:pt>
                <c:pt idx="2792">
                  <c:v>44305</c:v>
                </c:pt>
                <c:pt idx="2793">
                  <c:v>44306</c:v>
                </c:pt>
                <c:pt idx="2794">
                  <c:v>44308</c:v>
                </c:pt>
                <c:pt idx="2795">
                  <c:v>44309</c:v>
                </c:pt>
                <c:pt idx="2796">
                  <c:v>44312</c:v>
                </c:pt>
                <c:pt idx="2797">
                  <c:v>44313</c:v>
                </c:pt>
                <c:pt idx="2798">
                  <c:v>44314</c:v>
                </c:pt>
                <c:pt idx="2799">
                  <c:v>44315</c:v>
                </c:pt>
                <c:pt idx="2800">
                  <c:v>44316</c:v>
                </c:pt>
                <c:pt idx="2801">
                  <c:v>44319</c:v>
                </c:pt>
                <c:pt idx="2802">
                  <c:v>44320</c:v>
                </c:pt>
                <c:pt idx="2803">
                  <c:v>44321</c:v>
                </c:pt>
                <c:pt idx="2804">
                  <c:v>44322</c:v>
                </c:pt>
                <c:pt idx="2805">
                  <c:v>44323</c:v>
                </c:pt>
                <c:pt idx="2806">
                  <c:v>44326</c:v>
                </c:pt>
                <c:pt idx="2807">
                  <c:v>44327</c:v>
                </c:pt>
                <c:pt idx="2808">
                  <c:v>44328</c:v>
                </c:pt>
                <c:pt idx="2809">
                  <c:v>44329</c:v>
                </c:pt>
                <c:pt idx="2810">
                  <c:v>44330</c:v>
                </c:pt>
                <c:pt idx="2811">
                  <c:v>44333</c:v>
                </c:pt>
                <c:pt idx="2812">
                  <c:v>44334</c:v>
                </c:pt>
                <c:pt idx="2813">
                  <c:v>44335</c:v>
                </c:pt>
                <c:pt idx="2814">
                  <c:v>44336</c:v>
                </c:pt>
                <c:pt idx="2815">
                  <c:v>44337</c:v>
                </c:pt>
                <c:pt idx="2816">
                  <c:v>44340</c:v>
                </c:pt>
                <c:pt idx="2817">
                  <c:v>44341</c:v>
                </c:pt>
                <c:pt idx="2818">
                  <c:v>44342</c:v>
                </c:pt>
                <c:pt idx="2819">
                  <c:v>44343</c:v>
                </c:pt>
                <c:pt idx="2820">
                  <c:v>44344</c:v>
                </c:pt>
                <c:pt idx="2821">
                  <c:v>44347</c:v>
                </c:pt>
                <c:pt idx="2822">
                  <c:v>44348</c:v>
                </c:pt>
                <c:pt idx="2823">
                  <c:v>44349</c:v>
                </c:pt>
                <c:pt idx="2824">
                  <c:v>44351</c:v>
                </c:pt>
                <c:pt idx="2825">
                  <c:v>44354</c:v>
                </c:pt>
                <c:pt idx="2826">
                  <c:v>44355</c:v>
                </c:pt>
                <c:pt idx="2827">
                  <c:v>44356</c:v>
                </c:pt>
                <c:pt idx="2828">
                  <c:v>44357</c:v>
                </c:pt>
                <c:pt idx="2829">
                  <c:v>44358</c:v>
                </c:pt>
                <c:pt idx="2830">
                  <c:v>44361</c:v>
                </c:pt>
                <c:pt idx="2831">
                  <c:v>44362</c:v>
                </c:pt>
                <c:pt idx="2832">
                  <c:v>44363</c:v>
                </c:pt>
                <c:pt idx="2833">
                  <c:v>44364</c:v>
                </c:pt>
                <c:pt idx="2834">
                  <c:v>44365</c:v>
                </c:pt>
                <c:pt idx="2835">
                  <c:v>44368</c:v>
                </c:pt>
                <c:pt idx="2836">
                  <c:v>44369</c:v>
                </c:pt>
                <c:pt idx="2837">
                  <c:v>44370</c:v>
                </c:pt>
                <c:pt idx="2838">
                  <c:v>44371</c:v>
                </c:pt>
                <c:pt idx="2839">
                  <c:v>44372</c:v>
                </c:pt>
                <c:pt idx="2840">
                  <c:v>44375</c:v>
                </c:pt>
                <c:pt idx="2841">
                  <c:v>44376</c:v>
                </c:pt>
                <c:pt idx="2842">
                  <c:v>44377</c:v>
                </c:pt>
                <c:pt idx="2843">
                  <c:v>44378</c:v>
                </c:pt>
                <c:pt idx="2844">
                  <c:v>44379</c:v>
                </c:pt>
                <c:pt idx="2845">
                  <c:v>44382</c:v>
                </c:pt>
                <c:pt idx="2846">
                  <c:v>44383</c:v>
                </c:pt>
                <c:pt idx="2847">
                  <c:v>44384</c:v>
                </c:pt>
                <c:pt idx="2848">
                  <c:v>44385</c:v>
                </c:pt>
                <c:pt idx="2849">
                  <c:v>44389</c:v>
                </c:pt>
                <c:pt idx="2850">
                  <c:v>44390</c:v>
                </c:pt>
                <c:pt idx="2851">
                  <c:v>44391</c:v>
                </c:pt>
                <c:pt idx="2852">
                  <c:v>44392</c:v>
                </c:pt>
                <c:pt idx="2853">
                  <c:v>44393</c:v>
                </c:pt>
                <c:pt idx="2854">
                  <c:v>44396</c:v>
                </c:pt>
                <c:pt idx="2855">
                  <c:v>44397</c:v>
                </c:pt>
                <c:pt idx="2856">
                  <c:v>44398</c:v>
                </c:pt>
                <c:pt idx="2857">
                  <c:v>44399</c:v>
                </c:pt>
                <c:pt idx="2858">
                  <c:v>44400</c:v>
                </c:pt>
                <c:pt idx="2859">
                  <c:v>44403</c:v>
                </c:pt>
                <c:pt idx="2860">
                  <c:v>44404</c:v>
                </c:pt>
                <c:pt idx="2861">
                  <c:v>44405</c:v>
                </c:pt>
                <c:pt idx="2862">
                  <c:v>44406</c:v>
                </c:pt>
                <c:pt idx="2863">
                  <c:v>44407</c:v>
                </c:pt>
                <c:pt idx="2864">
                  <c:v>44410</c:v>
                </c:pt>
                <c:pt idx="2865">
                  <c:v>44411</c:v>
                </c:pt>
                <c:pt idx="2866">
                  <c:v>44412</c:v>
                </c:pt>
                <c:pt idx="2867">
                  <c:v>44413</c:v>
                </c:pt>
                <c:pt idx="2868">
                  <c:v>44414</c:v>
                </c:pt>
                <c:pt idx="2869">
                  <c:v>44417</c:v>
                </c:pt>
                <c:pt idx="2870">
                  <c:v>44418</c:v>
                </c:pt>
                <c:pt idx="2871">
                  <c:v>44419</c:v>
                </c:pt>
                <c:pt idx="2872">
                  <c:v>44420</c:v>
                </c:pt>
                <c:pt idx="2873">
                  <c:v>44421</c:v>
                </c:pt>
                <c:pt idx="2874">
                  <c:v>44424</c:v>
                </c:pt>
                <c:pt idx="2875">
                  <c:v>44425</c:v>
                </c:pt>
                <c:pt idx="2876">
                  <c:v>44426</c:v>
                </c:pt>
                <c:pt idx="2877">
                  <c:v>44427</c:v>
                </c:pt>
                <c:pt idx="2878">
                  <c:v>44428</c:v>
                </c:pt>
                <c:pt idx="2879">
                  <c:v>44431</c:v>
                </c:pt>
                <c:pt idx="2880">
                  <c:v>44432</c:v>
                </c:pt>
                <c:pt idx="2881">
                  <c:v>44433</c:v>
                </c:pt>
                <c:pt idx="2882">
                  <c:v>44434</c:v>
                </c:pt>
                <c:pt idx="2883">
                  <c:v>44435</c:v>
                </c:pt>
                <c:pt idx="2884">
                  <c:v>44438</c:v>
                </c:pt>
                <c:pt idx="2885">
                  <c:v>44439</c:v>
                </c:pt>
                <c:pt idx="2886">
                  <c:v>44440</c:v>
                </c:pt>
                <c:pt idx="2887">
                  <c:v>44441</c:v>
                </c:pt>
                <c:pt idx="2888">
                  <c:v>44442</c:v>
                </c:pt>
                <c:pt idx="2889">
                  <c:v>44445</c:v>
                </c:pt>
                <c:pt idx="2890">
                  <c:v>44447</c:v>
                </c:pt>
                <c:pt idx="2891">
                  <c:v>44448</c:v>
                </c:pt>
                <c:pt idx="2892">
                  <c:v>44449</c:v>
                </c:pt>
                <c:pt idx="2893">
                  <c:v>44452</c:v>
                </c:pt>
                <c:pt idx="2894">
                  <c:v>44453</c:v>
                </c:pt>
                <c:pt idx="2895">
                  <c:v>44454</c:v>
                </c:pt>
                <c:pt idx="2896">
                  <c:v>44455</c:v>
                </c:pt>
                <c:pt idx="2897">
                  <c:v>44456</c:v>
                </c:pt>
                <c:pt idx="2898">
                  <c:v>44459</c:v>
                </c:pt>
                <c:pt idx="2899">
                  <c:v>44460</c:v>
                </c:pt>
                <c:pt idx="2900">
                  <c:v>44461</c:v>
                </c:pt>
                <c:pt idx="2901">
                  <c:v>44462</c:v>
                </c:pt>
                <c:pt idx="2902">
                  <c:v>44463</c:v>
                </c:pt>
                <c:pt idx="2903">
                  <c:v>44466</c:v>
                </c:pt>
                <c:pt idx="2904">
                  <c:v>44467</c:v>
                </c:pt>
                <c:pt idx="2905">
                  <c:v>44468</c:v>
                </c:pt>
                <c:pt idx="2906">
                  <c:v>44469</c:v>
                </c:pt>
                <c:pt idx="2907">
                  <c:v>44470</c:v>
                </c:pt>
                <c:pt idx="2908">
                  <c:v>44473</c:v>
                </c:pt>
                <c:pt idx="2909">
                  <c:v>44474</c:v>
                </c:pt>
                <c:pt idx="2910">
                  <c:v>44475</c:v>
                </c:pt>
                <c:pt idx="2911">
                  <c:v>44476</c:v>
                </c:pt>
                <c:pt idx="2912">
                  <c:v>44477</c:v>
                </c:pt>
                <c:pt idx="2913">
                  <c:v>44480</c:v>
                </c:pt>
                <c:pt idx="2914">
                  <c:v>44482</c:v>
                </c:pt>
                <c:pt idx="2915">
                  <c:v>44483</c:v>
                </c:pt>
                <c:pt idx="2916">
                  <c:v>44484</c:v>
                </c:pt>
                <c:pt idx="2917">
                  <c:v>44487</c:v>
                </c:pt>
                <c:pt idx="2918">
                  <c:v>44488</c:v>
                </c:pt>
                <c:pt idx="2919">
                  <c:v>44489</c:v>
                </c:pt>
                <c:pt idx="2920">
                  <c:v>44490</c:v>
                </c:pt>
                <c:pt idx="2921">
                  <c:v>44491</c:v>
                </c:pt>
                <c:pt idx="2922">
                  <c:v>44494</c:v>
                </c:pt>
                <c:pt idx="2923">
                  <c:v>44495</c:v>
                </c:pt>
                <c:pt idx="2924">
                  <c:v>44496</c:v>
                </c:pt>
                <c:pt idx="2925">
                  <c:v>44497</c:v>
                </c:pt>
                <c:pt idx="2926">
                  <c:v>44498</c:v>
                </c:pt>
                <c:pt idx="2927">
                  <c:v>44501</c:v>
                </c:pt>
                <c:pt idx="2928">
                  <c:v>44503</c:v>
                </c:pt>
                <c:pt idx="2929">
                  <c:v>44504</c:v>
                </c:pt>
                <c:pt idx="2930">
                  <c:v>44505</c:v>
                </c:pt>
                <c:pt idx="2931">
                  <c:v>44508</c:v>
                </c:pt>
                <c:pt idx="2932">
                  <c:v>44509</c:v>
                </c:pt>
                <c:pt idx="2933">
                  <c:v>44510</c:v>
                </c:pt>
                <c:pt idx="2934">
                  <c:v>44511</c:v>
                </c:pt>
                <c:pt idx="2935">
                  <c:v>44512</c:v>
                </c:pt>
                <c:pt idx="2936">
                  <c:v>44516</c:v>
                </c:pt>
                <c:pt idx="2937">
                  <c:v>44517</c:v>
                </c:pt>
                <c:pt idx="2938">
                  <c:v>44518</c:v>
                </c:pt>
                <c:pt idx="2939">
                  <c:v>44519</c:v>
                </c:pt>
                <c:pt idx="2940">
                  <c:v>44522</c:v>
                </c:pt>
                <c:pt idx="2941">
                  <c:v>44523</c:v>
                </c:pt>
                <c:pt idx="2942">
                  <c:v>44524</c:v>
                </c:pt>
                <c:pt idx="2943">
                  <c:v>44525</c:v>
                </c:pt>
                <c:pt idx="2944">
                  <c:v>44526</c:v>
                </c:pt>
                <c:pt idx="2945">
                  <c:v>44529</c:v>
                </c:pt>
                <c:pt idx="2946">
                  <c:v>44530</c:v>
                </c:pt>
                <c:pt idx="2947">
                  <c:v>44531</c:v>
                </c:pt>
                <c:pt idx="2948">
                  <c:v>44532</c:v>
                </c:pt>
                <c:pt idx="2949">
                  <c:v>44533</c:v>
                </c:pt>
                <c:pt idx="2950">
                  <c:v>44536</c:v>
                </c:pt>
                <c:pt idx="2951">
                  <c:v>44537</c:v>
                </c:pt>
                <c:pt idx="2952">
                  <c:v>44538</c:v>
                </c:pt>
                <c:pt idx="2953">
                  <c:v>44539</c:v>
                </c:pt>
                <c:pt idx="2954">
                  <c:v>44540</c:v>
                </c:pt>
                <c:pt idx="2955">
                  <c:v>44543</c:v>
                </c:pt>
                <c:pt idx="2956">
                  <c:v>44544</c:v>
                </c:pt>
                <c:pt idx="2957">
                  <c:v>44545</c:v>
                </c:pt>
                <c:pt idx="2958">
                  <c:v>44546</c:v>
                </c:pt>
                <c:pt idx="2959">
                  <c:v>44547</c:v>
                </c:pt>
                <c:pt idx="2960">
                  <c:v>44550</c:v>
                </c:pt>
                <c:pt idx="2961">
                  <c:v>44551</c:v>
                </c:pt>
                <c:pt idx="2962">
                  <c:v>44552</c:v>
                </c:pt>
                <c:pt idx="2963">
                  <c:v>44553</c:v>
                </c:pt>
                <c:pt idx="2964">
                  <c:v>44557</c:v>
                </c:pt>
                <c:pt idx="2965">
                  <c:v>44558</c:v>
                </c:pt>
                <c:pt idx="2966">
                  <c:v>44559</c:v>
                </c:pt>
                <c:pt idx="2967">
                  <c:v>44560</c:v>
                </c:pt>
                <c:pt idx="2968">
                  <c:v>44564</c:v>
                </c:pt>
                <c:pt idx="2969">
                  <c:v>44565</c:v>
                </c:pt>
                <c:pt idx="2970">
                  <c:v>44566</c:v>
                </c:pt>
                <c:pt idx="2971">
                  <c:v>44567</c:v>
                </c:pt>
                <c:pt idx="2972">
                  <c:v>44568</c:v>
                </c:pt>
                <c:pt idx="2973">
                  <c:v>44571</c:v>
                </c:pt>
                <c:pt idx="2974">
                  <c:v>44572</c:v>
                </c:pt>
                <c:pt idx="2975">
                  <c:v>44573</c:v>
                </c:pt>
                <c:pt idx="2976">
                  <c:v>44574</c:v>
                </c:pt>
                <c:pt idx="2977">
                  <c:v>44575</c:v>
                </c:pt>
                <c:pt idx="2978">
                  <c:v>44578</c:v>
                </c:pt>
                <c:pt idx="2979">
                  <c:v>44579</c:v>
                </c:pt>
                <c:pt idx="2980">
                  <c:v>44580</c:v>
                </c:pt>
                <c:pt idx="2981">
                  <c:v>44581</c:v>
                </c:pt>
                <c:pt idx="2982">
                  <c:v>44582</c:v>
                </c:pt>
                <c:pt idx="2983">
                  <c:v>44585</c:v>
                </c:pt>
                <c:pt idx="2984">
                  <c:v>44586</c:v>
                </c:pt>
                <c:pt idx="2985">
                  <c:v>44587</c:v>
                </c:pt>
                <c:pt idx="2986">
                  <c:v>44588</c:v>
                </c:pt>
                <c:pt idx="2987">
                  <c:v>44589</c:v>
                </c:pt>
                <c:pt idx="2988">
                  <c:v>44592</c:v>
                </c:pt>
                <c:pt idx="2989">
                  <c:v>44593</c:v>
                </c:pt>
                <c:pt idx="2990">
                  <c:v>44594</c:v>
                </c:pt>
                <c:pt idx="2991">
                  <c:v>44595</c:v>
                </c:pt>
                <c:pt idx="2992">
                  <c:v>44596</c:v>
                </c:pt>
                <c:pt idx="2993">
                  <c:v>44599</c:v>
                </c:pt>
                <c:pt idx="2994">
                  <c:v>44600</c:v>
                </c:pt>
                <c:pt idx="2995">
                  <c:v>44601</c:v>
                </c:pt>
                <c:pt idx="2996">
                  <c:v>44602</c:v>
                </c:pt>
                <c:pt idx="2997">
                  <c:v>44603</c:v>
                </c:pt>
                <c:pt idx="2998">
                  <c:v>44606</c:v>
                </c:pt>
                <c:pt idx="2999">
                  <c:v>44607</c:v>
                </c:pt>
                <c:pt idx="3000">
                  <c:v>44608</c:v>
                </c:pt>
                <c:pt idx="3001">
                  <c:v>44609</c:v>
                </c:pt>
                <c:pt idx="3002">
                  <c:v>44610</c:v>
                </c:pt>
                <c:pt idx="3003">
                  <c:v>44613</c:v>
                </c:pt>
                <c:pt idx="3004">
                  <c:v>44614</c:v>
                </c:pt>
                <c:pt idx="3005">
                  <c:v>44615</c:v>
                </c:pt>
                <c:pt idx="3006">
                  <c:v>44616</c:v>
                </c:pt>
                <c:pt idx="3007">
                  <c:v>44617</c:v>
                </c:pt>
                <c:pt idx="3008">
                  <c:v>44622</c:v>
                </c:pt>
                <c:pt idx="3009">
                  <c:v>44623</c:v>
                </c:pt>
                <c:pt idx="3010">
                  <c:v>44624</c:v>
                </c:pt>
                <c:pt idx="3011">
                  <c:v>44627</c:v>
                </c:pt>
                <c:pt idx="3012">
                  <c:v>44628</c:v>
                </c:pt>
                <c:pt idx="3013">
                  <c:v>44629</c:v>
                </c:pt>
                <c:pt idx="3014">
                  <c:v>44630</c:v>
                </c:pt>
                <c:pt idx="3015">
                  <c:v>44631</c:v>
                </c:pt>
                <c:pt idx="3016">
                  <c:v>44634</c:v>
                </c:pt>
                <c:pt idx="3017">
                  <c:v>44635</c:v>
                </c:pt>
                <c:pt idx="3018">
                  <c:v>44636</c:v>
                </c:pt>
                <c:pt idx="3019">
                  <c:v>44637</c:v>
                </c:pt>
                <c:pt idx="3020">
                  <c:v>44638</c:v>
                </c:pt>
                <c:pt idx="3021">
                  <c:v>44641</c:v>
                </c:pt>
                <c:pt idx="3022">
                  <c:v>44642</c:v>
                </c:pt>
                <c:pt idx="3023">
                  <c:v>44643</c:v>
                </c:pt>
                <c:pt idx="3024">
                  <c:v>44644</c:v>
                </c:pt>
                <c:pt idx="3025">
                  <c:v>44645</c:v>
                </c:pt>
                <c:pt idx="3026">
                  <c:v>44648</c:v>
                </c:pt>
                <c:pt idx="3027">
                  <c:v>44649</c:v>
                </c:pt>
                <c:pt idx="3028">
                  <c:v>44650</c:v>
                </c:pt>
                <c:pt idx="3029">
                  <c:v>44651</c:v>
                </c:pt>
                <c:pt idx="3030">
                  <c:v>44652</c:v>
                </c:pt>
                <c:pt idx="3031">
                  <c:v>44655</c:v>
                </c:pt>
                <c:pt idx="3032">
                  <c:v>44656</c:v>
                </c:pt>
                <c:pt idx="3033">
                  <c:v>44657</c:v>
                </c:pt>
                <c:pt idx="3034">
                  <c:v>44658</c:v>
                </c:pt>
                <c:pt idx="3035">
                  <c:v>44659</c:v>
                </c:pt>
                <c:pt idx="3036">
                  <c:v>44662</c:v>
                </c:pt>
                <c:pt idx="3037">
                  <c:v>44663</c:v>
                </c:pt>
                <c:pt idx="3038">
                  <c:v>44664</c:v>
                </c:pt>
                <c:pt idx="3039">
                  <c:v>44665</c:v>
                </c:pt>
                <c:pt idx="3040">
                  <c:v>44669</c:v>
                </c:pt>
                <c:pt idx="3041">
                  <c:v>44670</c:v>
                </c:pt>
                <c:pt idx="3042">
                  <c:v>44671</c:v>
                </c:pt>
                <c:pt idx="3043">
                  <c:v>44673</c:v>
                </c:pt>
                <c:pt idx="3044">
                  <c:v>44676</c:v>
                </c:pt>
                <c:pt idx="3045">
                  <c:v>44677</c:v>
                </c:pt>
                <c:pt idx="3046">
                  <c:v>44678</c:v>
                </c:pt>
                <c:pt idx="3047">
                  <c:v>44679</c:v>
                </c:pt>
                <c:pt idx="3048">
                  <c:v>44680</c:v>
                </c:pt>
                <c:pt idx="3049">
                  <c:v>44683</c:v>
                </c:pt>
                <c:pt idx="3050">
                  <c:v>44684</c:v>
                </c:pt>
                <c:pt idx="3051">
                  <c:v>44685</c:v>
                </c:pt>
                <c:pt idx="3052">
                  <c:v>44686</c:v>
                </c:pt>
                <c:pt idx="3053">
                  <c:v>44687</c:v>
                </c:pt>
                <c:pt idx="3054">
                  <c:v>44690</c:v>
                </c:pt>
                <c:pt idx="3055">
                  <c:v>44691</c:v>
                </c:pt>
                <c:pt idx="3056">
                  <c:v>44692</c:v>
                </c:pt>
                <c:pt idx="3057">
                  <c:v>44693</c:v>
                </c:pt>
                <c:pt idx="3058">
                  <c:v>44694</c:v>
                </c:pt>
                <c:pt idx="3059">
                  <c:v>44697</c:v>
                </c:pt>
                <c:pt idx="3060">
                  <c:v>44698</c:v>
                </c:pt>
                <c:pt idx="3061">
                  <c:v>44699</c:v>
                </c:pt>
                <c:pt idx="3062">
                  <c:v>44700</c:v>
                </c:pt>
                <c:pt idx="3063">
                  <c:v>44701</c:v>
                </c:pt>
                <c:pt idx="3064">
                  <c:v>44704</c:v>
                </c:pt>
                <c:pt idx="3065">
                  <c:v>44705</c:v>
                </c:pt>
                <c:pt idx="3066">
                  <c:v>44706</c:v>
                </c:pt>
                <c:pt idx="3067">
                  <c:v>44707</c:v>
                </c:pt>
                <c:pt idx="3068">
                  <c:v>44708</c:v>
                </c:pt>
                <c:pt idx="3069">
                  <c:v>44711</c:v>
                </c:pt>
                <c:pt idx="3070">
                  <c:v>44712</c:v>
                </c:pt>
                <c:pt idx="3071">
                  <c:v>44713</c:v>
                </c:pt>
                <c:pt idx="3072">
                  <c:v>44714</c:v>
                </c:pt>
                <c:pt idx="3073">
                  <c:v>44715</c:v>
                </c:pt>
                <c:pt idx="3074">
                  <c:v>44718</c:v>
                </c:pt>
                <c:pt idx="3075">
                  <c:v>44719</c:v>
                </c:pt>
                <c:pt idx="3076">
                  <c:v>44720</c:v>
                </c:pt>
                <c:pt idx="3077">
                  <c:v>44721</c:v>
                </c:pt>
                <c:pt idx="3078">
                  <c:v>44722</c:v>
                </c:pt>
                <c:pt idx="3079">
                  <c:v>44725</c:v>
                </c:pt>
                <c:pt idx="3080">
                  <c:v>44726</c:v>
                </c:pt>
                <c:pt idx="3081">
                  <c:v>44727</c:v>
                </c:pt>
                <c:pt idx="3082">
                  <c:v>44729</c:v>
                </c:pt>
                <c:pt idx="3083">
                  <c:v>44732</c:v>
                </c:pt>
                <c:pt idx="3084">
                  <c:v>44733</c:v>
                </c:pt>
                <c:pt idx="3085">
                  <c:v>44734</c:v>
                </c:pt>
                <c:pt idx="3086">
                  <c:v>44735</c:v>
                </c:pt>
                <c:pt idx="3087">
                  <c:v>44736</c:v>
                </c:pt>
                <c:pt idx="3088">
                  <c:v>44739</c:v>
                </c:pt>
                <c:pt idx="3089">
                  <c:v>44740</c:v>
                </c:pt>
                <c:pt idx="3090">
                  <c:v>44741</c:v>
                </c:pt>
                <c:pt idx="3091">
                  <c:v>44742</c:v>
                </c:pt>
                <c:pt idx="3092">
                  <c:v>44743</c:v>
                </c:pt>
                <c:pt idx="3093">
                  <c:v>44746</c:v>
                </c:pt>
                <c:pt idx="3094">
                  <c:v>44747</c:v>
                </c:pt>
                <c:pt idx="3095">
                  <c:v>44748</c:v>
                </c:pt>
                <c:pt idx="3096">
                  <c:v>44749</c:v>
                </c:pt>
                <c:pt idx="3097">
                  <c:v>44750</c:v>
                </c:pt>
                <c:pt idx="3098">
                  <c:v>44753</c:v>
                </c:pt>
                <c:pt idx="3099">
                  <c:v>44754</c:v>
                </c:pt>
                <c:pt idx="3100">
                  <c:v>44755</c:v>
                </c:pt>
                <c:pt idx="3101">
                  <c:v>44756</c:v>
                </c:pt>
                <c:pt idx="3102">
                  <c:v>44757</c:v>
                </c:pt>
                <c:pt idx="3103">
                  <c:v>44760</c:v>
                </c:pt>
                <c:pt idx="3104">
                  <c:v>44761</c:v>
                </c:pt>
                <c:pt idx="3105">
                  <c:v>44762</c:v>
                </c:pt>
                <c:pt idx="3106">
                  <c:v>44763</c:v>
                </c:pt>
                <c:pt idx="3107">
                  <c:v>44764</c:v>
                </c:pt>
                <c:pt idx="3108">
                  <c:v>44767</c:v>
                </c:pt>
                <c:pt idx="3109">
                  <c:v>44768</c:v>
                </c:pt>
                <c:pt idx="3110">
                  <c:v>44769</c:v>
                </c:pt>
                <c:pt idx="3111">
                  <c:v>44770</c:v>
                </c:pt>
                <c:pt idx="3112">
                  <c:v>44771</c:v>
                </c:pt>
                <c:pt idx="3113">
                  <c:v>44774</c:v>
                </c:pt>
                <c:pt idx="3114">
                  <c:v>44775</c:v>
                </c:pt>
                <c:pt idx="3115">
                  <c:v>44776</c:v>
                </c:pt>
                <c:pt idx="3116">
                  <c:v>44777</c:v>
                </c:pt>
                <c:pt idx="3117">
                  <c:v>44778</c:v>
                </c:pt>
                <c:pt idx="3118">
                  <c:v>44781</c:v>
                </c:pt>
                <c:pt idx="3119">
                  <c:v>44782</c:v>
                </c:pt>
                <c:pt idx="3120">
                  <c:v>44783</c:v>
                </c:pt>
                <c:pt idx="3121">
                  <c:v>44784</c:v>
                </c:pt>
                <c:pt idx="3122">
                  <c:v>44785</c:v>
                </c:pt>
                <c:pt idx="3123">
                  <c:v>44788</c:v>
                </c:pt>
                <c:pt idx="3124">
                  <c:v>44789</c:v>
                </c:pt>
                <c:pt idx="3125">
                  <c:v>44790</c:v>
                </c:pt>
                <c:pt idx="3126">
                  <c:v>44791</c:v>
                </c:pt>
                <c:pt idx="3127">
                  <c:v>44792</c:v>
                </c:pt>
                <c:pt idx="3128">
                  <c:v>44795</c:v>
                </c:pt>
                <c:pt idx="3129">
                  <c:v>44796</c:v>
                </c:pt>
                <c:pt idx="3130">
                  <c:v>44797</c:v>
                </c:pt>
                <c:pt idx="3131">
                  <c:v>44798</c:v>
                </c:pt>
                <c:pt idx="3132">
                  <c:v>44799</c:v>
                </c:pt>
                <c:pt idx="3133">
                  <c:v>44802</c:v>
                </c:pt>
                <c:pt idx="3134">
                  <c:v>44803</c:v>
                </c:pt>
                <c:pt idx="3135">
                  <c:v>44804</c:v>
                </c:pt>
                <c:pt idx="3136">
                  <c:v>44805</c:v>
                </c:pt>
                <c:pt idx="3137">
                  <c:v>44806</c:v>
                </c:pt>
                <c:pt idx="3138">
                  <c:v>44809</c:v>
                </c:pt>
                <c:pt idx="3139">
                  <c:v>44810</c:v>
                </c:pt>
                <c:pt idx="3140">
                  <c:v>44812</c:v>
                </c:pt>
                <c:pt idx="3141">
                  <c:v>44813</c:v>
                </c:pt>
                <c:pt idx="3142">
                  <c:v>44816</c:v>
                </c:pt>
                <c:pt idx="3143">
                  <c:v>44817</c:v>
                </c:pt>
                <c:pt idx="3144">
                  <c:v>44818</c:v>
                </c:pt>
                <c:pt idx="3145">
                  <c:v>44819</c:v>
                </c:pt>
                <c:pt idx="3146">
                  <c:v>44820</c:v>
                </c:pt>
                <c:pt idx="3147">
                  <c:v>44823</c:v>
                </c:pt>
                <c:pt idx="3148">
                  <c:v>44824</c:v>
                </c:pt>
                <c:pt idx="3149">
                  <c:v>44825</c:v>
                </c:pt>
                <c:pt idx="3150">
                  <c:v>44826</c:v>
                </c:pt>
                <c:pt idx="3151">
                  <c:v>44827</c:v>
                </c:pt>
                <c:pt idx="3152">
                  <c:v>44830</c:v>
                </c:pt>
                <c:pt idx="3153">
                  <c:v>44831</c:v>
                </c:pt>
                <c:pt idx="3154">
                  <c:v>44832</c:v>
                </c:pt>
                <c:pt idx="3155">
                  <c:v>44833</c:v>
                </c:pt>
                <c:pt idx="3156">
                  <c:v>44834</c:v>
                </c:pt>
                <c:pt idx="3157">
                  <c:v>44837</c:v>
                </c:pt>
                <c:pt idx="3158">
                  <c:v>44838</c:v>
                </c:pt>
                <c:pt idx="3159">
                  <c:v>44839</c:v>
                </c:pt>
                <c:pt idx="3160">
                  <c:v>44840</c:v>
                </c:pt>
                <c:pt idx="3161">
                  <c:v>44841</c:v>
                </c:pt>
                <c:pt idx="3162">
                  <c:v>44844</c:v>
                </c:pt>
                <c:pt idx="3163">
                  <c:v>44845</c:v>
                </c:pt>
                <c:pt idx="3164">
                  <c:v>44847</c:v>
                </c:pt>
                <c:pt idx="3165">
                  <c:v>44848</c:v>
                </c:pt>
                <c:pt idx="3166">
                  <c:v>44851</c:v>
                </c:pt>
                <c:pt idx="3167">
                  <c:v>44852</c:v>
                </c:pt>
                <c:pt idx="3168">
                  <c:v>44853</c:v>
                </c:pt>
                <c:pt idx="3169">
                  <c:v>44854</c:v>
                </c:pt>
                <c:pt idx="3170">
                  <c:v>44855</c:v>
                </c:pt>
                <c:pt idx="3171">
                  <c:v>44858</c:v>
                </c:pt>
                <c:pt idx="3172">
                  <c:v>44859</c:v>
                </c:pt>
                <c:pt idx="3173">
                  <c:v>44860</c:v>
                </c:pt>
                <c:pt idx="3174">
                  <c:v>44861</c:v>
                </c:pt>
                <c:pt idx="3175">
                  <c:v>44862</c:v>
                </c:pt>
                <c:pt idx="3176">
                  <c:v>44865</c:v>
                </c:pt>
                <c:pt idx="3177">
                  <c:v>44866</c:v>
                </c:pt>
                <c:pt idx="3178">
                  <c:v>44868</c:v>
                </c:pt>
                <c:pt idx="3179">
                  <c:v>44869</c:v>
                </c:pt>
                <c:pt idx="3180">
                  <c:v>44872</c:v>
                </c:pt>
                <c:pt idx="3181">
                  <c:v>44873</c:v>
                </c:pt>
                <c:pt idx="3182">
                  <c:v>44874</c:v>
                </c:pt>
                <c:pt idx="3183">
                  <c:v>44875</c:v>
                </c:pt>
                <c:pt idx="3184">
                  <c:v>44876</c:v>
                </c:pt>
                <c:pt idx="3185">
                  <c:v>44879</c:v>
                </c:pt>
                <c:pt idx="3186">
                  <c:v>44881</c:v>
                </c:pt>
                <c:pt idx="3187">
                  <c:v>44882</c:v>
                </c:pt>
                <c:pt idx="3188">
                  <c:v>44883</c:v>
                </c:pt>
                <c:pt idx="3189">
                  <c:v>44886</c:v>
                </c:pt>
                <c:pt idx="3190">
                  <c:v>44887</c:v>
                </c:pt>
                <c:pt idx="3191">
                  <c:v>44888</c:v>
                </c:pt>
                <c:pt idx="3192">
                  <c:v>44889</c:v>
                </c:pt>
                <c:pt idx="3193">
                  <c:v>44890</c:v>
                </c:pt>
                <c:pt idx="3194">
                  <c:v>44893</c:v>
                </c:pt>
                <c:pt idx="3195">
                  <c:v>44894</c:v>
                </c:pt>
                <c:pt idx="3196">
                  <c:v>44895</c:v>
                </c:pt>
                <c:pt idx="3197">
                  <c:v>44896</c:v>
                </c:pt>
                <c:pt idx="3198">
                  <c:v>44897</c:v>
                </c:pt>
                <c:pt idx="3199">
                  <c:v>44900</c:v>
                </c:pt>
                <c:pt idx="3200">
                  <c:v>44901</c:v>
                </c:pt>
                <c:pt idx="3201">
                  <c:v>44902</c:v>
                </c:pt>
                <c:pt idx="3202">
                  <c:v>44903</c:v>
                </c:pt>
                <c:pt idx="3203">
                  <c:v>44904</c:v>
                </c:pt>
                <c:pt idx="3204">
                  <c:v>44907</c:v>
                </c:pt>
                <c:pt idx="3205">
                  <c:v>44908</c:v>
                </c:pt>
                <c:pt idx="3206">
                  <c:v>44909</c:v>
                </c:pt>
                <c:pt idx="3207">
                  <c:v>44910</c:v>
                </c:pt>
                <c:pt idx="3208">
                  <c:v>44911</c:v>
                </c:pt>
                <c:pt idx="3209">
                  <c:v>44914</c:v>
                </c:pt>
                <c:pt idx="3210">
                  <c:v>44915</c:v>
                </c:pt>
                <c:pt idx="3211">
                  <c:v>44916</c:v>
                </c:pt>
                <c:pt idx="3212">
                  <c:v>44917</c:v>
                </c:pt>
                <c:pt idx="3213">
                  <c:v>44918</c:v>
                </c:pt>
                <c:pt idx="3214">
                  <c:v>44921</c:v>
                </c:pt>
                <c:pt idx="3215">
                  <c:v>44922</c:v>
                </c:pt>
                <c:pt idx="3216">
                  <c:v>44923</c:v>
                </c:pt>
                <c:pt idx="3217">
                  <c:v>44924</c:v>
                </c:pt>
                <c:pt idx="3218">
                  <c:v>44928</c:v>
                </c:pt>
                <c:pt idx="3219">
                  <c:v>44929</c:v>
                </c:pt>
                <c:pt idx="3220">
                  <c:v>44930</c:v>
                </c:pt>
                <c:pt idx="3221">
                  <c:v>44931</c:v>
                </c:pt>
                <c:pt idx="3222">
                  <c:v>44932</c:v>
                </c:pt>
                <c:pt idx="3223">
                  <c:v>44935</c:v>
                </c:pt>
                <c:pt idx="3224">
                  <c:v>44936</c:v>
                </c:pt>
                <c:pt idx="3225">
                  <c:v>44937</c:v>
                </c:pt>
                <c:pt idx="3226">
                  <c:v>44938</c:v>
                </c:pt>
                <c:pt idx="3227">
                  <c:v>44939</c:v>
                </c:pt>
                <c:pt idx="3228">
                  <c:v>44942</c:v>
                </c:pt>
                <c:pt idx="3229">
                  <c:v>44943</c:v>
                </c:pt>
                <c:pt idx="3230">
                  <c:v>44944</c:v>
                </c:pt>
                <c:pt idx="3231">
                  <c:v>44945</c:v>
                </c:pt>
                <c:pt idx="3232">
                  <c:v>44946</c:v>
                </c:pt>
                <c:pt idx="3233">
                  <c:v>44949</c:v>
                </c:pt>
                <c:pt idx="3234">
                  <c:v>44950</c:v>
                </c:pt>
                <c:pt idx="3235">
                  <c:v>44951</c:v>
                </c:pt>
                <c:pt idx="3236">
                  <c:v>44952</c:v>
                </c:pt>
                <c:pt idx="3237">
                  <c:v>44953</c:v>
                </c:pt>
                <c:pt idx="3238">
                  <c:v>44956</c:v>
                </c:pt>
                <c:pt idx="3239">
                  <c:v>44957</c:v>
                </c:pt>
                <c:pt idx="3240">
                  <c:v>44958</c:v>
                </c:pt>
                <c:pt idx="3241">
                  <c:v>44959</c:v>
                </c:pt>
                <c:pt idx="3242">
                  <c:v>44960</c:v>
                </c:pt>
                <c:pt idx="3243">
                  <c:v>44963</c:v>
                </c:pt>
                <c:pt idx="3244">
                  <c:v>44964</c:v>
                </c:pt>
                <c:pt idx="3245">
                  <c:v>44965</c:v>
                </c:pt>
                <c:pt idx="3246">
                  <c:v>44966</c:v>
                </c:pt>
                <c:pt idx="3247">
                  <c:v>44967</c:v>
                </c:pt>
                <c:pt idx="3248">
                  <c:v>44970</c:v>
                </c:pt>
                <c:pt idx="3249">
                  <c:v>44971</c:v>
                </c:pt>
                <c:pt idx="3250">
                  <c:v>44972</c:v>
                </c:pt>
                <c:pt idx="3251">
                  <c:v>44973</c:v>
                </c:pt>
                <c:pt idx="3252">
                  <c:v>44974</c:v>
                </c:pt>
                <c:pt idx="3253">
                  <c:v>44979</c:v>
                </c:pt>
                <c:pt idx="3254">
                  <c:v>44980</c:v>
                </c:pt>
                <c:pt idx="3255">
                  <c:v>44981</c:v>
                </c:pt>
                <c:pt idx="3256">
                  <c:v>44984</c:v>
                </c:pt>
                <c:pt idx="3257">
                  <c:v>44985</c:v>
                </c:pt>
                <c:pt idx="3258">
                  <c:v>44986</c:v>
                </c:pt>
                <c:pt idx="3259">
                  <c:v>44987</c:v>
                </c:pt>
                <c:pt idx="3260">
                  <c:v>44988</c:v>
                </c:pt>
                <c:pt idx="3261">
                  <c:v>44991</c:v>
                </c:pt>
                <c:pt idx="3262">
                  <c:v>44992</c:v>
                </c:pt>
                <c:pt idx="3263">
                  <c:v>44993</c:v>
                </c:pt>
                <c:pt idx="3264">
                  <c:v>44994</c:v>
                </c:pt>
                <c:pt idx="3265">
                  <c:v>44995</c:v>
                </c:pt>
                <c:pt idx="3266">
                  <c:v>44998</c:v>
                </c:pt>
                <c:pt idx="3267">
                  <c:v>44999</c:v>
                </c:pt>
                <c:pt idx="3268">
                  <c:v>45000</c:v>
                </c:pt>
                <c:pt idx="3269">
                  <c:v>45001</c:v>
                </c:pt>
                <c:pt idx="3270">
                  <c:v>45002</c:v>
                </c:pt>
                <c:pt idx="3271">
                  <c:v>45005</c:v>
                </c:pt>
                <c:pt idx="3272">
                  <c:v>45006</c:v>
                </c:pt>
                <c:pt idx="3273">
                  <c:v>45007</c:v>
                </c:pt>
                <c:pt idx="3274">
                  <c:v>45008</c:v>
                </c:pt>
                <c:pt idx="3275">
                  <c:v>45009</c:v>
                </c:pt>
                <c:pt idx="3276">
                  <c:v>45012</c:v>
                </c:pt>
                <c:pt idx="3277">
                  <c:v>45013</c:v>
                </c:pt>
                <c:pt idx="3278">
                  <c:v>45014</c:v>
                </c:pt>
                <c:pt idx="3279">
                  <c:v>45015</c:v>
                </c:pt>
                <c:pt idx="3280">
                  <c:v>45016</c:v>
                </c:pt>
                <c:pt idx="3281">
                  <c:v>45019</c:v>
                </c:pt>
                <c:pt idx="3282">
                  <c:v>45020</c:v>
                </c:pt>
                <c:pt idx="3283">
                  <c:v>45021</c:v>
                </c:pt>
                <c:pt idx="3284">
                  <c:v>45022</c:v>
                </c:pt>
                <c:pt idx="3285">
                  <c:v>45026</c:v>
                </c:pt>
                <c:pt idx="3286">
                  <c:v>45027</c:v>
                </c:pt>
                <c:pt idx="3287">
                  <c:v>45028</c:v>
                </c:pt>
                <c:pt idx="3288">
                  <c:v>45029</c:v>
                </c:pt>
                <c:pt idx="3289">
                  <c:v>45030</c:v>
                </c:pt>
                <c:pt idx="3290">
                  <c:v>45033</c:v>
                </c:pt>
                <c:pt idx="3291">
                  <c:v>45034</c:v>
                </c:pt>
                <c:pt idx="3292">
                  <c:v>45035</c:v>
                </c:pt>
                <c:pt idx="3293">
                  <c:v>45036</c:v>
                </c:pt>
                <c:pt idx="3294">
                  <c:v>45040</c:v>
                </c:pt>
                <c:pt idx="3295">
                  <c:v>45041</c:v>
                </c:pt>
                <c:pt idx="3296">
                  <c:v>45042</c:v>
                </c:pt>
                <c:pt idx="3297">
                  <c:v>45043</c:v>
                </c:pt>
                <c:pt idx="3298">
                  <c:v>45044</c:v>
                </c:pt>
                <c:pt idx="3299">
                  <c:v>45048</c:v>
                </c:pt>
                <c:pt idx="3300">
                  <c:v>45049</c:v>
                </c:pt>
                <c:pt idx="3301">
                  <c:v>45050</c:v>
                </c:pt>
                <c:pt idx="3302">
                  <c:v>45051</c:v>
                </c:pt>
                <c:pt idx="3303">
                  <c:v>45054</c:v>
                </c:pt>
                <c:pt idx="3304">
                  <c:v>45055</c:v>
                </c:pt>
                <c:pt idx="3305">
                  <c:v>45056</c:v>
                </c:pt>
                <c:pt idx="3306">
                  <c:v>45057</c:v>
                </c:pt>
                <c:pt idx="3307">
                  <c:v>45058</c:v>
                </c:pt>
                <c:pt idx="3308">
                  <c:v>45061</c:v>
                </c:pt>
                <c:pt idx="3309">
                  <c:v>45062</c:v>
                </c:pt>
                <c:pt idx="3310">
                  <c:v>45063</c:v>
                </c:pt>
                <c:pt idx="3311">
                  <c:v>45064</c:v>
                </c:pt>
                <c:pt idx="3312">
                  <c:v>45065</c:v>
                </c:pt>
                <c:pt idx="3313">
                  <c:v>45068</c:v>
                </c:pt>
                <c:pt idx="3314">
                  <c:v>45069</c:v>
                </c:pt>
                <c:pt idx="3315">
                  <c:v>45070</c:v>
                </c:pt>
                <c:pt idx="3316">
                  <c:v>45071</c:v>
                </c:pt>
                <c:pt idx="3317">
                  <c:v>45072</c:v>
                </c:pt>
                <c:pt idx="3318">
                  <c:v>45075</c:v>
                </c:pt>
                <c:pt idx="3319">
                  <c:v>45076</c:v>
                </c:pt>
                <c:pt idx="3320">
                  <c:v>45077</c:v>
                </c:pt>
                <c:pt idx="3321">
                  <c:v>45078</c:v>
                </c:pt>
                <c:pt idx="3322">
                  <c:v>45079</c:v>
                </c:pt>
                <c:pt idx="3323">
                  <c:v>45082</c:v>
                </c:pt>
                <c:pt idx="3324">
                  <c:v>45083</c:v>
                </c:pt>
                <c:pt idx="3325">
                  <c:v>45084</c:v>
                </c:pt>
                <c:pt idx="3326">
                  <c:v>45086</c:v>
                </c:pt>
                <c:pt idx="3327">
                  <c:v>45089</c:v>
                </c:pt>
                <c:pt idx="3328">
                  <c:v>45090</c:v>
                </c:pt>
                <c:pt idx="3329">
                  <c:v>45091</c:v>
                </c:pt>
                <c:pt idx="3330">
                  <c:v>45092</c:v>
                </c:pt>
                <c:pt idx="3331">
                  <c:v>45093</c:v>
                </c:pt>
                <c:pt idx="3332">
                  <c:v>45096</c:v>
                </c:pt>
                <c:pt idx="3333">
                  <c:v>45097</c:v>
                </c:pt>
                <c:pt idx="3334">
                  <c:v>45098</c:v>
                </c:pt>
                <c:pt idx="3335">
                  <c:v>45099</c:v>
                </c:pt>
                <c:pt idx="3336">
                  <c:v>45100</c:v>
                </c:pt>
                <c:pt idx="3337">
                  <c:v>45103</c:v>
                </c:pt>
                <c:pt idx="3338">
                  <c:v>45104</c:v>
                </c:pt>
                <c:pt idx="3339">
                  <c:v>45105</c:v>
                </c:pt>
                <c:pt idx="3340">
                  <c:v>45106</c:v>
                </c:pt>
                <c:pt idx="3341">
                  <c:v>45107</c:v>
                </c:pt>
                <c:pt idx="3342">
                  <c:v>45110</c:v>
                </c:pt>
                <c:pt idx="3343">
                  <c:v>45111</c:v>
                </c:pt>
                <c:pt idx="3344">
                  <c:v>45112</c:v>
                </c:pt>
                <c:pt idx="3345">
                  <c:v>45113</c:v>
                </c:pt>
                <c:pt idx="3346">
                  <c:v>45114</c:v>
                </c:pt>
                <c:pt idx="3347">
                  <c:v>45117</c:v>
                </c:pt>
                <c:pt idx="3348">
                  <c:v>45118</c:v>
                </c:pt>
                <c:pt idx="3349">
                  <c:v>45119</c:v>
                </c:pt>
                <c:pt idx="3350">
                  <c:v>45120</c:v>
                </c:pt>
                <c:pt idx="3351">
                  <c:v>45121</c:v>
                </c:pt>
                <c:pt idx="3352">
                  <c:v>45124</c:v>
                </c:pt>
                <c:pt idx="3353">
                  <c:v>45125</c:v>
                </c:pt>
                <c:pt idx="3354">
                  <c:v>45126</c:v>
                </c:pt>
                <c:pt idx="3355">
                  <c:v>45127</c:v>
                </c:pt>
                <c:pt idx="3356">
                  <c:v>45128</c:v>
                </c:pt>
                <c:pt idx="3357">
                  <c:v>45131</c:v>
                </c:pt>
                <c:pt idx="3358">
                  <c:v>45132</c:v>
                </c:pt>
                <c:pt idx="3359">
                  <c:v>45133</c:v>
                </c:pt>
                <c:pt idx="3360">
                  <c:v>45134</c:v>
                </c:pt>
                <c:pt idx="3361">
                  <c:v>45135</c:v>
                </c:pt>
                <c:pt idx="3362">
                  <c:v>45138</c:v>
                </c:pt>
                <c:pt idx="3363">
                  <c:v>45139</c:v>
                </c:pt>
                <c:pt idx="3364">
                  <c:v>45140</c:v>
                </c:pt>
                <c:pt idx="3365">
                  <c:v>45141</c:v>
                </c:pt>
                <c:pt idx="3366">
                  <c:v>45142</c:v>
                </c:pt>
                <c:pt idx="3367">
                  <c:v>45145</c:v>
                </c:pt>
                <c:pt idx="3368">
                  <c:v>45146</c:v>
                </c:pt>
                <c:pt idx="3369">
                  <c:v>45147</c:v>
                </c:pt>
                <c:pt idx="3370">
                  <c:v>45148</c:v>
                </c:pt>
                <c:pt idx="3371">
                  <c:v>45149</c:v>
                </c:pt>
                <c:pt idx="3372">
                  <c:v>45152</c:v>
                </c:pt>
                <c:pt idx="3373">
                  <c:v>45153</c:v>
                </c:pt>
                <c:pt idx="3374">
                  <c:v>45154</c:v>
                </c:pt>
                <c:pt idx="3375">
                  <c:v>45155</c:v>
                </c:pt>
                <c:pt idx="3376">
                  <c:v>45156</c:v>
                </c:pt>
                <c:pt idx="3377">
                  <c:v>45159</c:v>
                </c:pt>
                <c:pt idx="3378">
                  <c:v>45160</c:v>
                </c:pt>
                <c:pt idx="3379">
                  <c:v>45161</c:v>
                </c:pt>
                <c:pt idx="3380">
                  <c:v>45162</c:v>
                </c:pt>
                <c:pt idx="3381">
                  <c:v>45163</c:v>
                </c:pt>
                <c:pt idx="3382">
                  <c:v>45166</c:v>
                </c:pt>
                <c:pt idx="3383">
                  <c:v>45167</c:v>
                </c:pt>
                <c:pt idx="3384">
                  <c:v>45168</c:v>
                </c:pt>
                <c:pt idx="3385">
                  <c:v>45169</c:v>
                </c:pt>
                <c:pt idx="3386">
                  <c:v>45170</c:v>
                </c:pt>
                <c:pt idx="3387">
                  <c:v>45173</c:v>
                </c:pt>
                <c:pt idx="3388">
                  <c:v>45174</c:v>
                </c:pt>
                <c:pt idx="3389">
                  <c:v>45175</c:v>
                </c:pt>
                <c:pt idx="3390">
                  <c:v>45177</c:v>
                </c:pt>
                <c:pt idx="3391">
                  <c:v>45180</c:v>
                </c:pt>
                <c:pt idx="3392">
                  <c:v>45181</c:v>
                </c:pt>
                <c:pt idx="3393">
                  <c:v>45182</c:v>
                </c:pt>
                <c:pt idx="3394">
                  <c:v>45183</c:v>
                </c:pt>
                <c:pt idx="3395">
                  <c:v>45184</c:v>
                </c:pt>
                <c:pt idx="3396">
                  <c:v>45187</c:v>
                </c:pt>
                <c:pt idx="3397">
                  <c:v>45188</c:v>
                </c:pt>
                <c:pt idx="3398">
                  <c:v>45189</c:v>
                </c:pt>
                <c:pt idx="3399">
                  <c:v>45190</c:v>
                </c:pt>
                <c:pt idx="3400">
                  <c:v>45191</c:v>
                </c:pt>
                <c:pt idx="3401">
                  <c:v>45194</c:v>
                </c:pt>
                <c:pt idx="3402">
                  <c:v>45195</c:v>
                </c:pt>
                <c:pt idx="3403">
                  <c:v>45196</c:v>
                </c:pt>
                <c:pt idx="3404">
                  <c:v>45197</c:v>
                </c:pt>
                <c:pt idx="3405">
                  <c:v>45198</c:v>
                </c:pt>
                <c:pt idx="3406">
                  <c:v>45201</c:v>
                </c:pt>
                <c:pt idx="3407">
                  <c:v>45202</c:v>
                </c:pt>
                <c:pt idx="3408">
                  <c:v>45203</c:v>
                </c:pt>
                <c:pt idx="3409">
                  <c:v>45204</c:v>
                </c:pt>
                <c:pt idx="3410">
                  <c:v>45205</c:v>
                </c:pt>
                <c:pt idx="3411">
                  <c:v>45208</c:v>
                </c:pt>
                <c:pt idx="3412">
                  <c:v>45209</c:v>
                </c:pt>
                <c:pt idx="3413">
                  <c:v>45210</c:v>
                </c:pt>
                <c:pt idx="3414">
                  <c:v>45212</c:v>
                </c:pt>
                <c:pt idx="3415">
                  <c:v>45215</c:v>
                </c:pt>
                <c:pt idx="3416">
                  <c:v>45216</c:v>
                </c:pt>
                <c:pt idx="3417">
                  <c:v>45217</c:v>
                </c:pt>
                <c:pt idx="3418">
                  <c:v>45218</c:v>
                </c:pt>
                <c:pt idx="3419">
                  <c:v>45219</c:v>
                </c:pt>
                <c:pt idx="3420">
                  <c:v>45222</c:v>
                </c:pt>
                <c:pt idx="3421">
                  <c:v>45223</c:v>
                </c:pt>
                <c:pt idx="3422">
                  <c:v>45224</c:v>
                </c:pt>
                <c:pt idx="3423">
                  <c:v>45225</c:v>
                </c:pt>
                <c:pt idx="3424">
                  <c:v>45226</c:v>
                </c:pt>
                <c:pt idx="3425">
                  <c:v>45229</c:v>
                </c:pt>
                <c:pt idx="3426">
                  <c:v>45230</c:v>
                </c:pt>
                <c:pt idx="3427">
                  <c:v>45231</c:v>
                </c:pt>
                <c:pt idx="3428">
                  <c:v>45233</c:v>
                </c:pt>
                <c:pt idx="3429">
                  <c:v>45236</c:v>
                </c:pt>
                <c:pt idx="3430">
                  <c:v>45237</c:v>
                </c:pt>
                <c:pt idx="3431">
                  <c:v>45238</c:v>
                </c:pt>
                <c:pt idx="3432">
                  <c:v>45239</c:v>
                </c:pt>
                <c:pt idx="3433">
                  <c:v>45240</c:v>
                </c:pt>
                <c:pt idx="3434">
                  <c:v>45243</c:v>
                </c:pt>
                <c:pt idx="3435">
                  <c:v>45244</c:v>
                </c:pt>
                <c:pt idx="3436">
                  <c:v>45246</c:v>
                </c:pt>
                <c:pt idx="3437">
                  <c:v>45247</c:v>
                </c:pt>
                <c:pt idx="3438">
                  <c:v>45250</c:v>
                </c:pt>
                <c:pt idx="3439">
                  <c:v>45251</c:v>
                </c:pt>
                <c:pt idx="3440">
                  <c:v>45252</c:v>
                </c:pt>
                <c:pt idx="3441">
                  <c:v>45253</c:v>
                </c:pt>
                <c:pt idx="3442">
                  <c:v>45254</c:v>
                </c:pt>
                <c:pt idx="3443">
                  <c:v>45257</c:v>
                </c:pt>
                <c:pt idx="3444">
                  <c:v>45258</c:v>
                </c:pt>
                <c:pt idx="3445">
                  <c:v>45259</c:v>
                </c:pt>
                <c:pt idx="3446">
                  <c:v>45260</c:v>
                </c:pt>
                <c:pt idx="3447">
                  <c:v>45261</c:v>
                </c:pt>
                <c:pt idx="3448">
                  <c:v>45264</c:v>
                </c:pt>
                <c:pt idx="3449">
                  <c:v>45265</c:v>
                </c:pt>
                <c:pt idx="3450">
                  <c:v>45266</c:v>
                </c:pt>
                <c:pt idx="3451">
                  <c:v>45267</c:v>
                </c:pt>
                <c:pt idx="3452">
                  <c:v>45268</c:v>
                </c:pt>
                <c:pt idx="3453">
                  <c:v>45271</c:v>
                </c:pt>
                <c:pt idx="3454">
                  <c:v>45272</c:v>
                </c:pt>
                <c:pt idx="3455">
                  <c:v>45273</c:v>
                </c:pt>
                <c:pt idx="3456">
                  <c:v>45274</c:v>
                </c:pt>
                <c:pt idx="3457">
                  <c:v>45275</c:v>
                </c:pt>
                <c:pt idx="3458">
                  <c:v>45278</c:v>
                </c:pt>
                <c:pt idx="3459">
                  <c:v>45279</c:v>
                </c:pt>
                <c:pt idx="3460">
                  <c:v>45280</c:v>
                </c:pt>
                <c:pt idx="3461">
                  <c:v>45281</c:v>
                </c:pt>
                <c:pt idx="3462">
                  <c:v>45282</c:v>
                </c:pt>
                <c:pt idx="3463">
                  <c:v>45286</c:v>
                </c:pt>
                <c:pt idx="3464">
                  <c:v>45287</c:v>
                </c:pt>
                <c:pt idx="3465">
                  <c:v>45288</c:v>
                </c:pt>
              </c:numCache>
            </c:numRef>
          </c:cat>
          <c:val>
            <c:numRef>
              <c:f>'[23]7.4 (FK)'!$B$12:$B$3477</c:f>
              <c:numCache>
                <c:formatCode>General</c:formatCode>
                <c:ptCount val="3466"/>
                <c:pt idx="0">
                  <c:v>1.8205119999999999</c:v>
                </c:pt>
                <c:pt idx="1">
                  <c:v>1.776281</c:v>
                </c:pt>
                <c:pt idx="2">
                  <c:v>1.7942290000000001</c:v>
                </c:pt>
                <c:pt idx="3">
                  <c:v>1.7820499999999999</c:v>
                </c:pt>
                <c:pt idx="4">
                  <c:v>1.8134600000000001</c:v>
                </c:pt>
                <c:pt idx="5">
                  <c:v>1.8621780000000001</c:v>
                </c:pt>
                <c:pt idx="6">
                  <c:v>1.8711530000000001</c:v>
                </c:pt>
                <c:pt idx="7">
                  <c:v>1.9166650000000001</c:v>
                </c:pt>
                <c:pt idx="8">
                  <c:v>1.9166650000000001</c:v>
                </c:pt>
                <c:pt idx="9">
                  <c:v>1.9096139999999999</c:v>
                </c:pt>
                <c:pt idx="10">
                  <c:v>1.877562</c:v>
                </c:pt>
                <c:pt idx="11">
                  <c:v>1.8583320000000001</c:v>
                </c:pt>
                <c:pt idx="12">
                  <c:v>1.8391010000000001</c:v>
                </c:pt>
                <c:pt idx="13">
                  <c:v>1.7942290000000001</c:v>
                </c:pt>
                <c:pt idx="14">
                  <c:v>1.8076909999999999</c:v>
                </c:pt>
                <c:pt idx="15">
                  <c:v>1.758332</c:v>
                </c:pt>
                <c:pt idx="16">
                  <c:v>1.7179469999999999</c:v>
                </c:pt>
                <c:pt idx="17">
                  <c:v>1.6987159999999999</c:v>
                </c:pt>
                <c:pt idx="18">
                  <c:v>1.7307680000000001</c:v>
                </c:pt>
                <c:pt idx="19">
                  <c:v>1.80705</c:v>
                </c:pt>
                <c:pt idx="20">
                  <c:v>1.824999</c:v>
                </c:pt>
                <c:pt idx="21">
                  <c:v>1.8788450000000001</c:v>
                </c:pt>
                <c:pt idx="22">
                  <c:v>1.8076909999999999</c:v>
                </c:pt>
                <c:pt idx="23">
                  <c:v>1.7628189999999999</c:v>
                </c:pt>
                <c:pt idx="24">
                  <c:v>1.8141</c:v>
                </c:pt>
                <c:pt idx="25">
                  <c:v>1.858973</c:v>
                </c:pt>
                <c:pt idx="26">
                  <c:v>1.8583320000000001</c:v>
                </c:pt>
                <c:pt idx="27">
                  <c:v>1.858973</c:v>
                </c:pt>
                <c:pt idx="28">
                  <c:v>1.826281</c:v>
                </c:pt>
                <c:pt idx="29">
                  <c:v>1.8493580000000001</c:v>
                </c:pt>
                <c:pt idx="30">
                  <c:v>1.8429469999999999</c:v>
                </c:pt>
                <c:pt idx="31">
                  <c:v>1.8397429999999999</c:v>
                </c:pt>
                <c:pt idx="32">
                  <c:v>1.8461529999999999</c:v>
                </c:pt>
                <c:pt idx="33">
                  <c:v>1.742947</c:v>
                </c:pt>
                <c:pt idx="34">
                  <c:v>1.79487</c:v>
                </c:pt>
                <c:pt idx="35">
                  <c:v>1.7820499999999999</c:v>
                </c:pt>
                <c:pt idx="36">
                  <c:v>1.7820499999999999</c:v>
                </c:pt>
                <c:pt idx="37">
                  <c:v>1.7807679999999999</c:v>
                </c:pt>
                <c:pt idx="38">
                  <c:v>1.8461529999999999</c:v>
                </c:pt>
                <c:pt idx="39">
                  <c:v>1.8429469999999999</c:v>
                </c:pt>
                <c:pt idx="40">
                  <c:v>1.8461529999999999</c:v>
                </c:pt>
                <c:pt idx="41">
                  <c:v>1.8269219999999999</c:v>
                </c:pt>
                <c:pt idx="42">
                  <c:v>1.8429469999999999</c:v>
                </c:pt>
                <c:pt idx="43">
                  <c:v>1.8461529999999999</c:v>
                </c:pt>
                <c:pt idx="44">
                  <c:v>1.8557680000000001</c:v>
                </c:pt>
                <c:pt idx="45">
                  <c:v>1.858973</c:v>
                </c:pt>
                <c:pt idx="46">
                  <c:v>1.8397429999999999</c:v>
                </c:pt>
                <c:pt idx="47">
                  <c:v>1.8269219999999999</c:v>
                </c:pt>
                <c:pt idx="48">
                  <c:v>1.823717</c:v>
                </c:pt>
                <c:pt idx="49">
                  <c:v>1.793588</c:v>
                </c:pt>
                <c:pt idx="50">
                  <c:v>1.8269219999999999</c:v>
                </c:pt>
                <c:pt idx="51">
                  <c:v>1.8269219999999999</c:v>
                </c:pt>
                <c:pt idx="52">
                  <c:v>1.8141</c:v>
                </c:pt>
                <c:pt idx="53">
                  <c:v>1.8205119999999999</c:v>
                </c:pt>
                <c:pt idx="54">
                  <c:v>1.832692</c:v>
                </c:pt>
                <c:pt idx="55">
                  <c:v>1.8301270000000001</c:v>
                </c:pt>
                <c:pt idx="56">
                  <c:v>1.832692</c:v>
                </c:pt>
                <c:pt idx="57">
                  <c:v>1.8282039999999999</c:v>
                </c:pt>
                <c:pt idx="58">
                  <c:v>1.8269219999999999</c:v>
                </c:pt>
                <c:pt idx="59">
                  <c:v>1.832692</c:v>
                </c:pt>
                <c:pt idx="60">
                  <c:v>1.8269219999999999</c:v>
                </c:pt>
                <c:pt idx="61">
                  <c:v>1.819871</c:v>
                </c:pt>
                <c:pt idx="62">
                  <c:v>1.775639</c:v>
                </c:pt>
                <c:pt idx="63">
                  <c:v>1.771793</c:v>
                </c:pt>
                <c:pt idx="64">
                  <c:v>1.7884599999999999</c:v>
                </c:pt>
                <c:pt idx="65">
                  <c:v>1.7435890000000001</c:v>
                </c:pt>
                <c:pt idx="66">
                  <c:v>1.742947</c:v>
                </c:pt>
                <c:pt idx="67">
                  <c:v>1.7499990000000001</c:v>
                </c:pt>
                <c:pt idx="68">
                  <c:v>1.7403839999999999</c:v>
                </c:pt>
                <c:pt idx="69">
                  <c:v>1.7884599999999999</c:v>
                </c:pt>
                <c:pt idx="70">
                  <c:v>1.79487</c:v>
                </c:pt>
                <c:pt idx="71">
                  <c:v>1.8141</c:v>
                </c:pt>
                <c:pt idx="72">
                  <c:v>1.826281</c:v>
                </c:pt>
                <c:pt idx="73">
                  <c:v>1.9019219999999999</c:v>
                </c:pt>
                <c:pt idx="74">
                  <c:v>1.9166650000000001</c:v>
                </c:pt>
                <c:pt idx="75">
                  <c:v>1.871793</c:v>
                </c:pt>
                <c:pt idx="76">
                  <c:v>1.8621780000000001</c:v>
                </c:pt>
                <c:pt idx="77">
                  <c:v>1.8826909999999999</c:v>
                </c:pt>
                <c:pt idx="78">
                  <c:v>1.878204</c:v>
                </c:pt>
                <c:pt idx="79">
                  <c:v>1.91987</c:v>
                </c:pt>
                <c:pt idx="80">
                  <c:v>1.891024</c:v>
                </c:pt>
                <c:pt idx="81">
                  <c:v>1.833332</c:v>
                </c:pt>
                <c:pt idx="82">
                  <c:v>1.8269219999999999</c:v>
                </c:pt>
                <c:pt idx="83">
                  <c:v>1.7884599999999999</c:v>
                </c:pt>
                <c:pt idx="84">
                  <c:v>1.7942290000000001</c:v>
                </c:pt>
                <c:pt idx="85">
                  <c:v>1.858973</c:v>
                </c:pt>
                <c:pt idx="86">
                  <c:v>1.858973</c:v>
                </c:pt>
                <c:pt idx="87">
                  <c:v>1.876922</c:v>
                </c:pt>
                <c:pt idx="88">
                  <c:v>1.852563</c:v>
                </c:pt>
                <c:pt idx="89">
                  <c:v>1.8384609999999999</c:v>
                </c:pt>
                <c:pt idx="90">
                  <c:v>1.8397429999999999</c:v>
                </c:pt>
                <c:pt idx="91">
                  <c:v>1.801922</c:v>
                </c:pt>
                <c:pt idx="92">
                  <c:v>1.7307680000000001</c:v>
                </c:pt>
                <c:pt idx="93">
                  <c:v>1.6032040000000001</c:v>
                </c:pt>
                <c:pt idx="94">
                  <c:v>1.6666650000000001</c:v>
                </c:pt>
                <c:pt idx="95">
                  <c:v>1.720512</c:v>
                </c:pt>
                <c:pt idx="96">
                  <c:v>1.852563</c:v>
                </c:pt>
                <c:pt idx="97">
                  <c:v>1.8269219999999999</c:v>
                </c:pt>
                <c:pt idx="98">
                  <c:v>1.891024</c:v>
                </c:pt>
                <c:pt idx="99">
                  <c:v>1.903845</c:v>
                </c:pt>
                <c:pt idx="100">
                  <c:v>1.8942300000000001</c:v>
                </c:pt>
                <c:pt idx="101">
                  <c:v>1.891024</c:v>
                </c:pt>
                <c:pt idx="102">
                  <c:v>1.903845</c:v>
                </c:pt>
                <c:pt idx="103">
                  <c:v>1.9230750000000001</c:v>
                </c:pt>
                <c:pt idx="104">
                  <c:v>1.9544859999999999</c:v>
                </c:pt>
                <c:pt idx="105">
                  <c:v>1.9519219999999999</c:v>
                </c:pt>
                <c:pt idx="106">
                  <c:v>1.9230750000000001</c:v>
                </c:pt>
                <c:pt idx="107">
                  <c:v>1.9166650000000001</c:v>
                </c:pt>
                <c:pt idx="108">
                  <c:v>1.9807680000000001</c:v>
                </c:pt>
                <c:pt idx="109">
                  <c:v>2.0192290000000002</c:v>
                </c:pt>
                <c:pt idx="110">
                  <c:v>2.1019220000000001</c:v>
                </c:pt>
                <c:pt idx="111">
                  <c:v>2.1788449999999999</c:v>
                </c:pt>
                <c:pt idx="112">
                  <c:v>2.0846149999999999</c:v>
                </c:pt>
                <c:pt idx="113">
                  <c:v>2.0993580000000001</c:v>
                </c:pt>
                <c:pt idx="114">
                  <c:v>2.1378189999999999</c:v>
                </c:pt>
                <c:pt idx="115">
                  <c:v>2.1467930000000002</c:v>
                </c:pt>
                <c:pt idx="116">
                  <c:v>2.115383</c:v>
                </c:pt>
                <c:pt idx="117">
                  <c:v>2.1788449999999999</c:v>
                </c:pt>
                <c:pt idx="118">
                  <c:v>2.1794859999999998</c:v>
                </c:pt>
                <c:pt idx="119">
                  <c:v>2.2365370000000002</c:v>
                </c:pt>
                <c:pt idx="120">
                  <c:v>2.2435879999999999</c:v>
                </c:pt>
                <c:pt idx="121">
                  <c:v>2.2115369999999999</c:v>
                </c:pt>
                <c:pt idx="122">
                  <c:v>2.1794859999999998</c:v>
                </c:pt>
                <c:pt idx="123">
                  <c:v>2.2243580000000001</c:v>
                </c:pt>
                <c:pt idx="124">
                  <c:v>2.1871779999999998</c:v>
                </c:pt>
                <c:pt idx="125">
                  <c:v>2.2070500000000002</c:v>
                </c:pt>
                <c:pt idx="126">
                  <c:v>2.2435879999999999</c:v>
                </c:pt>
                <c:pt idx="127">
                  <c:v>2.2435879999999999</c:v>
                </c:pt>
                <c:pt idx="128">
                  <c:v>2.2275619999999998</c:v>
                </c:pt>
                <c:pt idx="129">
                  <c:v>2.2275619999999998</c:v>
                </c:pt>
                <c:pt idx="130">
                  <c:v>2.2269220000000001</c:v>
                </c:pt>
                <c:pt idx="131">
                  <c:v>2.2435879999999999</c:v>
                </c:pt>
                <c:pt idx="132">
                  <c:v>2.2051270000000001</c:v>
                </c:pt>
                <c:pt idx="133">
                  <c:v>2.210896</c:v>
                </c:pt>
                <c:pt idx="134">
                  <c:v>2.2051270000000001</c:v>
                </c:pt>
                <c:pt idx="135">
                  <c:v>2.2307679999999999</c:v>
                </c:pt>
                <c:pt idx="136">
                  <c:v>2.2371780000000001</c:v>
                </c:pt>
                <c:pt idx="137">
                  <c:v>2.192307</c:v>
                </c:pt>
                <c:pt idx="138">
                  <c:v>2.189101</c:v>
                </c:pt>
                <c:pt idx="139">
                  <c:v>2.2243580000000001</c:v>
                </c:pt>
                <c:pt idx="140">
                  <c:v>2.2435879999999999</c:v>
                </c:pt>
                <c:pt idx="141">
                  <c:v>2.2435879999999999</c:v>
                </c:pt>
                <c:pt idx="142">
                  <c:v>2.3461530000000002</c:v>
                </c:pt>
                <c:pt idx="143">
                  <c:v>2.3397420000000002</c:v>
                </c:pt>
                <c:pt idx="144">
                  <c:v>2.3076910000000002</c:v>
                </c:pt>
                <c:pt idx="145">
                  <c:v>2.3044859999999998</c:v>
                </c:pt>
                <c:pt idx="146">
                  <c:v>2.3237160000000001</c:v>
                </c:pt>
                <c:pt idx="147">
                  <c:v>2.330768</c:v>
                </c:pt>
                <c:pt idx="148">
                  <c:v>2.3397420000000002</c:v>
                </c:pt>
                <c:pt idx="149">
                  <c:v>2.3397420000000002</c:v>
                </c:pt>
                <c:pt idx="150">
                  <c:v>2.3076910000000002</c:v>
                </c:pt>
                <c:pt idx="151">
                  <c:v>2.29487</c:v>
                </c:pt>
                <c:pt idx="152">
                  <c:v>2.4358960000000001</c:v>
                </c:pt>
                <c:pt idx="153">
                  <c:v>2.403845</c:v>
                </c:pt>
                <c:pt idx="154">
                  <c:v>2.3564080000000001</c:v>
                </c:pt>
                <c:pt idx="155">
                  <c:v>2.3589730000000002</c:v>
                </c:pt>
                <c:pt idx="156">
                  <c:v>2.3647420000000001</c:v>
                </c:pt>
                <c:pt idx="157">
                  <c:v>2.3589730000000002</c:v>
                </c:pt>
                <c:pt idx="158">
                  <c:v>2.3910239999999998</c:v>
                </c:pt>
                <c:pt idx="159">
                  <c:v>2.3910239999999998</c:v>
                </c:pt>
                <c:pt idx="160">
                  <c:v>2.3711519999999999</c:v>
                </c:pt>
                <c:pt idx="161">
                  <c:v>2.3371780000000002</c:v>
                </c:pt>
                <c:pt idx="162">
                  <c:v>2.362819</c:v>
                </c:pt>
                <c:pt idx="163">
                  <c:v>2.3557679999999999</c:v>
                </c:pt>
                <c:pt idx="164">
                  <c:v>2.3711519999999999</c:v>
                </c:pt>
                <c:pt idx="165">
                  <c:v>2.3782030000000001</c:v>
                </c:pt>
                <c:pt idx="166">
                  <c:v>2.3878200000000001</c:v>
                </c:pt>
                <c:pt idx="167">
                  <c:v>2.4173070000000001</c:v>
                </c:pt>
                <c:pt idx="168">
                  <c:v>2.3782030000000001</c:v>
                </c:pt>
                <c:pt idx="169">
                  <c:v>2.4070499999999999</c:v>
                </c:pt>
                <c:pt idx="170">
                  <c:v>2.4070499999999999</c:v>
                </c:pt>
                <c:pt idx="171">
                  <c:v>2.4999980000000002</c:v>
                </c:pt>
                <c:pt idx="172">
                  <c:v>2.596152</c:v>
                </c:pt>
                <c:pt idx="173">
                  <c:v>2.5897420000000002</c:v>
                </c:pt>
                <c:pt idx="174">
                  <c:v>2.6756389999999999</c:v>
                </c:pt>
                <c:pt idx="175">
                  <c:v>2.5801270000000001</c:v>
                </c:pt>
                <c:pt idx="176">
                  <c:v>2.6288459999999998</c:v>
                </c:pt>
                <c:pt idx="177">
                  <c:v>2.6282040000000002</c:v>
                </c:pt>
                <c:pt idx="178">
                  <c:v>2.6282040000000002</c:v>
                </c:pt>
                <c:pt idx="179">
                  <c:v>2.6346150000000002</c:v>
                </c:pt>
                <c:pt idx="180">
                  <c:v>2.6282040000000002</c:v>
                </c:pt>
                <c:pt idx="181">
                  <c:v>2.6282040000000002</c:v>
                </c:pt>
                <c:pt idx="182">
                  <c:v>2.596152</c:v>
                </c:pt>
                <c:pt idx="183">
                  <c:v>2.6442299999999999</c:v>
                </c:pt>
                <c:pt idx="184">
                  <c:v>2.7499989999999999</c:v>
                </c:pt>
                <c:pt idx="185">
                  <c:v>2.7692299999999999</c:v>
                </c:pt>
                <c:pt idx="186">
                  <c:v>2.8108960000000001</c:v>
                </c:pt>
                <c:pt idx="187">
                  <c:v>2.8429479999999998</c:v>
                </c:pt>
                <c:pt idx="188">
                  <c:v>2.9487160000000001</c:v>
                </c:pt>
                <c:pt idx="189">
                  <c:v>2.9102549999999998</c:v>
                </c:pt>
                <c:pt idx="190">
                  <c:v>2.8205110000000002</c:v>
                </c:pt>
                <c:pt idx="191">
                  <c:v>2.8993579999999999</c:v>
                </c:pt>
                <c:pt idx="192">
                  <c:v>3.0128189999999999</c:v>
                </c:pt>
                <c:pt idx="193">
                  <c:v>3.1666650000000001</c:v>
                </c:pt>
                <c:pt idx="194">
                  <c:v>3.1730749999999999</c:v>
                </c:pt>
                <c:pt idx="195">
                  <c:v>3.1730749999999999</c:v>
                </c:pt>
                <c:pt idx="196">
                  <c:v>3.0955119999999998</c:v>
                </c:pt>
                <c:pt idx="197">
                  <c:v>2.9871780000000001</c:v>
                </c:pt>
                <c:pt idx="198">
                  <c:v>2.9487160000000001</c:v>
                </c:pt>
                <c:pt idx="199">
                  <c:v>2.9134600000000002</c:v>
                </c:pt>
                <c:pt idx="200">
                  <c:v>2.884614</c:v>
                </c:pt>
                <c:pt idx="201">
                  <c:v>2.8108960000000001</c:v>
                </c:pt>
                <c:pt idx="202">
                  <c:v>2.7371780000000001</c:v>
                </c:pt>
                <c:pt idx="203">
                  <c:v>2.6211530000000001</c:v>
                </c:pt>
                <c:pt idx="204">
                  <c:v>2.7333319999999999</c:v>
                </c:pt>
                <c:pt idx="205">
                  <c:v>2.7583319999999998</c:v>
                </c:pt>
                <c:pt idx="206">
                  <c:v>2.8134600000000001</c:v>
                </c:pt>
                <c:pt idx="207">
                  <c:v>2.9166650000000001</c:v>
                </c:pt>
                <c:pt idx="208">
                  <c:v>2.75705</c:v>
                </c:pt>
                <c:pt idx="209">
                  <c:v>2.79487</c:v>
                </c:pt>
                <c:pt idx="210">
                  <c:v>2.8685890000000001</c:v>
                </c:pt>
                <c:pt idx="211">
                  <c:v>2.8519220000000001</c:v>
                </c:pt>
                <c:pt idx="212">
                  <c:v>2.7679469999999999</c:v>
                </c:pt>
                <c:pt idx="213">
                  <c:v>2.7564090000000001</c:v>
                </c:pt>
                <c:pt idx="214">
                  <c:v>2.6794850000000001</c:v>
                </c:pt>
                <c:pt idx="215">
                  <c:v>2.6602549999999998</c:v>
                </c:pt>
                <c:pt idx="216">
                  <c:v>2.6820499999999998</c:v>
                </c:pt>
                <c:pt idx="217">
                  <c:v>2.7564090000000001</c:v>
                </c:pt>
                <c:pt idx="218">
                  <c:v>2.7884600000000002</c:v>
                </c:pt>
                <c:pt idx="219">
                  <c:v>2.7884600000000002</c:v>
                </c:pt>
                <c:pt idx="220">
                  <c:v>2.7692299999999999</c:v>
                </c:pt>
                <c:pt idx="221">
                  <c:v>2.7243569999999999</c:v>
                </c:pt>
                <c:pt idx="222">
                  <c:v>2.7564090000000001</c:v>
                </c:pt>
                <c:pt idx="223">
                  <c:v>2.7557680000000002</c:v>
                </c:pt>
                <c:pt idx="224">
                  <c:v>2.716024</c:v>
                </c:pt>
                <c:pt idx="225">
                  <c:v>2.6910240000000001</c:v>
                </c:pt>
                <c:pt idx="226">
                  <c:v>2.746794</c:v>
                </c:pt>
                <c:pt idx="227">
                  <c:v>2.7435890000000001</c:v>
                </c:pt>
                <c:pt idx="228">
                  <c:v>2.8198699999999999</c:v>
                </c:pt>
                <c:pt idx="229">
                  <c:v>2.7884600000000002</c:v>
                </c:pt>
                <c:pt idx="230">
                  <c:v>2.75705</c:v>
                </c:pt>
                <c:pt idx="231">
                  <c:v>2.771153</c:v>
                </c:pt>
                <c:pt idx="232">
                  <c:v>2.778845</c:v>
                </c:pt>
                <c:pt idx="233">
                  <c:v>2.7884600000000002</c:v>
                </c:pt>
                <c:pt idx="234">
                  <c:v>2.8012809999999999</c:v>
                </c:pt>
                <c:pt idx="235">
                  <c:v>2.884614</c:v>
                </c:pt>
                <c:pt idx="236">
                  <c:v>2.9102549999999998</c:v>
                </c:pt>
                <c:pt idx="237">
                  <c:v>2.8685890000000001</c:v>
                </c:pt>
                <c:pt idx="238">
                  <c:v>2.8012809999999999</c:v>
                </c:pt>
                <c:pt idx="239">
                  <c:v>2.8076910000000002</c:v>
                </c:pt>
                <c:pt idx="240">
                  <c:v>2.751922</c:v>
                </c:pt>
                <c:pt idx="241">
                  <c:v>2.778845</c:v>
                </c:pt>
                <c:pt idx="242">
                  <c:v>2.7692299999999999</c:v>
                </c:pt>
                <c:pt idx="243">
                  <c:v>2.771153</c:v>
                </c:pt>
                <c:pt idx="244">
                  <c:v>2.7326920000000001</c:v>
                </c:pt>
                <c:pt idx="245">
                  <c:v>2.673076</c:v>
                </c:pt>
                <c:pt idx="246">
                  <c:v>2.596152</c:v>
                </c:pt>
                <c:pt idx="247">
                  <c:v>2.705768</c:v>
                </c:pt>
                <c:pt idx="248">
                  <c:v>2.7115369999999999</c:v>
                </c:pt>
                <c:pt idx="249">
                  <c:v>2.6884600000000001</c:v>
                </c:pt>
                <c:pt idx="250">
                  <c:v>2.7115369999999999</c:v>
                </c:pt>
                <c:pt idx="251">
                  <c:v>2.646153</c:v>
                </c:pt>
                <c:pt idx="252">
                  <c:v>2.7499989999999999</c:v>
                </c:pt>
                <c:pt idx="253">
                  <c:v>2.686537</c:v>
                </c:pt>
                <c:pt idx="254">
                  <c:v>2.680768</c:v>
                </c:pt>
                <c:pt idx="255">
                  <c:v>2.6923059999999999</c:v>
                </c:pt>
                <c:pt idx="256">
                  <c:v>2.646153</c:v>
                </c:pt>
                <c:pt idx="257">
                  <c:v>2.6826910000000002</c:v>
                </c:pt>
                <c:pt idx="258">
                  <c:v>2.673076</c:v>
                </c:pt>
                <c:pt idx="259">
                  <c:v>2.626922</c:v>
                </c:pt>
                <c:pt idx="260">
                  <c:v>2.548076</c:v>
                </c:pt>
                <c:pt idx="261">
                  <c:v>2.548076</c:v>
                </c:pt>
                <c:pt idx="262">
                  <c:v>2.5192299999999999</c:v>
                </c:pt>
                <c:pt idx="263">
                  <c:v>2.5096150000000002</c:v>
                </c:pt>
                <c:pt idx="264">
                  <c:v>2.4615369999999999</c:v>
                </c:pt>
                <c:pt idx="265">
                  <c:v>2.3423069999999999</c:v>
                </c:pt>
                <c:pt idx="266">
                  <c:v>2.3076910000000002</c:v>
                </c:pt>
                <c:pt idx="267">
                  <c:v>2.3326910000000001</c:v>
                </c:pt>
                <c:pt idx="268">
                  <c:v>2.2923070000000001</c:v>
                </c:pt>
                <c:pt idx="269">
                  <c:v>2.2692299999999999</c:v>
                </c:pt>
                <c:pt idx="270">
                  <c:v>2.2307679999999999</c:v>
                </c:pt>
                <c:pt idx="271">
                  <c:v>2.259614</c:v>
                </c:pt>
                <c:pt idx="272">
                  <c:v>2.21923</c:v>
                </c:pt>
                <c:pt idx="273">
                  <c:v>2.173076</c:v>
                </c:pt>
                <c:pt idx="274">
                  <c:v>2.232691</c:v>
                </c:pt>
                <c:pt idx="275">
                  <c:v>2.3115380000000001</c:v>
                </c:pt>
                <c:pt idx="276">
                  <c:v>2.3365369999999999</c:v>
                </c:pt>
                <c:pt idx="277">
                  <c:v>2.3365369999999999</c:v>
                </c:pt>
                <c:pt idx="278">
                  <c:v>2.3538450000000002</c:v>
                </c:pt>
                <c:pt idx="279">
                  <c:v>2.3269220000000002</c:v>
                </c:pt>
                <c:pt idx="280">
                  <c:v>2.423076</c:v>
                </c:pt>
                <c:pt idx="281">
                  <c:v>2.365383</c:v>
                </c:pt>
                <c:pt idx="282">
                  <c:v>2.423076</c:v>
                </c:pt>
                <c:pt idx="283">
                  <c:v>2.3288449999999998</c:v>
                </c:pt>
                <c:pt idx="284">
                  <c:v>2.3365369999999999</c:v>
                </c:pt>
                <c:pt idx="285">
                  <c:v>2.3461530000000002</c:v>
                </c:pt>
                <c:pt idx="286">
                  <c:v>2.442307</c:v>
                </c:pt>
                <c:pt idx="287">
                  <c:v>2.4807679999999999</c:v>
                </c:pt>
                <c:pt idx="288">
                  <c:v>2.403845</c:v>
                </c:pt>
                <c:pt idx="289">
                  <c:v>2.455768</c:v>
                </c:pt>
                <c:pt idx="290">
                  <c:v>2.403845</c:v>
                </c:pt>
                <c:pt idx="291">
                  <c:v>2.324999</c:v>
                </c:pt>
                <c:pt idx="292">
                  <c:v>2.259614</c:v>
                </c:pt>
                <c:pt idx="293">
                  <c:v>2.317307</c:v>
                </c:pt>
                <c:pt idx="294">
                  <c:v>2.3269220000000002</c:v>
                </c:pt>
                <c:pt idx="295">
                  <c:v>2.298076</c:v>
                </c:pt>
                <c:pt idx="296">
                  <c:v>2.3269220000000002</c:v>
                </c:pt>
                <c:pt idx="297">
                  <c:v>2.403845</c:v>
                </c:pt>
                <c:pt idx="298">
                  <c:v>2.3942299999999999</c:v>
                </c:pt>
                <c:pt idx="299">
                  <c:v>2.3846150000000002</c:v>
                </c:pt>
                <c:pt idx="300">
                  <c:v>2.442307</c:v>
                </c:pt>
                <c:pt idx="301">
                  <c:v>2.442307</c:v>
                </c:pt>
                <c:pt idx="302">
                  <c:v>2.4615369999999999</c:v>
                </c:pt>
                <c:pt idx="303">
                  <c:v>2.4999989999999999</c:v>
                </c:pt>
                <c:pt idx="304">
                  <c:v>2.4846140000000001</c:v>
                </c:pt>
                <c:pt idx="305">
                  <c:v>2.4346139999999998</c:v>
                </c:pt>
                <c:pt idx="306">
                  <c:v>2.4615369999999999</c:v>
                </c:pt>
                <c:pt idx="307">
                  <c:v>2.4538449999999998</c:v>
                </c:pt>
                <c:pt idx="308">
                  <c:v>2.5634600000000001</c:v>
                </c:pt>
                <c:pt idx="309">
                  <c:v>2.596152</c:v>
                </c:pt>
                <c:pt idx="310">
                  <c:v>2.4807679999999999</c:v>
                </c:pt>
                <c:pt idx="311">
                  <c:v>2.423076</c:v>
                </c:pt>
                <c:pt idx="312">
                  <c:v>2.423076</c:v>
                </c:pt>
                <c:pt idx="313">
                  <c:v>2.403845</c:v>
                </c:pt>
                <c:pt idx="314">
                  <c:v>2.4076919999999999</c:v>
                </c:pt>
                <c:pt idx="315">
                  <c:v>2.4134609999999999</c:v>
                </c:pt>
                <c:pt idx="316">
                  <c:v>2.3846150000000002</c:v>
                </c:pt>
                <c:pt idx="317">
                  <c:v>2.3942299999999999</c:v>
                </c:pt>
                <c:pt idx="318">
                  <c:v>2.403845</c:v>
                </c:pt>
                <c:pt idx="319">
                  <c:v>2.3211529999999998</c:v>
                </c:pt>
                <c:pt idx="320">
                  <c:v>2.232691</c:v>
                </c:pt>
                <c:pt idx="321">
                  <c:v>2.2115369999999999</c:v>
                </c:pt>
                <c:pt idx="322">
                  <c:v>2.2307679999999999</c:v>
                </c:pt>
                <c:pt idx="323">
                  <c:v>2.2538450000000001</c:v>
                </c:pt>
                <c:pt idx="324">
                  <c:v>2.1884610000000002</c:v>
                </c:pt>
                <c:pt idx="325">
                  <c:v>2.115383</c:v>
                </c:pt>
                <c:pt idx="326">
                  <c:v>2.173076</c:v>
                </c:pt>
                <c:pt idx="327">
                  <c:v>2.2019220000000002</c:v>
                </c:pt>
                <c:pt idx="328">
                  <c:v>2.2115369999999999</c:v>
                </c:pt>
                <c:pt idx="329">
                  <c:v>2.2461530000000001</c:v>
                </c:pt>
                <c:pt idx="330">
                  <c:v>2.2307679999999999</c:v>
                </c:pt>
                <c:pt idx="331">
                  <c:v>2.2307679999999999</c:v>
                </c:pt>
                <c:pt idx="332">
                  <c:v>2.173076</c:v>
                </c:pt>
                <c:pt idx="333">
                  <c:v>2.153845</c:v>
                </c:pt>
                <c:pt idx="334">
                  <c:v>2.1557689999999998</c:v>
                </c:pt>
                <c:pt idx="335">
                  <c:v>2.2423060000000001</c:v>
                </c:pt>
                <c:pt idx="336">
                  <c:v>2.2692299999999999</c:v>
                </c:pt>
                <c:pt idx="337">
                  <c:v>2.1634600000000002</c:v>
                </c:pt>
                <c:pt idx="338">
                  <c:v>2.15</c:v>
                </c:pt>
                <c:pt idx="339">
                  <c:v>2.1192299999999999</c:v>
                </c:pt>
                <c:pt idx="340">
                  <c:v>2.0980759999999998</c:v>
                </c:pt>
                <c:pt idx="341">
                  <c:v>2.0480749999999999</c:v>
                </c:pt>
                <c:pt idx="342">
                  <c:v>2.0557690000000002</c:v>
                </c:pt>
                <c:pt idx="343">
                  <c:v>2.0692300000000001</c:v>
                </c:pt>
                <c:pt idx="344">
                  <c:v>2.1115370000000002</c:v>
                </c:pt>
                <c:pt idx="345">
                  <c:v>2.1249989999999999</c:v>
                </c:pt>
                <c:pt idx="346">
                  <c:v>2.1057679999999999</c:v>
                </c:pt>
                <c:pt idx="347">
                  <c:v>2.1596150000000001</c:v>
                </c:pt>
                <c:pt idx="348">
                  <c:v>2.153845</c:v>
                </c:pt>
                <c:pt idx="349">
                  <c:v>2.115383</c:v>
                </c:pt>
                <c:pt idx="350">
                  <c:v>2.086538</c:v>
                </c:pt>
                <c:pt idx="351">
                  <c:v>2.0192290000000002</c:v>
                </c:pt>
                <c:pt idx="352">
                  <c:v>2.0249990000000002</c:v>
                </c:pt>
                <c:pt idx="353">
                  <c:v>2.0384600000000002</c:v>
                </c:pt>
                <c:pt idx="354">
                  <c:v>2.021153</c:v>
                </c:pt>
                <c:pt idx="355">
                  <c:v>2.1057679999999999</c:v>
                </c:pt>
                <c:pt idx="356">
                  <c:v>2.115383</c:v>
                </c:pt>
                <c:pt idx="357">
                  <c:v>2.0576919999999999</c:v>
                </c:pt>
                <c:pt idx="358">
                  <c:v>2.09423</c:v>
                </c:pt>
                <c:pt idx="359">
                  <c:v>2.086538</c:v>
                </c:pt>
                <c:pt idx="360">
                  <c:v>2.0192290000000002</c:v>
                </c:pt>
                <c:pt idx="361">
                  <c:v>2.0192290000000002</c:v>
                </c:pt>
                <c:pt idx="362">
                  <c:v>2.0499990000000001</c:v>
                </c:pt>
                <c:pt idx="363">
                  <c:v>2.009614</c:v>
                </c:pt>
                <c:pt idx="364">
                  <c:v>2.009614</c:v>
                </c:pt>
                <c:pt idx="365">
                  <c:v>1.9807680000000001</c:v>
                </c:pt>
                <c:pt idx="366">
                  <c:v>1.949999</c:v>
                </c:pt>
                <c:pt idx="367">
                  <c:v>1.9807680000000001</c:v>
                </c:pt>
                <c:pt idx="368">
                  <c:v>2.0480749999999999</c:v>
                </c:pt>
                <c:pt idx="369">
                  <c:v>2.0480749999999999</c:v>
                </c:pt>
                <c:pt idx="370">
                  <c:v>2.021153</c:v>
                </c:pt>
                <c:pt idx="371">
                  <c:v>2.1057679999999999</c:v>
                </c:pt>
                <c:pt idx="372">
                  <c:v>2.0961530000000002</c:v>
                </c:pt>
                <c:pt idx="373">
                  <c:v>2.115383</c:v>
                </c:pt>
                <c:pt idx="374">
                  <c:v>2.0615380000000001</c:v>
                </c:pt>
                <c:pt idx="375">
                  <c:v>2.0249990000000002</c:v>
                </c:pt>
                <c:pt idx="376">
                  <c:v>2.0115370000000001</c:v>
                </c:pt>
                <c:pt idx="377">
                  <c:v>2.009614</c:v>
                </c:pt>
                <c:pt idx="378">
                  <c:v>2.0480749999999999</c:v>
                </c:pt>
                <c:pt idx="379">
                  <c:v>2.0384600000000002</c:v>
                </c:pt>
                <c:pt idx="380">
                  <c:v>2.0961530000000002</c:v>
                </c:pt>
                <c:pt idx="381">
                  <c:v>1.9999990000000001</c:v>
                </c:pt>
                <c:pt idx="382">
                  <c:v>1.9442299999999999</c:v>
                </c:pt>
                <c:pt idx="383">
                  <c:v>1.9519219999999999</c:v>
                </c:pt>
                <c:pt idx="384">
                  <c:v>2.0192290000000002</c:v>
                </c:pt>
                <c:pt idx="385">
                  <c:v>2.028845</c:v>
                </c:pt>
                <c:pt idx="386">
                  <c:v>2.067307</c:v>
                </c:pt>
                <c:pt idx="387">
                  <c:v>2.278845</c:v>
                </c:pt>
                <c:pt idx="388">
                  <c:v>2.3557679999999999</c:v>
                </c:pt>
                <c:pt idx="389">
                  <c:v>2.4403839999999999</c:v>
                </c:pt>
                <c:pt idx="390">
                  <c:v>2.403845</c:v>
                </c:pt>
                <c:pt idx="391">
                  <c:v>2.4942299999999999</c:v>
                </c:pt>
                <c:pt idx="392">
                  <c:v>2.365383</c:v>
                </c:pt>
                <c:pt idx="393">
                  <c:v>2.423076</c:v>
                </c:pt>
                <c:pt idx="394">
                  <c:v>2.3942299999999999</c:v>
                </c:pt>
                <c:pt idx="395">
                  <c:v>2.3730760000000002</c:v>
                </c:pt>
                <c:pt idx="396">
                  <c:v>2.115383</c:v>
                </c:pt>
                <c:pt idx="397">
                  <c:v>2.192307</c:v>
                </c:pt>
                <c:pt idx="398">
                  <c:v>2.134614</c:v>
                </c:pt>
                <c:pt idx="399">
                  <c:v>2.305768</c:v>
                </c:pt>
                <c:pt idx="400">
                  <c:v>2.153845</c:v>
                </c:pt>
                <c:pt idx="401">
                  <c:v>2.259614</c:v>
                </c:pt>
                <c:pt idx="402">
                  <c:v>2.365383</c:v>
                </c:pt>
                <c:pt idx="403">
                  <c:v>2.442307</c:v>
                </c:pt>
                <c:pt idx="404">
                  <c:v>2.3846150000000002</c:v>
                </c:pt>
                <c:pt idx="405">
                  <c:v>2.3461530000000002</c:v>
                </c:pt>
                <c:pt idx="406">
                  <c:v>2.3615370000000002</c:v>
                </c:pt>
                <c:pt idx="407">
                  <c:v>2.34423</c:v>
                </c:pt>
                <c:pt idx="408">
                  <c:v>2.403845</c:v>
                </c:pt>
                <c:pt idx="409">
                  <c:v>2.403845</c:v>
                </c:pt>
                <c:pt idx="410">
                  <c:v>2.4269219999999998</c:v>
                </c:pt>
                <c:pt idx="411">
                  <c:v>2.3749989999999999</c:v>
                </c:pt>
                <c:pt idx="412">
                  <c:v>2.376922</c:v>
                </c:pt>
                <c:pt idx="413">
                  <c:v>2.403845</c:v>
                </c:pt>
                <c:pt idx="414">
                  <c:v>2.3076910000000002</c:v>
                </c:pt>
                <c:pt idx="415">
                  <c:v>2.3884599999999998</c:v>
                </c:pt>
                <c:pt idx="416">
                  <c:v>2.3557679999999999</c:v>
                </c:pt>
                <c:pt idx="417">
                  <c:v>2.3480759999999998</c:v>
                </c:pt>
                <c:pt idx="418">
                  <c:v>2.3846150000000002</c:v>
                </c:pt>
                <c:pt idx="419">
                  <c:v>2.3730760000000002</c:v>
                </c:pt>
                <c:pt idx="420">
                  <c:v>2.33846</c:v>
                </c:pt>
                <c:pt idx="421">
                  <c:v>2.2346140000000001</c:v>
                </c:pt>
                <c:pt idx="422">
                  <c:v>2.240383</c:v>
                </c:pt>
                <c:pt idx="423">
                  <c:v>2.278845</c:v>
                </c:pt>
                <c:pt idx="424">
                  <c:v>2.317307</c:v>
                </c:pt>
                <c:pt idx="425">
                  <c:v>2.278845</c:v>
                </c:pt>
                <c:pt idx="426">
                  <c:v>2.278845</c:v>
                </c:pt>
                <c:pt idx="427">
                  <c:v>2.273075</c:v>
                </c:pt>
                <c:pt idx="428">
                  <c:v>2.1769219999999998</c:v>
                </c:pt>
                <c:pt idx="429">
                  <c:v>2.15</c:v>
                </c:pt>
                <c:pt idx="430">
                  <c:v>2.1711529999999999</c:v>
                </c:pt>
                <c:pt idx="431">
                  <c:v>2.173076</c:v>
                </c:pt>
                <c:pt idx="432">
                  <c:v>2.1596150000000001</c:v>
                </c:pt>
                <c:pt idx="433">
                  <c:v>2.1557689999999998</c:v>
                </c:pt>
                <c:pt idx="434">
                  <c:v>2.1634600000000002</c:v>
                </c:pt>
                <c:pt idx="435">
                  <c:v>2.0769220000000002</c:v>
                </c:pt>
                <c:pt idx="436">
                  <c:v>1.9999990000000001</c:v>
                </c:pt>
                <c:pt idx="437">
                  <c:v>2.0961530000000002</c:v>
                </c:pt>
                <c:pt idx="438">
                  <c:v>2.115383</c:v>
                </c:pt>
                <c:pt idx="439">
                  <c:v>2.1038450000000002</c:v>
                </c:pt>
                <c:pt idx="440">
                  <c:v>2.1519219999999999</c:v>
                </c:pt>
                <c:pt idx="441">
                  <c:v>2.1634600000000002</c:v>
                </c:pt>
                <c:pt idx="442">
                  <c:v>2.1692300000000002</c:v>
                </c:pt>
                <c:pt idx="443">
                  <c:v>2.267306</c:v>
                </c:pt>
                <c:pt idx="444">
                  <c:v>2.192307</c:v>
                </c:pt>
                <c:pt idx="445">
                  <c:v>2.2346140000000001</c:v>
                </c:pt>
                <c:pt idx="446">
                  <c:v>2.2538450000000001</c:v>
                </c:pt>
                <c:pt idx="447">
                  <c:v>2.2692299999999999</c:v>
                </c:pt>
                <c:pt idx="448">
                  <c:v>2.2615370000000001</c:v>
                </c:pt>
                <c:pt idx="449">
                  <c:v>2.2749990000000002</c:v>
                </c:pt>
                <c:pt idx="450">
                  <c:v>2.2749990000000002</c:v>
                </c:pt>
                <c:pt idx="451">
                  <c:v>2.276923</c:v>
                </c:pt>
                <c:pt idx="452">
                  <c:v>2.2442299999999999</c:v>
                </c:pt>
                <c:pt idx="453">
                  <c:v>2.2019220000000002</c:v>
                </c:pt>
                <c:pt idx="454">
                  <c:v>2.0769220000000002</c:v>
                </c:pt>
                <c:pt idx="455">
                  <c:v>2.0769220000000002</c:v>
                </c:pt>
                <c:pt idx="456">
                  <c:v>2.1211530000000001</c:v>
                </c:pt>
                <c:pt idx="457">
                  <c:v>2.0115370000000001</c:v>
                </c:pt>
                <c:pt idx="458">
                  <c:v>2.0653839999999999</c:v>
                </c:pt>
                <c:pt idx="459">
                  <c:v>2.067307</c:v>
                </c:pt>
                <c:pt idx="460">
                  <c:v>2.0730759999999999</c:v>
                </c:pt>
                <c:pt idx="461">
                  <c:v>2.1173069999999998</c:v>
                </c:pt>
                <c:pt idx="462">
                  <c:v>2.1692300000000002</c:v>
                </c:pt>
                <c:pt idx="463">
                  <c:v>2.2230759999999998</c:v>
                </c:pt>
                <c:pt idx="464">
                  <c:v>2.1865380000000001</c:v>
                </c:pt>
                <c:pt idx="465">
                  <c:v>2.165384</c:v>
                </c:pt>
                <c:pt idx="466">
                  <c:v>2.2115369999999999</c:v>
                </c:pt>
                <c:pt idx="467">
                  <c:v>2.2153839999999998</c:v>
                </c:pt>
                <c:pt idx="468">
                  <c:v>2.1826919999999999</c:v>
                </c:pt>
                <c:pt idx="469">
                  <c:v>2.2499989999999999</c:v>
                </c:pt>
                <c:pt idx="470">
                  <c:v>2.2115369999999999</c:v>
                </c:pt>
                <c:pt idx="471">
                  <c:v>2.2538450000000001</c:v>
                </c:pt>
                <c:pt idx="472">
                  <c:v>2.2557680000000002</c:v>
                </c:pt>
                <c:pt idx="473">
                  <c:v>2.2653829999999999</c:v>
                </c:pt>
                <c:pt idx="474">
                  <c:v>2.423076</c:v>
                </c:pt>
                <c:pt idx="475">
                  <c:v>2.3269220000000002</c:v>
                </c:pt>
                <c:pt idx="476">
                  <c:v>2.396153</c:v>
                </c:pt>
                <c:pt idx="477">
                  <c:v>2.449999</c:v>
                </c:pt>
                <c:pt idx="478">
                  <c:v>2.3461530000000002</c:v>
                </c:pt>
                <c:pt idx="479">
                  <c:v>2.3557679999999999</c:v>
                </c:pt>
                <c:pt idx="480">
                  <c:v>2.365383</c:v>
                </c:pt>
                <c:pt idx="481">
                  <c:v>2.4134609999999999</c:v>
                </c:pt>
                <c:pt idx="482">
                  <c:v>2.3749989999999999</c:v>
                </c:pt>
                <c:pt idx="483">
                  <c:v>2.2923070000000001</c:v>
                </c:pt>
                <c:pt idx="484">
                  <c:v>2.3076910000000002</c:v>
                </c:pt>
                <c:pt idx="485">
                  <c:v>2.423076</c:v>
                </c:pt>
                <c:pt idx="486">
                  <c:v>2.567307</c:v>
                </c:pt>
                <c:pt idx="487">
                  <c:v>2.4999989999999999</c:v>
                </c:pt>
                <c:pt idx="488">
                  <c:v>2.4999989999999999</c:v>
                </c:pt>
                <c:pt idx="489">
                  <c:v>2.4884599999999999</c:v>
                </c:pt>
                <c:pt idx="490">
                  <c:v>2.3211529999999998</c:v>
                </c:pt>
                <c:pt idx="491">
                  <c:v>2.423076</c:v>
                </c:pt>
                <c:pt idx="492">
                  <c:v>2.4961519999999999</c:v>
                </c:pt>
                <c:pt idx="493">
                  <c:v>2.4999989999999999</c:v>
                </c:pt>
                <c:pt idx="494">
                  <c:v>2.4788450000000002</c:v>
                </c:pt>
                <c:pt idx="495">
                  <c:v>2.4942299999999999</c:v>
                </c:pt>
                <c:pt idx="496">
                  <c:v>2.5384609999999999</c:v>
                </c:pt>
                <c:pt idx="497">
                  <c:v>2.5769220000000002</c:v>
                </c:pt>
                <c:pt idx="498">
                  <c:v>2.5769220000000002</c:v>
                </c:pt>
                <c:pt idx="499">
                  <c:v>2.5576910000000002</c:v>
                </c:pt>
                <c:pt idx="500">
                  <c:v>2.548076</c:v>
                </c:pt>
                <c:pt idx="501">
                  <c:v>2.5576910000000002</c:v>
                </c:pt>
                <c:pt idx="502">
                  <c:v>2.5384609999999999</c:v>
                </c:pt>
                <c:pt idx="503">
                  <c:v>2.5384609999999999</c:v>
                </c:pt>
                <c:pt idx="504">
                  <c:v>2.5192299999999999</c:v>
                </c:pt>
                <c:pt idx="505">
                  <c:v>2.5576910000000002</c:v>
                </c:pt>
                <c:pt idx="506">
                  <c:v>2.596152</c:v>
                </c:pt>
                <c:pt idx="507">
                  <c:v>2.567307</c:v>
                </c:pt>
                <c:pt idx="508">
                  <c:v>2.6115379999999999</c:v>
                </c:pt>
                <c:pt idx="509">
                  <c:v>2.596152</c:v>
                </c:pt>
                <c:pt idx="510">
                  <c:v>2.6826910000000002</c:v>
                </c:pt>
                <c:pt idx="511">
                  <c:v>2.6826910000000002</c:v>
                </c:pt>
                <c:pt idx="512">
                  <c:v>2.6923059999999999</c:v>
                </c:pt>
                <c:pt idx="513">
                  <c:v>2.7403840000000002</c:v>
                </c:pt>
                <c:pt idx="514">
                  <c:v>2.7884600000000002</c:v>
                </c:pt>
                <c:pt idx="515">
                  <c:v>2.7692299999999999</c:v>
                </c:pt>
                <c:pt idx="516">
                  <c:v>2.7884600000000002</c:v>
                </c:pt>
                <c:pt idx="517">
                  <c:v>2.8403839999999998</c:v>
                </c:pt>
                <c:pt idx="518">
                  <c:v>2.863461</c:v>
                </c:pt>
                <c:pt idx="519">
                  <c:v>2.923076</c:v>
                </c:pt>
                <c:pt idx="520">
                  <c:v>2.8749989999999999</c:v>
                </c:pt>
                <c:pt idx="521">
                  <c:v>2.855769</c:v>
                </c:pt>
                <c:pt idx="522">
                  <c:v>2.8653840000000002</c:v>
                </c:pt>
                <c:pt idx="523">
                  <c:v>2.9076909999999998</c:v>
                </c:pt>
                <c:pt idx="524">
                  <c:v>2.884614</c:v>
                </c:pt>
                <c:pt idx="525">
                  <c:v>2.8942299999999999</c:v>
                </c:pt>
                <c:pt idx="526">
                  <c:v>2.884614</c:v>
                </c:pt>
                <c:pt idx="527">
                  <c:v>2.9173070000000001</c:v>
                </c:pt>
                <c:pt idx="528">
                  <c:v>2.988461</c:v>
                </c:pt>
                <c:pt idx="529">
                  <c:v>3.009614</c:v>
                </c:pt>
                <c:pt idx="530">
                  <c:v>3.028845</c:v>
                </c:pt>
                <c:pt idx="531">
                  <c:v>3.0884610000000001</c:v>
                </c:pt>
                <c:pt idx="532">
                  <c:v>3.1096149999999998</c:v>
                </c:pt>
                <c:pt idx="533">
                  <c:v>3.1249989999999999</c:v>
                </c:pt>
                <c:pt idx="534">
                  <c:v>3.211538</c:v>
                </c:pt>
                <c:pt idx="535">
                  <c:v>3.2153839999999998</c:v>
                </c:pt>
                <c:pt idx="536">
                  <c:v>3.2019220000000002</c:v>
                </c:pt>
                <c:pt idx="537">
                  <c:v>3.2403840000000002</c:v>
                </c:pt>
                <c:pt idx="538">
                  <c:v>3.2288450000000002</c:v>
                </c:pt>
                <c:pt idx="539">
                  <c:v>3.134614</c:v>
                </c:pt>
                <c:pt idx="540">
                  <c:v>3.1692290000000001</c:v>
                </c:pt>
                <c:pt idx="541">
                  <c:v>3.1980759999999999</c:v>
                </c:pt>
                <c:pt idx="542">
                  <c:v>3.2403840000000002</c:v>
                </c:pt>
                <c:pt idx="543">
                  <c:v>3.2846150000000001</c:v>
                </c:pt>
                <c:pt idx="544">
                  <c:v>3.324999</c:v>
                </c:pt>
                <c:pt idx="545">
                  <c:v>3.267306</c:v>
                </c:pt>
                <c:pt idx="546">
                  <c:v>3.2634599999999998</c:v>
                </c:pt>
                <c:pt idx="547">
                  <c:v>3.1730749999999999</c:v>
                </c:pt>
                <c:pt idx="548">
                  <c:v>3.2692290000000002</c:v>
                </c:pt>
                <c:pt idx="549">
                  <c:v>3.2692290000000002</c:v>
                </c:pt>
                <c:pt idx="550">
                  <c:v>3.3269220000000002</c:v>
                </c:pt>
                <c:pt idx="551">
                  <c:v>3.259614</c:v>
                </c:pt>
                <c:pt idx="552">
                  <c:v>3.2403840000000002</c:v>
                </c:pt>
                <c:pt idx="553">
                  <c:v>3.384614</c:v>
                </c:pt>
                <c:pt idx="554">
                  <c:v>3.4134600000000002</c:v>
                </c:pt>
                <c:pt idx="555">
                  <c:v>3.3942290000000002</c:v>
                </c:pt>
                <c:pt idx="556">
                  <c:v>3.3461530000000002</c:v>
                </c:pt>
                <c:pt idx="557">
                  <c:v>3.4134600000000002</c:v>
                </c:pt>
                <c:pt idx="558">
                  <c:v>3.4999989999999999</c:v>
                </c:pt>
                <c:pt idx="559">
                  <c:v>3.4749989999999999</c:v>
                </c:pt>
                <c:pt idx="560">
                  <c:v>3.442307</c:v>
                </c:pt>
                <c:pt idx="561">
                  <c:v>3.4615369999999999</c:v>
                </c:pt>
                <c:pt idx="562">
                  <c:v>3.384614</c:v>
                </c:pt>
                <c:pt idx="563">
                  <c:v>3.3749989999999999</c:v>
                </c:pt>
                <c:pt idx="564">
                  <c:v>3.365383</c:v>
                </c:pt>
                <c:pt idx="565">
                  <c:v>3.4999989999999999</c:v>
                </c:pt>
                <c:pt idx="566">
                  <c:v>3.5769220000000002</c:v>
                </c:pt>
                <c:pt idx="567">
                  <c:v>3.6346150000000002</c:v>
                </c:pt>
                <c:pt idx="568">
                  <c:v>3.5576910000000002</c:v>
                </c:pt>
                <c:pt idx="569">
                  <c:v>3.7442299999999999</c:v>
                </c:pt>
                <c:pt idx="570">
                  <c:v>3.846152</c:v>
                </c:pt>
                <c:pt idx="571">
                  <c:v>3.903845</c:v>
                </c:pt>
                <c:pt idx="572">
                  <c:v>3.8942299999999999</c:v>
                </c:pt>
                <c:pt idx="573">
                  <c:v>3.846152</c:v>
                </c:pt>
                <c:pt idx="574">
                  <c:v>3.8653840000000002</c:v>
                </c:pt>
                <c:pt idx="575">
                  <c:v>3.8846150000000002</c:v>
                </c:pt>
                <c:pt idx="576">
                  <c:v>3.9615369999999999</c:v>
                </c:pt>
                <c:pt idx="577">
                  <c:v>3.949999</c:v>
                </c:pt>
                <c:pt idx="578">
                  <c:v>4.0096150000000002</c:v>
                </c:pt>
                <c:pt idx="579">
                  <c:v>4.0384599999999997</c:v>
                </c:pt>
                <c:pt idx="580">
                  <c:v>3.923076</c:v>
                </c:pt>
                <c:pt idx="581">
                  <c:v>3.846152</c:v>
                </c:pt>
                <c:pt idx="582">
                  <c:v>3.857691</c:v>
                </c:pt>
                <c:pt idx="583">
                  <c:v>4.0192300000000003</c:v>
                </c:pt>
                <c:pt idx="584">
                  <c:v>4.0730760000000004</c:v>
                </c:pt>
                <c:pt idx="585">
                  <c:v>3.9442300000000001</c:v>
                </c:pt>
                <c:pt idx="586">
                  <c:v>3.8230759999999999</c:v>
                </c:pt>
                <c:pt idx="587">
                  <c:v>3.778845</c:v>
                </c:pt>
                <c:pt idx="588">
                  <c:v>3.7307679999999999</c:v>
                </c:pt>
                <c:pt idx="589">
                  <c:v>3.5576910000000002</c:v>
                </c:pt>
                <c:pt idx="590">
                  <c:v>3.615383</c:v>
                </c:pt>
                <c:pt idx="591">
                  <c:v>3.673076</c:v>
                </c:pt>
                <c:pt idx="592">
                  <c:v>3.6576919999999999</c:v>
                </c:pt>
                <c:pt idx="593">
                  <c:v>3.5134599999999998</c:v>
                </c:pt>
                <c:pt idx="594">
                  <c:v>3.517306</c:v>
                </c:pt>
                <c:pt idx="595">
                  <c:v>3.528845</c:v>
                </c:pt>
                <c:pt idx="596">
                  <c:v>3.5846140000000002</c:v>
                </c:pt>
                <c:pt idx="597">
                  <c:v>3.5461529999999999</c:v>
                </c:pt>
                <c:pt idx="598">
                  <c:v>3.528845</c:v>
                </c:pt>
                <c:pt idx="599">
                  <c:v>3.5865369999999999</c:v>
                </c:pt>
                <c:pt idx="600">
                  <c:v>3.4865370000000002</c:v>
                </c:pt>
                <c:pt idx="601">
                  <c:v>3.6057679999999999</c:v>
                </c:pt>
                <c:pt idx="602">
                  <c:v>3.6692300000000002</c:v>
                </c:pt>
                <c:pt idx="603">
                  <c:v>3.7019220000000002</c:v>
                </c:pt>
                <c:pt idx="604">
                  <c:v>3.7499989999999999</c:v>
                </c:pt>
                <c:pt idx="605">
                  <c:v>3.7499989999999999</c:v>
                </c:pt>
                <c:pt idx="606">
                  <c:v>3.7499989999999999</c:v>
                </c:pt>
                <c:pt idx="607">
                  <c:v>3.7499989999999999</c:v>
                </c:pt>
                <c:pt idx="608">
                  <c:v>3.653845</c:v>
                </c:pt>
                <c:pt idx="609">
                  <c:v>3.740383</c:v>
                </c:pt>
                <c:pt idx="610">
                  <c:v>3.778845</c:v>
                </c:pt>
                <c:pt idx="611">
                  <c:v>3.8076910000000002</c:v>
                </c:pt>
                <c:pt idx="612">
                  <c:v>3.8923070000000002</c:v>
                </c:pt>
                <c:pt idx="613">
                  <c:v>3.846152</c:v>
                </c:pt>
                <c:pt idx="614">
                  <c:v>3.8749989999999999</c:v>
                </c:pt>
                <c:pt idx="615">
                  <c:v>3.7999990000000001</c:v>
                </c:pt>
                <c:pt idx="616">
                  <c:v>3.846152</c:v>
                </c:pt>
                <c:pt idx="617">
                  <c:v>3.8692299999999999</c:v>
                </c:pt>
                <c:pt idx="618">
                  <c:v>3.817307</c:v>
                </c:pt>
                <c:pt idx="619">
                  <c:v>3.8942299999999999</c:v>
                </c:pt>
                <c:pt idx="620">
                  <c:v>3.83846</c:v>
                </c:pt>
                <c:pt idx="621">
                  <c:v>3.9788450000000002</c:v>
                </c:pt>
                <c:pt idx="622">
                  <c:v>4.048076</c:v>
                </c:pt>
                <c:pt idx="623">
                  <c:v>4.2288449999999997</c:v>
                </c:pt>
                <c:pt idx="624">
                  <c:v>4.1923060000000003</c:v>
                </c:pt>
                <c:pt idx="625">
                  <c:v>4.173076</c:v>
                </c:pt>
                <c:pt idx="626">
                  <c:v>4.3019220000000002</c:v>
                </c:pt>
                <c:pt idx="627">
                  <c:v>4.1788449999999999</c:v>
                </c:pt>
                <c:pt idx="628">
                  <c:v>4.2</c:v>
                </c:pt>
                <c:pt idx="629">
                  <c:v>4.3461530000000002</c:v>
                </c:pt>
                <c:pt idx="630">
                  <c:v>4.5192290000000002</c:v>
                </c:pt>
                <c:pt idx="631">
                  <c:v>4.3557680000000003</c:v>
                </c:pt>
                <c:pt idx="632">
                  <c:v>4.2788449999999996</c:v>
                </c:pt>
                <c:pt idx="633">
                  <c:v>4.2846140000000004</c:v>
                </c:pt>
                <c:pt idx="634">
                  <c:v>4.2307680000000003</c:v>
                </c:pt>
                <c:pt idx="635">
                  <c:v>4.2846140000000004</c:v>
                </c:pt>
                <c:pt idx="636">
                  <c:v>4.4384610000000002</c:v>
                </c:pt>
                <c:pt idx="637">
                  <c:v>4.4903839999999997</c:v>
                </c:pt>
                <c:pt idx="638">
                  <c:v>4.5192290000000002</c:v>
                </c:pt>
                <c:pt idx="639">
                  <c:v>4.5730760000000004</c:v>
                </c:pt>
                <c:pt idx="640">
                  <c:v>4.4999989999999999</c:v>
                </c:pt>
                <c:pt idx="641">
                  <c:v>4.3653839999999997</c:v>
                </c:pt>
                <c:pt idx="642">
                  <c:v>4.4230749999999999</c:v>
                </c:pt>
                <c:pt idx="643">
                  <c:v>4.4903839999999997</c:v>
                </c:pt>
                <c:pt idx="644">
                  <c:v>4.4999989999999999</c:v>
                </c:pt>
                <c:pt idx="645">
                  <c:v>4.3730760000000002</c:v>
                </c:pt>
                <c:pt idx="646">
                  <c:v>4.4230749999999999</c:v>
                </c:pt>
                <c:pt idx="647">
                  <c:v>4.4403839999999999</c:v>
                </c:pt>
                <c:pt idx="648">
                  <c:v>4.309615</c:v>
                </c:pt>
                <c:pt idx="649">
                  <c:v>4.2653840000000001</c:v>
                </c:pt>
                <c:pt idx="650">
                  <c:v>4.134614</c:v>
                </c:pt>
                <c:pt idx="651">
                  <c:v>4.0576910000000002</c:v>
                </c:pt>
                <c:pt idx="652">
                  <c:v>3.9769230000000002</c:v>
                </c:pt>
                <c:pt idx="653">
                  <c:v>3.980769</c:v>
                </c:pt>
                <c:pt idx="654">
                  <c:v>3.980769</c:v>
                </c:pt>
                <c:pt idx="655">
                  <c:v>3.8846150000000002</c:v>
                </c:pt>
                <c:pt idx="656">
                  <c:v>3.980769</c:v>
                </c:pt>
                <c:pt idx="657">
                  <c:v>3.9596140000000002</c:v>
                </c:pt>
                <c:pt idx="658">
                  <c:v>3.8846150000000002</c:v>
                </c:pt>
                <c:pt idx="659">
                  <c:v>3.9249990000000001</c:v>
                </c:pt>
                <c:pt idx="660">
                  <c:v>4.0576910000000002</c:v>
                </c:pt>
                <c:pt idx="661">
                  <c:v>4.1576909999999998</c:v>
                </c:pt>
                <c:pt idx="662">
                  <c:v>4.211538</c:v>
                </c:pt>
                <c:pt idx="663">
                  <c:v>4.1288450000000001</c:v>
                </c:pt>
                <c:pt idx="664">
                  <c:v>4.2211530000000002</c:v>
                </c:pt>
                <c:pt idx="665">
                  <c:v>4.2499989999999999</c:v>
                </c:pt>
                <c:pt idx="666">
                  <c:v>4.2307680000000003</c:v>
                </c:pt>
                <c:pt idx="667">
                  <c:v>4.3461530000000002</c:v>
                </c:pt>
                <c:pt idx="668">
                  <c:v>4.2499989999999999</c:v>
                </c:pt>
                <c:pt idx="669">
                  <c:v>4.336538</c:v>
                </c:pt>
                <c:pt idx="670">
                  <c:v>4.2307680000000003</c:v>
                </c:pt>
                <c:pt idx="671">
                  <c:v>4.211538</c:v>
                </c:pt>
                <c:pt idx="672">
                  <c:v>4.2884599999999997</c:v>
                </c:pt>
                <c:pt idx="673">
                  <c:v>4.3269219999999997</c:v>
                </c:pt>
                <c:pt idx="674">
                  <c:v>4.461538</c:v>
                </c:pt>
                <c:pt idx="675">
                  <c:v>4.4230749999999999</c:v>
                </c:pt>
                <c:pt idx="676">
                  <c:v>4.4403839999999999</c:v>
                </c:pt>
                <c:pt idx="677">
                  <c:v>4.336538</c:v>
                </c:pt>
                <c:pt idx="678">
                  <c:v>4.4923070000000003</c:v>
                </c:pt>
                <c:pt idx="679">
                  <c:v>4.4230749999999999</c:v>
                </c:pt>
                <c:pt idx="680">
                  <c:v>4.4230749999999999</c:v>
                </c:pt>
                <c:pt idx="681">
                  <c:v>4.4230749999999999</c:v>
                </c:pt>
                <c:pt idx="682">
                  <c:v>4.4788449999999997</c:v>
                </c:pt>
                <c:pt idx="683">
                  <c:v>4.5230759999999997</c:v>
                </c:pt>
                <c:pt idx="684">
                  <c:v>4.5288449999999996</c:v>
                </c:pt>
                <c:pt idx="685">
                  <c:v>4.5673069999999996</c:v>
                </c:pt>
                <c:pt idx="686">
                  <c:v>4.6519219999999999</c:v>
                </c:pt>
                <c:pt idx="687">
                  <c:v>4.634614</c:v>
                </c:pt>
                <c:pt idx="688">
                  <c:v>4.6634599999999997</c:v>
                </c:pt>
                <c:pt idx="689">
                  <c:v>4.6538449999999996</c:v>
                </c:pt>
                <c:pt idx="690">
                  <c:v>4.6557690000000003</c:v>
                </c:pt>
                <c:pt idx="691">
                  <c:v>4.5384599999999997</c:v>
                </c:pt>
                <c:pt idx="692">
                  <c:v>4.3865369999999997</c:v>
                </c:pt>
                <c:pt idx="693">
                  <c:v>4.4423069999999996</c:v>
                </c:pt>
                <c:pt idx="694">
                  <c:v>4.5769219999999997</c:v>
                </c:pt>
                <c:pt idx="695">
                  <c:v>4.5192290000000002</c:v>
                </c:pt>
                <c:pt idx="696">
                  <c:v>4.4230749999999999</c:v>
                </c:pt>
                <c:pt idx="697">
                  <c:v>4.4384610000000002</c:v>
                </c:pt>
                <c:pt idx="698">
                  <c:v>4.4076909999999998</c:v>
                </c:pt>
                <c:pt idx="699">
                  <c:v>4.3942300000000003</c:v>
                </c:pt>
                <c:pt idx="700">
                  <c:v>4.3076910000000002</c:v>
                </c:pt>
                <c:pt idx="701">
                  <c:v>4.3269219999999997</c:v>
                </c:pt>
                <c:pt idx="702">
                  <c:v>4.4211520000000002</c:v>
                </c:pt>
                <c:pt idx="703">
                  <c:v>4.3461530000000002</c:v>
                </c:pt>
                <c:pt idx="704">
                  <c:v>4.298076</c:v>
                </c:pt>
                <c:pt idx="705">
                  <c:v>4.4692299999999996</c:v>
                </c:pt>
                <c:pt idx="706">
                  <c:v>4.384614</c:v>
                </c:pt>
                <c:pt idx="707">
                  <c:v>4.2653840000000001</c:v>
                </c:pt>
                <c:pt idx="708">
                  <c:v>4.2499989999999999</c:v>
                </c:pt>
                <c:pt idx="709">
                  <c:v>4.3153839999999999</c:v>
                </c:pt>
                <c:pt idx="710">
                  <c:v>4.2788449999999996</c:v>
                </c:pt>
                <c:pt idx="711">
                  <c:v>4.2307680000000003</c:v>
                </c:pt>
                <c:pt idx="712">
                  <c:v>4.0961530000000002</c:v>
                </c:pt>
                <c:pt idx="713">
                  <c:v>4.2211530000000002</c:v>
                </c:pt>
                <c:pt idx="714">
                  <c:v>4.3749989999999999</c:v>
                </c:pt>
                <c:pt idx="715">
                  <c:v>4.3442299999999996</c:v>
                </c:pt>
                <c:pt idx="716">
                  <c:v>4.3749989999999999</c:v>
                </c:pt>
                <c:pt idx="717">
                  <c:v>4.2692300000000003</c:v>
                </c:pt>
                <c:pt idx="718">
                  <c:v>4.2326920000000001</c:v>
                </c:pt>
                <c:pt idx="719">
                  <c:v>4.161537</c:v>
                </c:pt>
                <c:pt idx="720">
                  <c:v>4.1884600000000001</c:v>
                </c:pt>
                <c:pt idx="721">
                  <c:v>4.1076920000000001</c:v>
                </c:pt>
                <c:pt idx="722">
                  <c:v>4.0961530000000002</c:v>
                </c:pt>
                <c:pt idx="723">
                  <c:v>4.0384599999999997</c:v>
                </c:pt>
                <c:pt idx="724">
                  <c:v>4.0288449999999996</c:v>
                </c:pt>
                <c:pt idx="725">
                  <c:v>4.1057689999999996</c:v>
                </c:pt>
                <c:pt idx="726">
                  <c:v>4.2403839999999997</c:v>
                </c:pt>
                <c:pt idx="727">
                  <c:v>4.2884599999999997</c:v>
                </c:pt>
                <c:pt idx="728">
                  <c:v>4.2538450000000001</c:v>
                </c:pt>
                <c:pt idx="729">
                  <c:v>4.3653839999999997</c:v>
                </c:pt>
                <c:pt idx="730">
                  <c:v>4.4307689999999997</c:v>
                </c:pt>
                <c:pt idx="731">
                  <c:v>4.4038449999999996</c:v>
                </c:pt>
                <c:pt idx="732">
                  <c:v>4.4942299999999999</c:v>
                </c:pt>
                <c:pt idx="733">
                  <c:v>4.4230749999999999</c:v>
                </c:pt>
                <c:pt idx="734">
                  <c:v>4.4230749999999999</c:v>
                </c:pt>
                <c:pt idx="735">
                  <c:v>4.4423069999999996</c:v>
                </c:pt>
                <c:pt idx="736">
                  <c:v>4.4711530000000002</c:v>
                </c:pt>
                <c:pt idx="737">
                  <c:v>4.4423069999999996</c:v>
                </c:pt>
                <c:pt idx="738">
                  <c:v>4.4326910000000002</c:v>
                </c:pt>
                <c:pt idx="739">
                  <c:v>4.4230749999999999</c:v>
                </c:pt>
                <c:pt idx="740">
                  <c:v>4.461538</c:v>
                </c:pt>
                <c:pt idx="741">
                  <c:v>4.4365379999999996</c:v>
                </c:pt>
                <c:pt idx="742">
                  <c:v>4.5192290000000002</c:v>
                </c:pt>
                <c:pt idx="743">
                  <c:v>4.4999989999999999</c:v>
                </c:pt>
                <c:pt idx="744">
                  <c:v>4.4423069999999996</c:v>
                </c:pt>
                <c:pt idx="745">
                  <c:v>4.4230749999999999</c:v>
                </c:pt>
                <c:pt idx="746">
                  <c:v>4.4230749999999999</c:v>
                </c:pt>
                <c:pt idx="747">
                  <c:v>4.4519219999999997</c:v>
                </c:pt>
                <c:pt idx="748">
                  <c:v>4.4230749999999999</c:v>
                </c:pt>
                <c:pt idx="749">
                  <c:v>4.461538</c:v>
                </c:pt>
                <c:pt idx="750">
                  <c:v>4.5076910000000003</c:v>
                </c:pt>
                <c:pt idx="751">
                  <c:v>4.5673069999999996</c:v>
                </c:pt>
                <c:pt idx="752">
                  <c:v>4.5576920000000003</c:v>
                </c:pt>
                <c:pt idx="753">
                  <c:v>4.434615</c:v>
                </c:pt>
                <c:pt idx="754">
                  <c:v>4.461538</c:v>
                </c:pt>
                <c:pt idx="755">
                  <c:v>4.4461529999999998</c:v>
                </c:pt>
                <c:pt idx="756">
                  <c:v>4.461538</c:v>
                </c:pt>
                <c:pt idx="757">
                  <c:v>4.4596150000000003</c:v>
                </c:pt>
                <c:pt idx="758">
                  <c:v>4.4038449999999996</c:v>
                </c:pt>
                <c:pt idx="759">
                  <c:v>4.384614</c:v>
                </c:pt>
                <c:pt idx="760">
                  <c:v>4.2192299999999996</c:v>
                </c:pt>
                <c:pt idx="761">
                  <c:v>4.259614</c:v>
                </c:pt>
                <c:pt idx="762">
                  <c:v>4.2788449999999996</c:v>
                </c:pt>
                <c:pt idx="763">
                  <c:v>4.3673070000000003</c:v>
                </c:pt>
                <c:pt idx="764">
                  <c:v>4.3269219999999997</c:v>
                </c:pt>
                <c:pt idx="765">
                  <c:v>4.3384609999999997</c:v>
                </c:pt>
                <c:pt idx="766">
                  <c:v>4.3076910000000002</c:v>
                </c:pt>
                <c:pt idx="767">
                  <c:v>4.3076910000000002</c:v>
                </c:pt>
                <c:pt idx="768">
                  <c:v>4.286537</c:v>
                </c:pt>
                <c:pt idx="769">
                  <c:v>4.2019219999999997</c:v>
                </c:pt>
                <c:pt idx="770">
                  <c:v>4.2307680000000003</c:v>
                </c:pt>
                <c:pt idx="771">
                  <c:v>4.3115370000000004</c:v>
                </c:pt>
                <c:pt idx="772">
                  <c:v>4.2</c:v>
                </c:pt>
                <c:pt idx="773">
                  <c:v>4.1365379999999998</c:v>
                </c:pt>
                <c:pt idx="774">
                  <c:v>4.1384610000000004</c:v>
                </c:pt>
                <c:pt idx="775">
                  <c:v>4.134614</c:v>
                </c:pt>
                <c:pt idx="776">
                  <c:v>4.2692300000000003</c:v>
                </c:pt>
                <c:pt idx="777">
                  <c:v>4.336538</c:v>
                </c:pt>
                <c:pt idx="778">
                  <c:v>4.4230749999999999</c:v>
                </c:pt>
                <c:pt idx="779">
                  <c:v>4.3749989999999999</c:v>
                </c:pt>
                <c:pt idx="780">
                  <c:v>4.3884600000000002</c:v>
                </c:pt>
                <c:pt idx="781">
                  <c:v>4.4230749999999999</c:v>
                </c:pt>
                <c:pt idx="782">
                  <c:v>4.2730759999999997</c:v>
                </c:pt>
                <c:pt idx="783">
                  <c:v>4.2884599999999997</c:v>
                </c:pt>
                <c:pt idx="784">
                  <c:v>4.3269219999999997</c:v>
                </c:pt>
                <c:pt idx="785">
                  <c:v>4.3499990000000004</c:v>
                </c:pt>
                <c:pt idx="786">
                  <c:v>4.4230749999999999</c:v>
                </c:pt>
                <c:pt idx="787">
                  <c:v>4.509614</c:v>
                </c:pt>
                <c:pt idx="788">
                  <c:v>4.4692299999999996</c:v>
                </c:pt>
                <c:pt idx="789">
                  <c:v>4.5288449999999996</c:v>
                </c:pt>
                <c:pt idx="790">
                  <c:v>4.5615379999999996</c:v>
                </c:pt>
                <c:pt idx="791">
                  <c:v>4.4903839999999997</c:v>
                </c:pt>
                <c:pt idx="792">
                  <c:v>4.3749989999999999</c:v>
                </c:pt>
                <c:pt idx="793">
                  <c:v>4.4230749999999999</c:v>
                </c:pt>
                <c:pt idx="794">
                  <c:v>4.3461530000000002</c:v>
                </c:pt>
                <c:pt idx="795">
                  <c:v>4.1653830000000003</c:v>
                </c:pt>
                <c:pt idx="796">
                  <c:v>4.0384599999999997</c:v>
                </c:pt>
                <c:pt idx="797">
                  <c:v>4.0769219999999997</c:v>
                </c:pt>
                <c:pt idx="798">
                  <c:v>4.0384599999999997</c:v>
                </c:pt>
                <c:pt idx="799">
                  <c:v>4.0961530000000002</c:v>
                </c:pt>
                <c:pt idx="800">
                  <c:v>4.1442300000000003</c:v>
                </c:pt>
                <c:pt idx="801">
                  <c:v>4.2769219999999999</c:v>
                </c:pt>
                <c:pt idx="802">
                  <c:v>4.2307680000000003</c:v>
                </c:pt>
                <c:pt idx="803">
                  <c:v>4.2211530000000002</c:v>
                </c:pt>
                <c:pt idx="804">
                  <c:v>4.211538</c:v>
                </c:pt>
                <c:pt idx="805">
                  <c:v>4.2038450000000003</c:v>
                </c:pt>
                <c:pt idx="806">
                  <c:v>4.2307680000000003</c:v>
                </c:pt>
                <c:pt idx="807">
                  <c:v>4.4134599999999997</c:v>
                </c:pt>
                <c:pt idx="808">
                  <c:v>4.3461530000000002</c:v>
                </c:pt>
                <c:pt idx="809">
                  <c:v>4.2673069999999997</c:v>
                </c:pt>
                <c:pt idx="810">
                  <c:v>4.2307680000000003</c:v>
                </c:pt>
                <c:pt idx="811">
                  <c:v>4.2307680000000003</c:v>
                </c:pt>
                <c:pt idx="812">
                  <c:v>4.1942300000000001</c:v>
                </c:pt>
                <c:pt idx="813">
                  <c:v>4.1519219999999999</c:v>
                </c:pt>
                <c:pt idx="814">
                  <c:v>4.1057689999999996</c:v>
                </c:pt>
                <c:pt idx="815">
                  <c:v>4.0923059999999998</c:v>
                </c:pt>
                <c:pt idx="816">
                  <c:v>4.1807679999999996</c:v>
                </c:pt>
                <c:pt idx="817">
                  <c:v>4.259614</c:v>
                </c:pt>
                <c:pt idx="818">
                  <c:v>4.2499989999999999</c:v>
                </c:pt>
                <c:pt idx="819">
                  <c:v>4.2634610000000004</c:v>
                </c:pt>
                <c:pt idx="820">
                  <c:v>4.2499989999999999</c:v>
                </c:pt>
                <c:pt idx="821">
                  <c:v>4.1519219999999999</c:v>
                </c:pt>
                <c:pt idx="822">
                  <c:v>4.1442300000000003</c:v>
                </c:pt>
                <c:pt idx="823">
                  <c:v>4.1826910000000002</c:v>
                </c:pt>
                <c:pt idx="824">
                  <c:v>4.2211530000000002</c:v>
                </c:pt>
                <c:pt idx="825">
                  <c:v>4.2403839999999997</c:v>
                </c:pt>
                <c:pt idx="826">
                  <c:v>4.2788449999999996</c:v>
                </c:pt>
                <c:pt idx="827">
                  <c:v>4.3653839999999997</c:v>
                </c:pt>
                <c:pt idx="828">
                  <c:v>4.3269219999999997</c:v>
                </c:pt>
                <c:pt idx="829">
                  <c:v>4.2884599999999997</c:v>
                </c:pt>
                <c:pt idx="830">
                  <c:v>4.3749989999999999</c:v>
                </c:pt>
                <c:pt idx="831">
                  <c:v>4.336538</c:v>
                </c:pt>
                <c:pt idx="832">
                  <c:v>4.4249999999999998</c:v>
                </c:pt>
                <c:pt idx="833">
                  <c:v>4.5192290000000002</c:v>
                </c:pt>
                <c:pt idx="834">
                  <c:v>4.5192290000000002</c:v>
                </c:pt>
                <c:pt idx="835">
                  <c:v>4.5288449999999996</c:v>
                </c:pt>
                <c:pt idx="836">
                  <c:v>4.5788450000000003</c:v>
                </c:pt>
                <c:pt idx="837">
                  <c:v>4.6653840000000004</c:v>
                </c:pt>
                <c:pt idx="838">
                  <c:v>4.6096139999999997</c:v>
                </c:pt>
                <c:pt idx="839">
                  <c:v>4.5192290000000002</c:v>
                </c:pt>
                <c:pt idx="840">
                  <c:v>4.4423069999999996</c:v>
                </c:pt>
                <c:pt idx="841">
                  <c:v>4.4980760000000002</c:v>
                </c:pt>
                <c:pt idx="842">
                  <c:v>4.4557690000000001</c:v>
                </c:pt>
                <c:pt idx="843">
                  <c:v>4.4192289999999996</c:v>
                </c:pt>
                <c:pt idx="844">
                  <c:v>4.4749990000000004</c:v>
                </c:pt>
                <c:pt idx="845">
                  <c:v>4.5634610000000002</c:v>
                </c:pt>
                <c:pt idx="846">
                  <c:v>4.4480760000000004</c:v>
                </c:pt>
                <c:pt idx="847">
                  <c:v>4.4576919999999998</c:v>
                </c:pt>
                <c:pt idx="848">
                  <c:v>4.461538</c:v>
                </c:pt>
                <c:pt idx="849">
                  <c:v>4.449999</c:v>
                </c:pt>
                <c:pt idx="850">
                  <c:v>4.3942300000000003</c:v>
                </c:pt>
                <c:pt idx="851">
                  <c:v>4.2499989999999999</c:v>
                </c:pt>
                <c:pt idx="852">
                  <c:v>4.1192299999999999</c:v>
                </c:pt>
                <c:pt idx="853">
                  <c:v>4.0538449999999999</c:v>
                </c:pt>
                <c:pt idx="854">
                  <c:v>4.0596139999999998</c:v>
                </c:pt>
                <c:pt idx="855">
                  <c:v>4.1442300000000003</c:v>
                </c:pt>
                <c:pt idx="856">
                  <c:v>4.0019220000000004</c:v>
                </c:pt>
                <c:pt idx="857">
                  <c:v>3.923076</c:v>
                </c:pt>
                <c:pt idx="858">
                  <c:v>3.8596149999999998</c:v>
                </c:pt>
                <c:pt idx="859">
                  <c:v>3.8846150000000002</c:v>
                </c:pt>
                <c:pt idx="860">
                  <c:v>4.0634600000000001</c:v>
                </c:pt>
                <c:pt idx="861">
                  <c:v>4.1634599999999997</c:v>
                </c:pt>
                <c:pt idx="862">
                  <c:v>4.1942300000000001</c:v>
                </c:pt>
                <c:pt idx="863">
                  <c:v>4.1634599999999997</c:v>
                </c:pt>
                <c:pt idx="864">
                  <c:v>4.0961530000000002</c:v>
                </c:pt>
                <c:pt idx="865">
                  <c:v>3.971152</c:v>
                </c:pt>
                <c:pt idx="866">
                  <c:v>3.9423059999999999</c:v>
                </c:pt>
                <c:pt idx="867">
                  <c:v>4.0384599999999997</c:v>
                </c:pt>
                <c:pt idx="868">
                  <c:v>3.96923</c:v>
                </c:pt>
                <c:pt idx="869">
                  <c:v>3.8846150000000002</c:v>
                </c:pt>
                <c:pt idx="870">
                  <c:v>3.923076</c:v>
                </c:pt>
                <c:pt idx="871">
                  <c:v>3.9134609999999999</c:v>
                </c:pt>
                <c:pt idx="872">
                  <c:v>3.8884609999999999</c:v>
                </c:pt>
                <c:pt idx="873">
                  <c:v>3.980769</c:v>
                </c:pt>
                <c:pt idx="874">
                  <c:v>3.980769</c:v>
                </c:pt>
                <c:pt idx="875">
                  <c:v>3.8942299999999999</c:v>
                </c:pt>
                <c:pt idx="876">
                  <c:v>3.7692299999999999</c:v>
                </c:pt>
                <c:pt idx="877">
                  <c:v>3.5961530000000002</c:v>
                </c:pt>
                <c:pt idx="878">
                  <c:v>3.6596150000000001</c:v>
                </c:pt>
                <c:pt idx="879">
                  <c:v>3.673076</c:v>
                </c:pt>
                <c:pt idx="880">
                  <c:v>3.6576919999999999</c:v>
                </c:pt>
                <c:pt idx="881">
                  <c:v>3.705768</c:v>
                </c:pt>
                <c:pt idx="882">
                  <c:v>3.71346</c:v>
                </c:pt>
                <c:pt idx="883">
                  <c:v>3.7096140000000002</c:v>
                </c:pt>
                <c:pt idx="884">
                  <c:v>3.699999</c:v>
                </c:pt>
                <c:pt idx="885">
                  <c:v>3.7115369999999999</c:v>
                </c:pt>
                <c:pt idx="886">
                  <c:v>3.7307679999999999</c:v>
                </c:pt>
                <c:pt idx="887">
                  <c:v>3.7115369999999999</c:v>
                </c:pt>
                <c:pt idx="888">
                  <c:v>3.7307679999999999</c:v>
                </c:pt>
                <c:pt idx="889">
                  <c:v>3.798076</c:v>
                </c:pt>
                <c:pt idx="890">
                  <c:v>3.7596150000000002</c:v>
                </c:pt>
                <c:pt idx="891">
                  <c:v>3.7596150000000002</c:v>
                </c:pt>
                <c:pt idx="892">
                  <c:v>3.615383</c:v>
                </c:pt>
                <c:pt idx="893">
                  <c:v>3.6057679999999999</c:v>
                </c:pt>
                <c:pt idx="894">
                  <c:v>3.615383</c:v>
                </c:pt>
                <c:pt idx="895">
                  <c:v>3.5576910000000002</c:v>
                </c:pt>
                <c:pt idx="896">
                  <c:v>3.46923</c:v>
                </c:pt>
                <c:pt idx="897">
                  <c:v>3.442307</c:v>
                </c:pt>
                <c:pt idx="898">
                  <c:v>3.4076909999999998</c:v>
                </c:pt>
                <c:pt idx="899">
                  <c:v>3.384614</c:v>
                </c:pt>
                <c:pt idx="900">
                  <c:v>3.3269220000000002</c:v>
                </c:pt>
                <c:pt idx="901">
                  <c:v>3.3076919999999999</c:v>
                </c:pt>
                <c:pt idx="902">
                  <c:v>3.3076919999999999</c:v>
                </c:pt>
                <c:pt idx="903">
                  <c:v>3.2807680000000001</c:v>
                </c:pt>
                <c:pt idx="904">
                  <c:v>3.1230760000000002</c:v>
                </c:pt>
                <c:pt idx="905">
                  <c:v>3.153845</c:v>
                </c:pt>
                <c:pt idx="906">
                  <c:v>3.2403840000000002</c:v>
                </c:pt>
                <c:pt idx="907">
                  <c:v>3.2461530000000001</c:v>
                </c:pt>
                <c:pt idx="908">
                  <c:v>3.2653829999999999</c:v>
                </c:pt>
                <c:pt idx="909">
                  <c:v>3.259614</c:v>
                </c:pt>
                <c:pt idx="910">
                  <c:v>3.403845</c:v>
                </c:pt>
                <c:pt idx="911">
                  <c:v>3.423076</c:v>
                </c:pt>
                <c:pt idx="912">
                  <c:v>3.4096150000000001</c:v>
                </c:pt>
                <c:pt idx="913">
                  <c:v>3.4807679999999999</c:v>
                </c:pt>
                <c:pt idx="914">
                  <c:v>3.336538</c:v>
                </c:pt>
                <c:pt idx="915">
                  <c:v>3.290384</c:v>
                </c:pt>
                <c:pt idx="916">
                  <c:v>3.271153</c:v>
                </c:pt>
                <c:pt idx="917">
                  <c:v>3.271153</c:v>
                </c:pt>
                <c:pt idx="918">
                  <c:v>3.3269220000000002</c:v>
                </c:pt>
                <c:pt idx="919">
                  <c:v>3.2692290000000002</c:v>
                </c:pt>
                <c:pt idx="920">
                  <c:v>3.4134600000000002</c:v>
                </c:pt>
                <c:pt idx="921">
                  <c:v>3.3557679999999999</c:v>
                </c:pt>
                <c:pt idx="922">
                  <c:v>3.384614</c:v>
                </c:pt>
                <c:pt idx="923">
                  <c:v>3.423076</c:v>
                </c:pt>
                <c:pt idx="924">
                  <c:v>3.4480759999999999</c:v>
                </c:pt>
                <c:pt idx="925">
                  <c:v>3.4615369999999999</c:v>
                </c:pt>
                <c:pt idx="926">
                  <c:v>3.526923</c:v>
                </c:pt>
                <c:pt idx="927">
                  <c:v>3.6096140000000001</c:v>
                </c:pt>
                <c:pt idx="928">
                  <c:v>3.5249990000000002</c:v>
                </c:pt>
                <c:pt idx="929">
                  <c:v>3.4615369999999999</c:v>
                </c:pt>
                <c:pt idx="930">
                  <c:v>3.415384</c:v>
                </c:pt>
                <c:pt idx="931">
                  <c:v>3.384614</c:v>
                </c:pt>
                <c:pt idx="932">
                  <c:v>3.4326919999999999</c:v>
                </c:pt>
                <c:pt idx="933">
                  <c:v>3.403845</c:v>
                </c:pt>
                <c:pt idx="934">
                  <c:v>3.365383</c:v>
                </c:pt>
                <c:pt idx="935">
                  <c:v>3.324999</c:v>
                </c:pt>
                <c:pt idx="936">
                  <c:v>3.4326919999999999</c:v>
                </c:pt>
                <c:pt idx="937">
                  <c:v>3.4519220000000002</c:v>
                </c:pt>
                <c:pt idx="938">
                  <c:v>3.403845</c:v>
                </c:pt>
                <c:pt idx="939">
                  <c:v>3.2980749999999999</c:v>
                </c:pt>
                <c:pt idx="940">
                  <c:v>3.278845</c:v>
                </c:pt>
                <c:pt idx="941">
                  <c:v>3.2884600000000002</c:v>
                </c:pt>
                <c:pt idx="942">
                  <c:v>3.3057690000000002</c:v>
                </c:pt>
                <c:pt idx="943">
                  <c:v>3.3519220000000001</c:v>
                </c:pt>
                <c:pt idx="944">
                  <c:v>3.3499989999999999</c:v>
                </c:pt>
                <c:pt idx="945">
                  <c:v>3.211538</c:v>
                </c:pt>
                <c:pt idx="946">
                  <c:v>3.2692290000000002</c:v>
                </c:pt>
                <c:pt idx="947">
                  <c:v>3.2423069999999998</c:v>
                </c:pt>
                <c:pt idx="948">
                  <c:v>3.3076919999999999</c:v>
                </c:pt>
                <c:pt idx="949">
                  <c:v>3.259614</c:v>
                </c:pt>
                <c:pt idx="950">
                  <c:v>3.2211530000000002</c:v>
                </c:pt>
                <c:pt idx="951">
                  <c:v>3.1499990000000002</c:v>
                </c:pt>
                <c:pt idx="952">
                  <c:v>3.1865380000000001</c:v>
                </c:pt>
                <c:pt idx="953">
                  <c:v>3.2961529999999999</c:v>
                </c:pt>
                <c:pt idx="954">
                  <c:v>3.2692290000000002</c:v>
                </c:pt>
                <c:pt idx="955">
                  <c:v>3.2499989999999999</c:v>
                </c:pt>
                <c:pt idx="956">
                  <c:v>3.153845</c:v>
                </c:pt>
                <c:pt idx="957">
                  <c:v>3.1442299999999999</c:v>
                </c:pt>
                <c:pt idx="958">
                  <c:v>3.113461</c:v>
                </c:pt>
                <c:pt idx="959">
                  <c:v>3.0769220000000002</c:v>
                </c:pt>
                <c:pt idx="960">
                  <c:v>3.086538</c:v>
                </c:pt>
                <c:pt idx="961">
                  <c:v>3.0769220000000002</c:v>
                </c:pt>
                <c:pt idx="962">
                  <c:v>3.184615</c:v>
                </c:pt>
                <c:pt idx="963">
                  <c:v>3.2038449999999998</c:v>
                </c:pt>
                <c:pt idx="964">
                  <c:v>3.1173069999999998</c:v>
                </c:pt>
                <c:pt idx="965">
                  <c:v>3.1749999999999998</c:v>
                </c:pt>
                <c:pt idx="966">
                  <c:v>3.1576909999999998</c:v>
                </c:pt>
                <c:pt idx="967">
                  <c:v>3.2057690000000001</c:v>
                </c:pt>
                <c:pt idx="968">
                  <c:v>3.2884600000000002</c:v>
                </c:pt>
                <c:pt idx="969">
                  <c:v>3.251922</c:v>
                </c:pt>
                <c:pt idx="970">
                  <c:v>3.2499989999999999</c:v>
                </c:pt>
                <c:pt idx="971">
                  <c:v>3.1730749999999999</c:v>
                </c:pt>
                <c:pt idx="972">
                  <c:v>3.1288450000000001</c:v>
                </c:pt>
                <c:pt idx="973">
                  <c:v>3.134614</c:v>
                </c:pt>
                <c:pt idx="974">
                  <c:v>3.192307</c:v>
                </c:pt>
                <c:pt idx="975">
                  <c:v>3.1519219999999999</c:v>
                </c:pt>
                <c:pt idx="976">
                  <c:v>3.0961530000000002</c:v>
                </c:pt>
                <c:pt idx="977">
                  <c:v>3.1384599999999998</c:v>
                </c:pt>
                <c:pt idx="978">
                  <c:v>3.1403829999999999</c:v>
                </c:pt>
                <c:pt idx="979">
                  <c:v>2.9999989999999999</c:v>
                </c:pt>
                <c:pt idx="980">
                  <c:v>2.923076</c:v>
                </c:pt>
                <c:pt idx="981">
                  <c:v>2.8942299999999999</c:v>
                </c:pt>
                <c:pt idx="982">
                  <c:v>2.8211529999999998</c:v>
                </c:pt>
                <c:pt idx="983">
                  <c:v>2.805768</c:v>
                </c:pt>
                <c:pt idx="984">
                  <c:v>2.8980760000000001</c:v>
                </c:pt>
                <c:pt idx="985">
                  <c:v>2.9807679999999999</c:v>
                </c:pt>
                <c:pt idx="986">
                  <c:v>2.961538</c:v>
                </c:pt>
                <c:pt idx="987">
                  <c:v>2.8538459999999999</c:v>
                </c:pt>
                <c:pt idx="988">
                  <c:v>2.8807680000000002</c:v>
                </c:pt>
                <c:pt idx="989">
                  <c:v>2.8423060000000002</c:v>
                </c:pt>
                <c:pt idx="990">
                  <c:v>2.9134600000000002</c:v>
                </c:pt>
                <c:pt idx="991">
                  <c:v>2.8711530000000001</c:v>
                </c:pt>
                <c:pt idx="992">
                  <c:v>2.9173070000000001</c:v>
                </c:pt>
                <c:pt idx="993">
                  <c:v>2.9326910000000002</c:v>
                </c:pt>
                <c:pt idx="994">
                  <c:v>2.9326910000000002</c:v>
                </c:pt>
                <c:pt idx="995">
                  <c:v>2.8269220000000002</c:v>
                </c:pt>
                <c:pt idx="996">
                  <c:v>2.8538459999999999</c:v>
                </c:pt>
                <c:pt idx="997">
                  <c:v>2.7499989999999999</c:v>
                </c:pt>
                <c:pt idx="998">
                  <c:v>2.8365369999999999</c:v>
                </c:pt>
                <c:pt idx="999">
                  <c:v>2.8288449999999998</c:v>
                </c:pt>
                <c:pt idx="1000">
                  <c:v>2.7634609999999999</c:v>
                </c:pt>
                <c:pt idx="1001">
                  <c:v>2.7423069999999998</c:v>
                </c:pt>
                <c:pt idx="1002">
                  <c:v>2.7826909999999998</c:v>
                </c:pt>
                <c:pt idx="1003">
                  <c:v>2.7115369999999999</c:v>
                </c:pt>
                <c:pt idx="1004">
                  <c:v>2.7423069999999998</c:v>
                </c:pt>
                <c:pt idx="1005">
                  <c:v>2.6365379999999998</c:v>
                </c:pt>
                <c:pt idx="1006">
                  <c:v>2.7019220000000002</c:v>
                </c:pt>
                <c:pt idx="1007">
                  <c:v>2.7653840000000001</c:v>
                </c:pt>
                <c:pt idx="1008">
                  <c:v>2.84423</c:v>
                </c:pt>
                <c:pt idx="1009">
                  <c:v>2.7673070000000002</c:v>
                </c:pt>
                <c:pt idx="1010">
                  <c:v>2.8269220000000002</c:v>
                </c:pt>
                <c:pt idx="1011">
                  <c:v>2.7942300000000002</c:v>
                </c:pt>
                <c:pt idx="1012">
                  <c:v>2.7019220000000002</c:v>
                </c:pt>
                <c:pt idx="1013">
                  <c:v>2.7596150000000002</c:v>
                </c:pt>
                <c:pt idx="1014">
                  <c:v>2.730769</c:v>
                </c:pt>
                <c:pt idx="1015">
                  <c:v>2.7884600000000002</c:v>
                </c:pt>
                <c:pt idx="1016">
                  <c:v>2.7692299999999999</c:v>
                </c:pt>
                <c:pt idx="1017">
                  <c:v>2.7403840000000002</c:v>
                </c:pt>
                <c:pt idx="1018">
                  <c:v>2.7346149999999998</c:v>
                </c:pt>
                <c:pt idx="1019">
                  <c:v>2.7403840000000002</c:v>
                </c:pt>
                <c:pt idx="1020">
                  <c:v>2.7288450000000002</c:v>
                </c:pt>
                <c:pt idx="1021">
                  <c:v>2.7038449999999998</c:v>
                </c:pt>
                <c:pt idx="1022">
                  <c:v>2.7326920000000001</c:v>
                </c:pt>
                <c:pt idx="1023">
                  <c:v>2.7038449999999998</c:v>
                </c:pt>
                <c:pt idx="1024">
                  <c:v>2.7596150000000002</c:v>
                </c:pt>
                <c:pt idx="1025">
                  <c:v>2.7499989999999999</c:v>
                </c:pt>
                <c:pt idx="1026">
                  <c:v>2.8749989999999999</c:v>
                </c:pt>
                <c:pt idx="1027">
                  <c:v>3.0461529999999999</c:v>
                </c:pt>
                <c:pt idx="1028">
                  <c:v>3.0692300000000001</c:v>
                </c:pt>
                <c:pt idx="1029">
                  <c:v>3.1442299999999999</c:v>
                </c:pt>
                <c:pt idx="1030">
                  <c:v>3.2096149999999999</c:v>
                </c:pt>
                <c:pt idx="1031">
                  <c:v>3.1788449999999999</c:v>
                </c:pt>
                <c:pt idx="1032">
                  <c:v>3.1730749999999999</c:v>
                </c:pt>
                <c:pt idx="1033">
                  <c:v>3.1730749999999999</c:v>
                </c:pt>
                <c:pt idx="1034">
                  <c:v>3.1903839999999999</c:v>
                </c:pt>
                <c:pt idx="1035">
                  <c:v>3.1788449999999999</c:v>
                </c:pt>
                <c:pt idx="1036">
                  <c:v>3.2307679999999999</c:v>
                </c:pt>
                <c:pt idx="1037">
                  <c:v>3.1153840000000002</c:v>
                </c:pt>
                <c:pt idx="1038">
                  <c:v>3.0673059999999999</c:v>
                </c:pt>
                <c:pt idx="1039">
                  <c:v>3.0769220000000002</c:v>
                </c:pt>
                <c:pt idx="1040">
                  <c:v>3.153845</c:v>
                </c:pt>
                <c:pt idx="1041">
                  <c:v>3.2634599999999998</c:v>
                </c:pt>
                <c:pt idx="1042">
                  <c:v>3.3615370000000002</c:v>
                </c:pt>
                <c:pt idx="1043">
                  <c:v>3.4615369999999999</c:v>
                </c:pt>
                <c:pt idx="1044">
                  <c:v>3.4480759999999999</c:v>
                </c:pt>
                <c:pt idx="1045">
                  <c:v>3.4846140000000001</c:v>
                </c:pt>
                <c:pt idx="1046">
                  <c:v>3.490383</c:v>
                </c:pt>
                <c:pt idx="1047">
                  <c:v>3.5192299999999999</c:v>
                </c:pt>
                <c:pt idx="1048">
                  <c:v>3.5769220000000002</c:v>
                </c:pt>
                <c:pt idx="1049">
                  <c:v>3.6596150000000001</c:v>
                </c:pt>
                <c:pt idx="1050">
                  <c:v>3.7749990000000002</c:v>
                </c:pt>
                <c:pt idx="1051">
                  <c:v>3.7230759999999998</c:v>
                </c:pt>
                <c:pt idx="1052">
                  <c:v>3.6826910000000002</c:v>
                </c:pt>
                <c:pt idx="1053">
                  <c:v>3.7499989999999999</c:v>
                </c:pt>
                <c:pt idx="1054">
                  <c:v>3.8269220000000002</c:v>
                </c:pt>
                <c:pt idx="1055">
                  <c:v>3.8019219999999998</c:v>
                </c:pt>
                <c:pt idx="1056">
                  <c:v>3.7499989999999999</c:v>
                </c:pt>
                <c:pt idx="1057">
                  <c:v>3.7461519999999999</c:v>
                </c:pt>
                <c:pt idx="1058">
                  <c:v>3.6980759999999999</c:v>
                </c:pt>
                <c:pt idx="1059">
                  <c:v>3.6519219999999999</c:v>
                </c:pt>
                <c:pt idx="1060">
                  <c:v>3.5769220000000002</c:v>
                </c:pt>
                <c:pt idx="1061">
                  <c:v>3.4980760000000002</c:v>
                </c:pt>
                <c:pt idx="1062">
                  <c:v>3.5307689999999998</c:v>
                </c:pt>
                <c:pt idx="1063">
                  <c:v>3.5326919999999999</c:v>
                </c:pt>
                <c:pt idx="1064">
                  <c:v>3.6384599999999998</c:v>
                </c:pt>
                <c:pt idx="1065">
                  <c:v>3.5615380000000001</c:v>
                </c:pt>
                <c:pt idx="1066">
                  <c:v>3.490383</c:v>
                </c:pt>
                <c:pt idx="1067">
                  <c:v>3.526923</c:v>
                </c:pt>
                <c:pt idx="1068">
                  <c:v>3.5134599999999998</c:v>
                </c:pt>
                <c:pt idx="1069">
                  <c:v>3.653845</c:v>
                </c:pt>
                <c:pt idx="1070">
                  <c:v>3.653845</c:v>
                </c:pt>
                <c:pt idx="1071">
                  <c:v>3.6192289999999998</c:v>
                </c:pt>
                <c:pt idx="1072">
                  <c:v>3.6942300000000001</c:v>
                </c:pt>
                <c:pt idx="1073">
                  <c:v>3.653845</c:v>
                </c:pt>
                <c:pt idx="1074">
                  <c:v>3.6249989999999999</c:v>
                </c:pt>
                <c:pt idx="1075">
                  <c:v>3.6615380000000002</c:v>
                </c:pt>
                <c:pt idx="1076">
                  <c:v>3.5384609999999999</c:v>
                </c:pt>
                <c:pt idx="1077">
                  <c:v>3.6173060000000001</c:v>
                </c:pt>
                <c:pt idx="1078">
                  <c:v>3.6038450000000002</c:v>
                </c:pt>
                <c:pt idx="1079">
                  <c:v>3.7211530000000002</c:v>
                </c:pt>
                <c:pt idx="1080">
                  <c:v>3.7096140000000002</c:v>
                </c:pt>
                <c:pt idx="1081">
                  <c:v>3.7288450000000002</c:v>
                </c:pt>
                <c:pt idx="1082">
                  <c:v>3.7173060000000002</c:v>
                </c:pt>
                <c:pt idx="1083">
                  <c:v>3.6326909999999999</c:v>
                </c:pt>
                <c:pt idx="1084">
                  <c:v>3.6615380000000002</c:v>
                </c:pt>
                <c:pt idx="1085">
                  <c:v>3.6346150000000002</c:v>
                </c:pt>
                <c:pt idx="1086">
                  <c:v>3.6615380000000002</c:v>
                </c:pt>
                <c:pt idx="1087">
                  <c:v>3.673076</c:v>
                </c:pt>
                <c:pt idx="1088">
                  <c:v>3.6442299999999999</c:v>
                </c:pt>
                <c:pt idx="1089">
                  <c:v>3.653845</c:v>
                </c:pt>
                <c:pt idx="1090">
                  <c:v>3.653845</c:v>
                </c:pt>
                <c:pt idx="1091">
                  <c:v>3.653845</c:v>
                </c:pt>
                <c:pt idx="1092">
                  <c:v>3.5461529999999999</c:v>
                </c:pt>
                <c:pt idx="1093">
                  <c:v>3.528845</c:v>
                </c:pt>
                <c:pt idx="1094">
                  <c:v>3.4749989999999999</c:v>
                </c:pt>
                <c:pt idx="1095">
                  <c:v>3.5192299999999999</c:v>
                </c:pt>
                <c:pt idx="1096">
                  <c:v>3.5923069999999999</c:v>
                </c:pt>
                <c:pt idx="1097">
                  <c:v>3.6288450000000001</c:v>
                </c:pt>
                <c:pt idx="1098">
                  <c:v>3.6826910000000002</c:v>
                </c:pt>
                <c:pt idx="1099">
                  <c:v>3.580768</c:v>
                </c:pt>
                <c:pt idx="1100">
                  <c:v>3.6557689999999998</c:v>
                </c:pt>
                <c:pt idx="1101">
                  <c:v>3.7307679999999999</c:v>
                </c:pt>
                <c:pt idx="1102">
                  <c:v>3.7269220000000001</c:v>
                </c:pt>
                <c:pt idx="1103">
                  <c:v>3.692307</c:v>
                </c:pt>
                <c:pt idx="1104">
                  <c:v>3.6307689999999999</c:v>
                </c:pt>
                <c:pt idx="1105">
                  <c:v>3.5461529999999999</c:v>
                </c:pt>
                <c:pt idx="1106">
                  <c:v>3.6346150000000002</c:v>
                </c:pt>
                <c:pt idx="1107">
                  <c:v>3.574999</c:v>
                </c:pt>
                <c:pt idx="1108">
                  <c:v>3.5423070000000001</c:v>
                </c:pt>
                <c:pt idx="1109">
                  <c:v>3.5038450000000001</c:v>
                </c:pt>
                <c:pt idx="1110">
                  <c:v>3.5076909999999999</c:v>
                </c:pt>
                <c:pt idx="1111">
                  <c:v>3.59423</c:v>
                </c:pt>
                <c:pt idx="1112">
                  <c:v>3.5576910000000002</c:v>
                </c:pt>
                <c:pt idx="1113">
                  <c:v>3.653845</c:v>
                </c:pt>
                <c:pt idx="1114">
                  <c:v>3.653845</c:v>
                </c:pt>
                <c:pt idx="1115">
                  <c:v>3.58846</c:v>
                </c:pt>
                <c:pt idx="1116">
                  <c:v>3.653845</c:v>
                </c:pt>
                <c:pt idx="1117">
                  <c:v>3.5865369999999999</c:v>
                </c:pt>
                <c:pt idx="1118">
                  <c:v>3.559615</c:v>
                </c:pt>
                <c:pt idx="1119">
                  <c:v>3.6211519999999999</c:v>
                </c:pt>
                <c:pt idx="1120">
                  <c:v>3.5769220000000002</c:v>
                </c:pt>
                <c:pt idx="1121">
                  <c:v>3.548076</c:v>
                </c:pt>
                <c:pt idx="1122">
                  <c:v>3.4769220000000001</c:v>
                </c:pt>
                <c:pt idx="1123">
                  <c:v>3.5711529999999998</c:v>
                </c:pt>
                <c:pt idx="1124">
                  <c:v>3.653845</c:v>
                </c:pt>
                <c:pt idx="1125">
                  <c:v>3.7442299999999999</c:v>
                </c:pt>
                <c:pt idx="1126">
                  <c:v>3.7519230000000001</c:v>
                </c:pt>
                <c:pt idx="1127">
                  <c:v>3.7346140000000001</c:v>
                </c:pt>
                <c:pt idx="1128">
                  <c:v>3.740383</c:v>
                </c:pt>
                <c:pt idx="1129">
                  <c:v>3.6980759999999999</c:v>
                </c:pt>
                <c:pt idx="1130">
                  <c:v>3.7115369999999999</c:v>
                </c:pt>
                <c:pt idx="1131">
                  <c:v>3.6884610000000002</c:v>
                </c:pt>
                <c:pt idx="1132">
                  <c:v>3.6480760000000001</c:v>
                </c:pt>
                <c:pt idx="1133">
                  <c:v>3.673076</c:v>
                </c:pt>
                <c:pt idx="1134">
                  <c:v>3.8288449999999998</c:v>
                </c:pt>
                <c:pt idx="1135">
                  <c:v>3.9346139999999998</c:v>
                </c:pt>
                <c:pt idx="1136">
                  <c:v>3.83846</c:v>
                </c:pt>
                <c:pt idx="1137">
                  <c:v>3.8749989999999999</c:v>
                </c:pt>
                <c:pt idx="1138">
                  <c:v>3.8673069999999998</c:v>
                </c:pt>
                <c:pt idx="1139">
                  <c:v>3.9769230000000002</c:v>
                </c:pt>
                <c:pt idx="1140">
                  <c:v>4.0999990000000004</c:v>
                </c:pt>
                <c:pt idx="1141">
                  <c:v>4.2019219999999997</c:v>
                </c:pt>
                <c:pt idx="1142">
                  <c:v>4.1115380000000004</c:v>
                </c:pt>
                <c:pt idx="1143">
                  <c:v>4.0980759999999998</c:v>
                </c:pt>
                <c:pt idx="1144">
                  <c:v>4.1538449999999996</c:v>
                </c:pt>
                <c:pt idx="1145">
                  <c:v>4.1634599999999997</c:v>
                </c:pt>
                <c:pt idx="1146">
                  <c:v>4.2307680000000003</c:v>
                </c:pt>
                <c:pt idx="1147">
                  <c:v>4.2326920000000001</c:v>
                </c:pt>
                <c:pt idx="1148">
                  <c:v>4.259614</c:v>
                </c:pt>
                <c:pt idx="1149">
                  <c:v>4.2692300000000003</c:v>
                </c:pt>
                <c:pt idx="1150">
                  <c:v>4.3076910000000002</c:v>
                </c:pt>
                <c:pt idx="1151">
                  <c:v>4.4326910000000002</c:v>
                </c:pt>
                <c:pt idx="1152">
                  <c:v>4.3230750000000002</c:v>
                </c:pt>
                <c:pt idx="1153">
                  <c:v>4.1923060000000003</c:v>
                </c:pt>
                <c:pt idx="1154">
                  <c:v>4.0346140000000004</c:v>
                </c:pt>
                <c:pt idx="1155">
                  <c:v>4.021153</c:v>
                </c:pt>
                <c:pt idx="1156">
                  <c:v>4.0596139999999998</c:v>
                </c:pt>
                <c:pt idx="1157">
                  <c:v>4.0942299999999996</c:v>
                </c:pt>
                <c:pt idx="1158">
                  <c:v>4.0903840000000002</c:v>
                </c:pt>
                <c:pt idx="1159">
                  <c:v>4.1307679999999998</c:v>
                </c:pt>
                <c:pt idx="1160">
                  <c:v>4.048076</c:v>
                </c:pt>
                <c:pt idx="1161">
                  <c:v>4.1038459999999999</c:v>
                </c:pt>
                <c:pt idx="1162">
                  <c:v>4.0884600000000004</c:v>
                </c:pt>
                <c:pt idx="1163">
                  <c:v>3.9596140000000002</c:v>
                </c:pt>
                <c:pt idx="1164">
                  <c:v>3.9673060000000002</c:v>
                </c:pt>
                <c:pt idx="1165">
                  <c:v>3.9346139999999998</c:v>
                </c:pt>
                <c:pt idx="1166">
                  <c:v>3.9923069999999998</c:v>
                </c:pt>
                <c:pt idx="1167">
                  <c:v>3.980769</c:v>
                </c:pt>
                <c:pt idx="1168">
                  <c:v>3.9403830000000002</c:v>
                </c:pt>
                <c:pt idx="1169">
                  <c:v>3.936537</c:v>
                </c:pt>
                <c:pt idx="1170">
                  <c:v>3.9923069999999998</c:v>
                </c:pt>
                <c:pt idx="1171">
                  <c:v>4.1692299999999998</c:v>
                </c:pt>
                <c:pt idx="1172">
                  <c:v>4.2019219999999997</c:v>
                </c:pt>
                <c:pt idx="1173">
                  <c:v>4.2076919999999998</c:v>
                </c:pt>
                <c:pt idx="1174">
                  <c:v>4.1634599999999997</c:v>
                </c:pt>
                <c:pt idx="1175">
                  <c:v>4.0269219999999999</c:v>
                </c:pt>
                <c:pt idx="1176">
                  <c:v>4.0192300000000003</c:v>
                </c:pt>
                <c:pt idx="1177">
                  <c:v>3.9615369999999999</c:v>
                </c:pt>
                <c:pt idx="1178">
                  <c:v>4.0634600000000001</c:v>
                </c:pt>
                <c:pt idx="1179">
                  <c:v>4.1153839999999997</c:v>
                </c:pt>
                <c:pt idx="1180">
                  <c:v>4.113461</c:v>
                </c:pt>
                <c:pt idx="1181">
                  <c:v>4.1538449999999996</c:v>
                </c:pt>
                <c:pt idx="1182">
                  <c:v>4.1923060000000003</c:v>
                </c:pt>
                <c:pt idx="1183">
                  <c:v>4.080768</c:v>
                </c:pt>
                <c:pt idx="1184">
                  <c:v>4.134614</c:v>
                </c:pt>
                <c:pt idx="1185">
                  <c:v>4.1826910000000002</c:v>
                </c:pt>
                <c:pt idx="1186">
                  <c:v>4.2499989999999999</c:v>
                </c:pt>
                <c:pt idx="1187">
                  <c:v>4.3269219999999997</c:v>
                </c:pt>
                <c:pt idx="1188">
                  <c:v>4.3269219999999997</c:v>
                </c:pt>
                <c:pt idx="1189">
                  <c:v>4.3557680000000003</c:v>
                </c:pt>
                <c:pt idx="1190">
                  <c:v>4.336538</c:v>
                </c:pt>
                <c:pt idx="1191">
                  <c:v>4.2403839999999997</c:v>
                </c:pt>
                <c:pt idx="1192">
                  <c:v>4.0884600000000004</c:v>
                </c:pt>
                <c:pt idx="1193">
                  <c:v>4.173076</c:v>
                </c:pt>
                <c:pt idx="1194">
                  <c:v>4.2307680000000003</c:v>
                </c:pt>
                <c:pt idx="1195">
                  <c:v>4.1826910000000002</c:v>
                </c:pt>
                <c:pt idx="1196">
                  <c:v>4.1903829999999997</c:v>
                </c:pt>
                <c:pt idx="1197">
                  <c:v>4.2884599999999997</c:v>
                </c:pt>
                <c:pt idx="1198">
                  <c:v>4.324999</c:v>
                </c:pt>
                <c:pt idx="1199">
                  <c:v>4.3826910000000003</c:v>
                </c:pt>
                <c:pt idx="1200">
                  <c:v>4.3557680000000003</c:v>
                </c:pt>
                <c:pt idx="1201">
                  <c:v>4.4557690000000001</c:v>
                </c:pt>
                <c:pt idx="1202">
                  <c:v>4.4249999999999998</c:v>
                </c:pt>
                <c:pt idx="1203">
                  <c:v>4.8173069999999996</c:v>
                </c:pt>
                <c:pt idx="1204">
                  <c:v>4.8076910000000002</c:v>
                </c:pt>
                <c:pt idx="1205">
                  <c:v>4.7499989999999999</c:v>
                </c:pt>
                <c:pt idx="1206">
                  <c:v>4.7557679999999998</c:v>
                </c:pt>
                <c:pt idx="1207">
                  <c:v>4.7903840000000004</c:v>
                </c:pt>
                <c:pt idx="1208">
                  <c:v>4.5576920000000003</c:v>
                </c:pt>
                <c:pt idx="1209">
                  <c:v>4.5576920000000003</c:v>
                </c:pt>
                <c:pt idx="1210">
                  <c:v>4.6538449999999996</c:v>
                </c:pt>
                <c:pt idx="1211">
                  <c:v>4.6230760000000002</c:v>
                </c:pt>
                <c:pt idx="1212">
                  <c:v>4.7115369999999999</c:v>
                </c:pt>
                <c:pt idx="1213">
                  <c:v>4.7615369999999997</c:v>
                </c:pt>
                <c:pt idx="1214">
                  <c:v>4.684615</c:v>
                </c:pt>
                <c:pt idx="1215">
                  <c:v>4.7115369999999999</c:v>
                </c:pt>
                <c:pt idx="1216">
                  <c:v>4.673076</c:v>
                </c:pt>
                <c:pt idx="1217">
                  <c:v>4.6923069999999996</c:v>
                </c:pt>
                <c:pt idx="1218">
                  <c:v>4.6634599999999997</c:v>
                </c:pt>
                <c:pt idx="1219">
                  <c:v>4.7538450000000001</c:v>
                </c:pt>
                <c:pt idx="1220">
                  <c:v>4.8076910000000002</c:v>
                </c:pt>
                <c:pt idx="1221">
                  <c:v>4.771153</c:v>
                </c:pt>
                <c:pt idx="1222">
                  <c:v>4.7269220000000001</c:v>
                </c:pt>
                <c:pt idx="1223">
                  <c:v>4.6442290000000002</c:v>
                </c:pt>
                <c:pt idx="1224">
                  <c:v>4.5923069999999999</c:v>
                </c:pt>
                <c:pt idx="1225">
                  <c:v>4.5038450000000001</c:v>
                </c:pt>
                <c:pt idx="1226">
                  <c:v>4.5634610000000002</c:v>
                </c:pt>
                <c:pt idx="1227">
                  <c:v>4.6096139999999997</c:v>
                </c:pt>
                <c:pt idx="1228">
                  <c:v>4.6153829999999996</c:v>
                </c:pt>
                <c:pt idx="1229">
                  <c:v>4.4711530000000002</c:v>
                </c:pt>
                <c:pt idx="1230">
                  <c:v>4.4461529999999998</c:v>
                </c:pt>
                <c:pt idx="1231">
                  <c:v>4.4269220000000002</c:v>
                </c:pt>
                <c:pt idx="1232">
                  <c:v>4.5980759999999998</c:v>
                </c:pt>
                <c:pt idx="1233">
                  <c:v>4.6442290000000002</c:v>
                </c:pt>
                <c:pt idx="1234">
                  <c:v>4.5826909999999996</c:v>
                </c:pt>
                <c:pt idx="1235">
                  <c:v>4.7230759999999998</c:v>
                </c:pt>
                <c:pt idx="1236">
                  <c:v>4.8749989999999999</c:v>
                </c:pt>
                <c:pt idx="1237">
                  <c:v>4.8749989999999999</c:v>
                </c:pt>
                <c:pt idx="1238">
                  <c:v>4.8076910000000002</c:v>
                </c:pt>
                <c:pt idx="1239">
                  <c:v>4.7538450000000001</c:v>
                </c:pt>
                <c:pt idx="1240">
                  <c:v>4.8346140000000002</c:v>
                </c:pt>
                <c:pt idx="1241">
                  <c:v>4.9615369999999999</c:v>
                </c:pt>
                <c:pt idx="1242">
                  <c:v>4.9999989999999999</c:v>
                </c:pt>
                <c:pt idx="1243">
                  <c:v>4.9326910000000002</c:v>
                </c:pt>
                <c:pt idx="1244">
                  <c:v>5.0576910000000002</c:v>
                </c:pt>
                <c:pt idx="1245">
                  <c:v>5.0538449999999999</c:v>
                </c:pt>
                <c:pt idx="1246">
                  <c:v>5.0288449999999996</c:v>
                </c:pt>
                <c:pt idx="1247">
                  <c:v>4.9999989999999999</c:v>
                </c:pt>
                <c:pt idx="1248">
                  <c:v>5.1307689999999999</c:v>
                </c:pt>
                <c:pt idx="1249">
                  <c:v>5.021153</c:v>
                </c:pt>
                <c:pt idx="1250">
                  <c:v>5.1019220000000001</c:v>
                </c:pt>
                <c:pt idx="1251">
                  <c:v>5.048076</c:v>
                </c:pt>
                <c:pt idx="1252">
                  <c:v>4.9423069999999996</c:v>
                </c:pt>
                <c:pt idx="1253">
                  <c:v>4.9961520000000004</c:v>
                </c:pt>
                <c:pt idx="1254">
                  <c:v>5.0019229999999997</c:v>
                </c:pt>
                <c:pt idx="1255">
                  <c:v>4.9423069999999996</c:v>
                </c:pt>
                <c:pt idx="1256">
                  <c:v>4.9807680000000003</c:v>
                </c:pt>
                <c:pt idx="1257">
                  <c:v>4.9903829999999996</c:v>
                </c:pt>
                <c:pt idx="1258">
                  <c:v>4.9711530000000002</c:v>
                </c:pt>
                <c:pt idx="1259">
                  <c:v>4.9807680000000003</c:v>
                </c:pt>
                <c:pt idx="1260">
                  <c:v>5.0730760000000004</c:v>
                </c:pt>
                <c:pt idx="1261">
                  <c:v>4.8846150000000002</c:v>
                </c:pt>
                <c:pt idx="1262">
                  <c:v>4.9038449999999996</c:v>
                </c:pt>
                <c:pt idx="1263">
                  <c:v>4.955768</c:v>
                </c:pt>
                <c:pt idx="1264">
                  <c:v>5.0442299999999998</c:v>
                </c:pt>
                <c:pt idx="1265">
                  <c:v>4.9999989999999999</c:v>
                </c:pt>
                <c:pt idx="1266">
                  <c:v>4.9653830000000001</c:v>
                </c:pt>
                <c:pt idx="1267">
                  <c:v>4.9999989999999999</c:v>
                </c:pt>
                <c:pt idx="1268">
                  <c:v>5.0365380000000002</c:v>
                </c:pt>
                <c:pt idx="1269">
                  <c:v>5.221152</c:v>
                </c:pt>
                <c:pt idx="1270">
                  <c:v>5.3096139999999998</c:v>
                </c:pt>
                <c:pt idx="1271">
                  <c:v>5.3134600000000001</c:v>
                </c:pt>
                <c:pt idx="1272">
                  <c:v>5.2903840000000004</c:v>
                </c:pt>
                <c:pt idx="1273">
                  <c:v>5.3076910000000002</c:v>
                </c:pt>
                <c:pt idx="1274">
                  <c:v>5.3942300000000003</c:v>
                </c:pt>
                <c:pt idx="1275">
                  <c:v>5.4423060000000003</c:v>
                </c:pt>
                <c:pt idx="1276">
                  <c:v>5.4807680000000003</c:v>
                </c:pt>
                <c:pt idx="1277">
                  <c:v>5.384614</c:v>
                </c:pt>
                <c:pt idx="1278">
                  <c:v>5.3499990000000004</c:v>
                </c:pt>
                <c:pt idx="1279">
                  <c:v>5.3557689999999996</c:v>
                </c:pt>
                <c:pt idx="1280">
                  <c:v>5.384614</c:v>
                </c:pt>
                <c:pt idx="1281">
                  <c:v>5.2499989999999999</c:v>
                </c:pt>
                <c:pt idx="1282">
                  <c:v>5.2326920000000001</c:v>
                </c:pt>
                <c:pt idx="1283">
                  <c:v>5.1442300000000003</c:v>
                </c:pt>
                <c:pt idx="1284">
                  <c:v>5.1923060000000003</c:v>
                </c:pt>
                <c:pt idx="1285">
                  <c:v>5.1923060000000003</c:v>
                </c:pt>
                <c:pt idx="1286">
                  <c:v>5.1038449999999997</c:v>
                </c:pt>
                <c:pt idx="1287">
                  <c:v>4.9999989999999999</c:v>
                </c:pt>
                <c:pt idx="1288">
                  <c:v>4.9596140000000002</c:v>
                </c:pt>
                <c:pt idx="1289">
                  <c:v>4.9846139999999997</c:v>
                </c:pt>
                <c:pt idx="1290">
                  <c:v>5.0730760000000004</c:v>
                </c:pt>
                <c:pt idx="1291">
                  <c:v>5.107691</c:v>
                </c:pt>
                <c:pt idx="1292">
                  <c:v>5.0230759999999997</c:v>
                </c:pt>
                <c:pt idx="1293">
                  <c:v>5.1538449999999996</c:v>
                </c:pt>
                <c:pt idx="1294">
                  <c:v>5.298076</c:v>
                </c:pt>
                <c:pt idx="1295">
                  <c:v>5.3365369999999999</c:v>
                </c:pt>
                <c:pt idx="1296">
                  <c:v>5.3076910000000002</c:v>
                </c:pt>
                <c:pt idx="1297">
                  <c:v>5.3942300000000003</c:v>
                </c:pt>
                <c:pt idx="1298">
                  <c:v>5.5076910000000003</c:v>
                </c:pt>
                <c:pt idx="1299">
                  <c:v>5.4980760000000002</c:v>
                </c:pt>
                <c:pt idx="1300">
                  <c:v>5.7884599999999997</c:v>
                </c:pt>
                <c:pt idx="1301">
                  <c:v>5.8461530000000002</c:v>
                </c:pt>
                <c:pt idx="1302">
                  <c:v>5.8942290000000002</c:v>
                </c:pt>
                <c:pt idx="1303">
                  <c:v>5.9884599999999999</c:v>
                </c:pt>
                <c:pt idx="1304">
                  <c:v>5.9442300000000001</c:v>
                </c:pt>
                <c:pt idx="1305">
                  <c:v>5.9019219999999999</c:v>
                </c:pt>
                <c:pt idx="1306">
                  <c:v>5.9692299999999996</c:v>
                </c:pt>
                <c:pt idx="1307">
                  <c:v>6.2307680000000003</c:v>
                </c:pt>
                <c:pt idx="1308">
                  <c:v>6.1346150000000002</c:v>
                </c:pt>
                <c:pt idx="1309">
                  <c:v>6.1153829999999996</c:v>
                </c:pt>
                <c:pt idx="1310">
                  <c:v>5.9923060000000001</c:v>
                </c:pt>
                <c:pt idx="1311">
                  <c:v>6.048076</c:v>
                </c:pt>
                <c:pt idx="1312">
                  <c:v>6.0403840000000004</c:v>
                </c:pt>
                <c:pt idx="1313">
                  <c:v>6.1346150000000002</c:v>
                </c:pt>
                <c:pt idx="1314">
                  <c:v>6.2615379999999998</c:v>
                </c:pt>
                <c:pt idx="1315">
                  <c:v>6.3057679999999996</c:v>
                </c:pt>
                <c:pt idx="1316">
                  <c:v>6.173076</c:v>
                </c:pt>
                <c:pt idx="1317">
                  <c:v>6.2211530000000002</c:v>
                </c:pt>
                <c:pt idx="1318">
                  <c:v>6.5769219999999997</c:v>
                </c:pt>
                <c:pt idx="1319">
                  <c:v>6.5865369999999999</c:v>
                </c:pt>
                <c:pt idx="1320">
                  <c:v>6.6538449999999996</c:v>
                </c:pt>
                <c:pt idx="1321">
                  <c:v>6.798076</c:v>
                </c:pt>
                <c:pt idx="1322">
                  <c:v>6.9192289999999996</c:v>
                </c:pt>
                <c:pt idx="1323">
                  <c:v>7.0057679999999998</c:v>
                </c:pt>
                <c:pt idx="1324">
                  <c:v>7.1692299999999998</c:v>
                </c:pt>
                <c:pt idx="1325">
                  <c:v>6.9999989999999999</c:v>
                </c:pt>
                <c:pt idx="1326">
                  <c:v>7.0384599999999997</c:v>
                </c:pt>
                <c:pt idx="1327">
                  <c:v>7.1153829999999996</c:v>
                </c:pt>
                <c:pt idx="1328">
                  <c:v>7.3076910000000002</c:v>
                </c:pt>
                <c:pt idx="1329">
                  <c:v>7.3076910000000002</c:v>
                </c:pt>
                <c:pt idx="1330">
                  <c:v>7.0884609999999997</c:v>
                </c:pt>
                <c:pt idx="1331">
                  <c:v>7.1538449999999996</c:v>
                </c:pt>
                <c:pt idx="1332">
                  <c:v>7.2807690000000003</c:v>
                </c:pt>
                <c:pt idx="1333">
                  <c:v>7.2365370000000002</c:v>
                </c:pt>
                <c:pt idx="1334">
                  <c:v>7.3115379999999996</c:v>
                </c:pt>
                <c:pt idx="1335">
                  <c:v>7.2403829999999996</c:v>
                </c:pt>
                <c:pt idx="1336">
                  <c:v>7.0692300000000001</c:v>
                </c:pt>
                <c:pt idx="1337">
                  <c:v>7.0230759999999997</c:v>
                </c:pt>
                <c:pt idx="1338">
                  <c:v>6.8499990000000004</c:v>
                </c:pt>
                <c:pt idx="1339">
                  <c:v>6.9788449999999997</c:v>
                </c:pt>
                <c:pt idx="1340">
                  <c:v>6.9211520000000002</c:v>
                </c:pt>
                <c:pt idx="1341">
                  <c:v>6.982691</c:v>
                </c:pt>
                <c:pt idx="1342">
                  <c:v>7.0192290000000002</c:v>
                </c:pt>
                <c:pt idx="1343">
                  <c:v>7.0192290000000002</c:v>
                </c:pt>
                <c:pt idx="1344">
                  <c:v>7.0519230000000004</c:v>
                </c:pt>
                <c:pt idx="1345">
                  <c:v>6.9249999999999998</c:v>
                </c:pt>
                <c:pt idx="1346">
                  <c:v>6.9519219999999997</c:v>
                </c:pt>
                <c:pt idx="1347">
                  <c:v>7.1153829999999996</c:v>
                </c:pt>
                <c:pt idx="1348">
                  <c:v>7.1923069999999996</c:v>
                </c:pt>
                <c:pt idx="1349">
                  <c:v>7.2115369999999999</c:v>
                </c:pt>
                <c:pt idx="1350">
                  <c:v>7.2038450000000003</c:v>
                </c:pt>
                <c:pt idx="1351">
                  <c:v>7.2461529999999996</c:v>
                </c:pt>
                <c:pt idx="1352">
                  <c:v>7.2192299999999996</c:v>
                </c:pt>
                <c:pt idx="1353">
                  <c:v>7.4769220000000001</c:v>
                </c:pt>
                <c:pt idx="1354">
                  <c:v>7.5038450000000001</c:v>
                </c:pt>
                <c:pt idx="1355">
                  <c:v>7.4634600000000004</c:v>
                </c:pt>
                <c:pt idx="1356">
                  <c:v>7.4115380000000002</c:v>
                </c:pt>
                <c:pt idx="1357">
                  <c:v>7.6249989999999999</c:v>
                </c:pt>
                <c:pt idx="1358">
                  <c:v>7.3076910000000002</c:v>
                </c:pt>
                <c:pt idx="1359">
                  <c:v>7.7076909999999996</c:v>
                </c:pt>
                <c:pt idx="1360">
                  <c:v>7.8423059999999998</c:v>
                </c:pt>
                <c:pt idx="1361">
                  <c:v>8.0288450000000005</c:v>
                </c:pt>
                <c:pt idx="1362">
                  <c:v>8.2499990000000007</c:v>
                </c:pt>
                <c:pt idx="1363">
                  <c:v>8.1826910000000002</c:v>
                </c:pt>
                <c:pt idx="1364">
                  <c:v>8.4999990000000007</c:v>
                </c:pt>
                <c:pt idx="1365">
                  <c:v>8.0923069999999999</c:v>
                </c:pt>
                <c:pt idx="1366">
                  <c:v>7.9692299999999996</c:v>
                </c:pt>
                <c:pt idx="1367">
                  <c:v>8.048076</c:v>
                </c:pt>
                <c:pt idx="1368">
                  <c:v>8.0576910000000002</c:v>
                </c:pt>
                <c:pt idx="1369">
                  <c:v>8.2692289999999993</c:v>
                </c:pt>
                <c:pt idx="1370">
                  <c:v>8.2269220000000001</c:v>
                </c:pt>
                <c:pt idx="1371">
                  <c:v>8.048076</c:v>
                </c:pt>
                <c:pt idx="1372">
                  <c:v>7.9999989999999999</c:v>
                </c:pt>
                <c:pt idx="1373">
                  <c:v>8.3442299999999996</c:v>
                </c:pt>
                <c:pt idx="1374">
                  <c:v>8.4134600000000006</c:v>
                </c:pt>
                <c:pt idx="1375">
                  <c:v>8.0096139999999991</c:v>
                </c:pt>
                <c:pt idx="1376">
                  <c:v>8.0576910000000002</c:v>
                </c:pt>
                <c:pt idx="1377">
                  <c:v>7.9288449999999999</c:v>
                </c:pt>
                <c:pt idx="1378">
                  <c:v>7.8769220000000004</c:v>
                </c:pt>
                <c:pt idx="1379">
                  <c:v>8.0711530000000007</c:v>
                </c:pt>
                <c:pt idx="1380">
                  <c:v>8.2076919999999998</c:v>
                </c:pt>
                <c:pt idx="1381">
                  <c:v>8.3673070000000003</c:v>
                </c:pt>
                <c:pt idx="1382">
                  <c:v>8.0769219999999997</c:v>
                </c:pt>
                <c:pt idx="1383">
                  <c:v>8.0461530000000003</c:v>
                </c:pt>
                <c:pt idx="1384">
                  <c:v>8.0865379999999991</c:v>
                </c:pt>
                <c:pt idx="1385">
                  <c:v>7.9307679999999996</c:v>
                </c:pt>
                <c:pt idx="1386">
                  <c:v>7.923076</c:v>
                </c:pt>
                <c:pt idx="1387">
                  <c:v>8.146153</c:v>
                </c:pt>
                <c:pt idx="1388">
                  <c:v>7.9653840000000002</c:v>
                </c:pt>
                <c:pt idx="1389">
                  <c:v>7.8365369999999999</c:v>
                </c:pt>
                <c:pt idx="1390">
                  <c:v>7.8365369999999999</c:v>
                </c:pt>
                <c:pt idx="1391">
                  <c:v>7.7730759999999997</c:v>
                </c:pt>
                <c:pt idx="1392">
                  <c:v>7.8519220000000001</c:v>
                </c:pt>
                <c:pt idx="1393">
                  <c:v>7.8346150000000003</c:v>
                </c:pt>
                <c:pt idx="1394">
                  <c:v>7.4807680000000003</c:v>
                </c:pt>
                <c:pt idx="1395">
                  <c:v>7.4807680000000003</c:v>
                </c:pt>
                <c:pt idx="1396">
                  <c:v>7.4288449999999999</c:v>
                </c:pt>
                <c:pt idx="1397">
                  <c:v>7.2673059999999996</c:v>
                </c:pt>
                <c:pt idx="1398">
                  <c:v>7.1326910000000003</c:v>
                </c:pt>
                <c:pt idx="1399">
                  <c:v>7.6307689999999999</c:v>
                </c:pt>
                <c:pt idx="1400">
                  <c:v>7.5423070000000001</c:v>
                </c:pt>
                <c:pt idx="1401">
                  <c:v>7.673076</c:v>
                </c:pt>
                <c:pt idx="1402">
                  <c:v>7.6346150000000002</c:v>
                </c:pt>
                <c:pt idx="1403">
                  <c:v>7.5173069999999997</c:v>
                </c:pt>
                <c:pt idx="1404">
                  <c:v>7.3519220000000001</c:v>
                </c:pt>
                <c:pt idx="1405">
                  <c:v>7.498075</c:v>
                </c:pt>
                <c:pt idx="1406">
                  <c:v>7.3673060000000001</c:v>
                </c:pt>
                <c:pt idx="1407">
                  <c:v>7.4769220000000001</c:v>
                </c:pt>
                <c:pt idx="1408">
                  <c:v>7.482691</c:v>
                </c:pt>
                <c:pt idx="1409">
                  <c:v>7.673076</c:v>
                </c:pt>
                <c:pt idx="1410">
                  <c:v>7.673076</c:v>
                </c:pt>
                <c:pt idx="1411">
                  <c:v>7.7596150000000002</c:v>
                </c:pt>
                <c:pt idx="1412">
                  <c:v>7.9384600000000001</c:v>
                </c:pt>
                <c:pt idx="1413">
                  <c:v>8.1557680000000001</c:v>
                </c:pt>
                <c:pt idx="1414">
                  <c:v>7.9961529999999996</c:v>
                </c:pt>
                <c:pt idx="1415">
                  <c:v>7.7942299999999998</c:v>
                </c:pt>
                <c:pt idx="1416">
                  <c:v>7.6346150000000002</c:v>
                </c:pt>
                <c:pt idx="1417">
                  <c:v>7.7519220000000004</c:v>
                </c:pt>
                <c:pt idx="1418">
                  <c:v>7.5596139999999998</c:v>
                </c:pt>
                <c:pt idx="1419">
                  <c:v>7.6288460000000002</c:v>
                </c:pt>
                <c:pt idx="1420">
                  <c:v>7.4999989999999999</c:v>
                </c:pt>
                <c:pt idx="1421">
                  <c:v>7.4134609999999999</c:v>
                </c:pt>
                <c:pt idx="1422">
                  <c:v>7.3692289999999998</c:v>
                </c:pt>
                <c:pt idx="1423">
                  <c:v>7.5192300000000003</c:v>
                </c:pt>
                <c:pt idx="1424">
                  <c:v>7.6288460000000002</c:v>
                </c:pt>
                <c:pt idx="1425">
                  <c:v>7.8134600000000001</c:v>
                </c:pt>
                <c:pt idx="1426">
                  <c:v>7.5673069999999996</c:v>
                </c:pt>
                <c:pt idx="1427">
                  <c:v>7.7365380000000004</c:v>
                </c:pt>
                <c:pt idx="1428">
                  <c:v>8.0173070000000006</c:v>
                </c:pt>
                <c:pt idx="1429">
                  <c:v>8.1230759999999993</c:v>
                </c:pt>
                <c:pt idx="1430">
                  <c:v>7.9480750000000002</c:v>
                </c:pt>
                <c:pt idx="1431">
                  <c:v>7.8365369999999999</c:v>
                </c:pt>
                <c:pt idx="1432">
                  <c:v>7.6846139999999998</c:v>
                </c:pt>
                <c:pt idx="1433">
                  <c:v>7.7596150000000002</c:v>
                </c:pt>
                <c:pt idx="1434">
                  <c:v>7.8173060000000003</c:v>
                </c:pt>
                <c:pt idx="1435">
                  <c:v>7.8230760000000004</c:v>
                </c:pt>
                <c:pt idx="1436">
                  <c:v>8.0192300000000003</c:v>
                </c:pt>
                <c:pt idx="1437">
                  <c:v>7.9788449999999997</c:v>
                </c:pt>
                <c:pt idx="1438">
                  <c:v>8.3653829999999996</c:v>
                </c:pt>
                <c:pt idx="1439">
                  <c:v>8.1615369999999992</c:v>
                </c:pt>
                <c:pt idx="1440">
                  <c:v>8.0769219999999997</c:v>
                </c:pt>
                <c:pt idx="1441">
                  <c:v>8.0384600000000006</c:v>
                </c:pt>
                <c:pt idx="1442">
                  <c:v>7.863461</c:v>
                </c:pt>
                <c:pt idx="1443">
                  <c:v>7.596152</c:v>
                </c:pt>
                <c:pt idx="1444">
                  <c:v>7.6903829999999997</c:v>
                </c:pt>
                <c:pt idx="1445">
                  <c:v>7.923076</c:v>
                </c:pt>
                <c:pt idx="1446">
                  <c:v>8.0961529999999993</c:v>
                </c:pt>
                <c:pt idx="1447">
                  <c:v>8.1249990000000007</c:v>
                </c:pt>
                <c:pt idx="1448">
                  <c:v>8.0461530000000003</c:v>
                </c:pt>
                <c:pt idx="1449">
                  <c:v>7.8826910000000003</c:v>
                </c:pt>
                <c:pt idx="1450">
                  <c:v>7.7346149999999998</c:v>
                </c:pt>
                <c:pt idx="1451">
                  <c:v>7.9807680000000003</c:v>
                </c:pt>
                <c:pt idx="1452">
                  <c:v>7.9865380000000004</c:v>
                </c:pt>
                <c:pt idx="1453">
                  <c:v>8.1096149999999998</c:v>
                </c:pt>
                <c:pt idx="1454">
                  <c:v>8.1115379999999995</c:v>
                </c:pt>
                <c:pt idx="1455">
                  <c:v>8.2826909999999998</c:v>
                </c:pt>
                <c:pt idx="1456">
                  <c:v>8.2673059999999996</c:v>
                </c:pt>
                <c:pt idx="1457">
                  <c:v>8.2365370000000002</c:v>
                </c:pt>
                <c:pt idx="1458">
                  <c:v>8.2519220000000004</c:v>
                </c:pt>
                <c:pt idx="1459">
                  <c:v>8.3365379999999991</c:v>
                </c:pt>
                <c:pt idx="1460">
                  <c:v>8.271153</c:v>
                </c:pt>
                <c:pt idx="1461">
                  <c:v>8.2230760000000007</c:v>
                </c:pt>
                <c:pt idx="1462">
                  <c:v>7.7846140000000004</c:v>
                </c:pt>
                <c:pt idx="1463">
                  <c:v>7.6249989999999999</c:v>
                </c:pt>
                <c:pt idx="1464">
                  <c:v>7.8057679999999996</c:v>
                </c:pt>
                <c:pt idx="1465">
                  <c:v>7.596152</c:v>
                </c:pt>
                <c:pt idx="1466">
                  <c:v>7.5576910000000002</c:v>
                </c:pt>
                <c:pt idx="1467">
                  <c:v>7.4999989999999999</c:v>
                </c:pt>
                <c:pt idx="1468">
                  <c:v>7.6019220000000001</c:v>
                </c:pt>
                <c:pt idx="1469">
                  <c:v>7.4942299999999999</c:v>
                </c:pt>
                <c:pt idx="1470">
                  <c:v>7.9326910000000002</c:v>
                </c:pt>
                <c:pt idx="1471">
                  <c:v>7.6211529999999996</c:v>
                </c:pt>
                <c:pt idx="1472">
                  <c:v>7.5884600000000004</c:v>
                </c:pt>
                <c:pt idx="1473">
                  <c:v>7.4615369999999999</c:v>
                </c:pt>
                <c:pt idx="1474">
                  <c:v>7.2499989999999999</c:v>
                </c:pt>
                <c:pt idx="1475">
                  <c:v>7.1153829999999996</c:v>
                </c:pt>
                <c:pt idx="1476">
                  <c:v>7.3980759999999997</c:v>
                </c:pt>
                <c:pt idx="1477">
                  <c:v>6.9230749999999999</c:v>
                </c:pt>
                <c:pt idx="1478">
                  <c:v>6.8211529999999998</c:v>
                </c:pt>
                <c:pt idx="1479">
                  <c:v>6.7307680000000003</c:v>
                </c:pt>
                <c:pt idx="1480">
                  <c:v>6.949999</c:v>
                </c:pt>
                <c:pt idx="1481">
                  <c:v>7.0576920000000003</c:v>
                </c:pt>
                <c:pt idx="1482">
                  <c:v>6.9692299999999996</c:v>
                </c:pt>
                <c:pt idx="1483">
                  <c:v>6.8230750000000002</c:v>
                </c:pt>
                <c:pt idx="1484">
                  <c:v>6.7615369999999997</c:v>
                </c:pt>
                <c:pt idx="1485">
                  <c:v>7.0769219999999997</c:v>
                </c:pt>
                <c:pt idx="1486">
                  <c:v>7.1423059999999996</c:v>
                </c:pt>
                <c:pt idx="1487">
                  <c:v>7.2346139999999997</c:v>
                </c:pt>
                <c:pt idx="1488">
                  <c:v>7.1769220000000002</c:v>
                </c:pt>
                <c:pt idx="1489">
                  <c:v>7.1673070000000001</c:v>
                </c:pt>
                <c:pt idx="1490">
                  <c:v>7.2788449999999996</c:v>
                </c:pt>
                <c:pt idx="1491">
                  <c:v>7.2730750000000004</c:v>
                </c:pt>
                <c:pt idx="1492">
                  <c:v>7.3269219999999997</c:v>
                </c:pt>
                <c:pt idx="1493">
                  <c:v>7.3365369999999999</c:v>
                </c:pt>
                <c:pt idx="1494">
                  <c:v>7.1249989999999999</c:v>
                </c:pt>
                <c:pt idx="1495">
                  <c:v>7.2423060000000001</c:v>
                </c:pt>
                <c:pt idx="1496">
                  <c:v>7.0307680000000001</c:v>
                </c:pt>
                <c:pt idx="1497">
                  <c:v>7.271153</c:v>
                </c:pt>
                <c:pt idx="1498">
                  <c:v>7.4730759999999998</c:v>
                </c:pt>
                <c:pt idx="1499">
                  <c:v>7.4307679999999996</c:v>
                </c:pt>
                <c:pt idx="1500">
                  <c:v>7.4903829999999996</c:v>
                </c:pt>
                <c:pt idx="1501">
                  <c:v>7.6346150000000002</c:v>
                </c:pt>
                <c:pt idx="1502">
                  <c:v>7.9769220000000001</c:v>
                </c:pt>
                <c:pt idx="1503">
                  <c:v>8.1442300000000003</c:v>
                </c:pt>
                <c:pt idx="1504">
                  <c:v>8.1249990000000007</c:v>
                </c:pt>
                <c:pt idx="1505">
                  <c:v>8.3461529999999993</c:v>
                </c:pt>
                <c:pt idx="1506">
                  <c:v>8.3942289999999993</c:v>
                </c:pt>
                <c:pt idx="1507">
                  <c:v>8.2326910000000009</c:v>
                </c:pt>
                <c:pt idx="1508">
                  <c:v>8.4423069999999996</c:v>
                </c:pt>
                <c:pt idx="1509">
                  <c:v>8.2499990000000007</c:v>
                </c:pt>
                <c:pt idx="1510">
                  <c:v>8.1923069999999996</c:v>
                </c:pt>
                <c:pt idx="1511">
                  <c:v>8.2019219999999997</c:v>
                </c:pt>
                <c:pt idx="1512">
                  <c:v>8.4269219999999994</c:v>
                </c:pt>
                <c:pt idx="1513">
                  <c:v>8.4153839999999995</c:v>
                </c:pt>
                <c:pt idx="1514">
                  <c:v>8.5576910000000002</c:v>
                </c:pt>
                <c:pt idx="1515">
                  <c:v>8.7788450000000005</c:v>
                </c:pt>
                <c:pt idx="1516">
                  <c:v>8.8173069999999996</c:v>
                </c:pt>
                <c:pt idx="1517">
                  <c:v>8.7076910000000005</c:v>
                </c:pt>
                <c:pt idx="1518">
                  <c:v>8.6923069999999996</c:v>
                </c:pt>
                <c:pt idx="1519">
                  <c:v>8.5288450000000005</c:v>
                </c:pt>
                <c:pt idx="1520">
                  <c:v>8.6153829999999996</c:v>
                </c:pt>
                <c:pt idx="1521">
                  <c:v>8.8480760000000007</c:v>
                </c:pt>
                <c:pt idx="1522">
                  <c:v>8.9442299999999992</c:v>
                </c:pt>
                <c:pt idx="1523">
                  <c:v>9.0326909999999998</c:v>
                </c:pt>
                <c:pt idx="1524">
                  <c:v>8.9365369999999995</c:v>
                </c:pt>
                <c:pt idx="1525">
                  <c:v>8.9519219999999997</c:v>
                </c:pt>
                <c:pt idx="1526">
                  <c:v>8.9846149999999998</c:v>
                </c:pt>
                <c:pt idx="1527">
                  <c:v>9.1057690000000004</c:v>
                </c:pt>
                <c:pt idx="1528">
                  <c:v>9.0634599999999992</c:v>
                </c:pt>
                <c:pt idx="1529">
                  <c:v>9.298076</c:v>
                </c:pt>
                <c:pt idx="1530">
                  <c:v>9.2365379999999995</c:v>
                </c:pt>
                <c:pt idx="1531">
                  <c:v>9.1596139999999995</c:v>
                </c:pt>
                <c:pt idx="1532">
                  <c:v>8.9903840000000006</c:v>
                </c:pt>
                <c:pt idx="1533">
                  <c:v>8.971152</c:v>
                </c:pt>
                <c:pt idx="1534">
                  <c:v>9.3692299999999999</c:v>
                </c:pt>
                <c:pt idx="1535">
                  <c:v>9.7173069999999999</c:v>
                </c:pt>
                <c:pt idx="1536">
                  <c:v>9.9615369999999999</c:v>
                </c:pt>
                <c:pt idx="1537">
                  <c:v>9.9134609999999999</c:v>
                </c:pt>
                <c:pt idx="1538">
                  <c:v>10.048076</c:v>
                </c:pt>
                <c:pt idx="1539">
                  <c:v>9.9903829999999996</c:v>
                </c:pt>
                <c:pt idx="1540">
                  <c:v>10.173076</c:v>
                </c:pt>
                <c:pt idx="1541">
                  <c:v>10.003845</c:v>
                </c:pt>
                <c:pt idx="1542">
                  <c:v>10.082691000000001</c:v>
                </c:pt>
                <c:pt idx="1543">
                  <c:v>10.038461</c:v>
                </c:pt>
                <c:pt idx="1544">
                  <c:v>10.182691</c:v>
                </c:pt>
                <c:pt idx="1545">
                  <c:v>9.8461529999999993</c:v>
                </c:pt>
                <c:pt idx="1546">
                  <c:v>9.6653839999999995</c:v>
                </c:pt>
                <c:pt idx="1547">
                  <c:v>9.6173070000000003</c:v>
                </c:pt>
                <c:pt idx="1548">
                  <c:v>10.128845999999999</c:v>
                </c:pt>
                <c:pt idx="1549">
                  <c:v>10.388461</c:v>
                </c:pt>
                <c:pt idx="1550">
                  <c:v>10.211537</c:v>
                </c:pt>
                <c:pt idx="1551">
                  <c:v>10.274998999999999</c:v>
                </c:pt>
                <c:pt idx="1552">
                  <c:v>10.217306000000001</c:v>
                </c:pt>
                <c:pt idx="1553">
                  <c:v>10.273076</c:v>
                </c:pt>
                <c:pt idx="1554">
                  <c:v>10.776922000000001</c:v>
                </c:pt>
                <c:pt idx="1555">
                  <c:v>10.482692</c:v>
                </c:pt>
                <c:pt idx="1556">
                  <c:v>10.617307</c:v>
                </c:pt>
                <c:pt idx="1557">
                  <c:v>10.399998999999999</c:v>
                </c:pt>
                <c:pt idx="1558">
                  <c:v>10.284613999999999</c:v>
                </c:pt>
                <c:pt idx="1559">
                  <c:v>10.242307</c:v>
                </c:pt>
                <c:pt idx="1560">
                  <c:v>10.249999000000001</c:v>
                </c:pt>
                <c:pt idx="1561">
                  <c:v>10.573074999999999</c:v>
                </c:pt>
                <c:pt idx="1562">
                  <c:v>10.576922</c:v>
                </c:pt>
                <c:pt idx="1563">
                  <c:v>10.584614999999999</c:v>
                </c:pt>
                <c:pt idx="1564">
                  <c:v>10.546153</c:v>
                </c:pt>
                <c:pt idx="1565">
                  <c:v>10.384613999999999</c:v>
                </c:pt>
                <c:pt idx="1566">
                  <c:v>10.403845</c:v>
                </c:pt>
                <c:pt idx="1567">
                  <c:v>10.326922</c:v>
                </c:pt>
                <c:pt idx="1568">
                  <c:v>10.374999000000001</c:v>
                </c:pt>
                <c:pt idx="1569">
                  <c:v>10.465384</c:v>
                </c:pt>
                <c:pt idx="1570">
                  <c:v>10.576922</c:v>
                </c:pt>
                <c:pt idx="1571">
                  <c:v>10.692307</c:v>
                </c:pt>
                <c:pt idx="1572">
                  <c:v>11.067307</c:v>
                </c:pt>
                <c:pt idx="1573">
                  <c:v>11.105767999999999</c:v>
                </c:pt>
                <c:pt idx="1574">
                  <c:v>11.173076</c:v>
                </c:pt>
                <c:pt idx="1575">
                  <c:v>11.017306</c:v>
                </c:pt>
                <c:pt idx="1576">
                  <c:v>10.788460000000001</c:v>
                </c:pt>
                <c:pt idx="1577">
                  <c:v>10.411536999999999</c:v>
                </c:pt>
                <c:pt idx="1578">
                  <c:v>10.778845</c:v>
                </c:pt>
                <c:pt idx="1579">
                  <c:v>10.998075999999999</c:v>
                </c:pt>
                <c:pt idx="1580">
                  <c:v>10.940384</c:v>
                </c:pt>
                <c:pt idx="1581">
                  <c:v>10.773076</c:v>
                </c:pt>
                <c:pt idx="1582">
                  <c:v>10.746153</c:v>
                </c:pt>
                <c:pt idx="1583">
                  <c:v>10.905768999999999</c:v>
                </c:pt>
                <c:pt idx="1584">
                  <c:v>11.103845</c:v>
                </c:pt>
                <c:pt idx="1585">
                  <c:v>11.501922</c:v>
                </c:pt>
                <c:pt idx="1586">
                  <c:v>11.517307000000001</c:v>
                </c:pt>
                <c:pt idx="1587">
                  <c:v>11.663460000000001</c:v>
                </c:pt>
                <c:pt idx="1588">
                  <c:v>11.71923</c:v>
                </c:pt>
                <c:pt idx="1589">
                  <c:v>11.623075999999999</c:v>
                </c:pt>
                <c:pt idx="1590">
                  <c:v>11.730767999999999</c:v>
                </c:pt>
                <c:pt idx="1591">
                  <c:v>11.742307</c:v>
                </c:pt>
                <c:pt idx="1592">
                  <c:v>11.626922</c:v>
                </c:pt>
                <c:pt idx="1593">
                  <c:v>11.692306</c:v>
                </c:pt>
                <c:pt idx="1594">
                  <c:v>11.317307</c:v>
                </c:pt>
                <c:pt idx="1595">
                  <c:v>11.538460000000001</c:v>
                </c:pt>
                <c:pt idx="1596">
                  <c:v>11.615384000000001</c:v>
                </c:pt>
                <c:pt idx="1597">
                  <c:v>11.467306000000001</c:v>
                </c:pt>
                <c:pt idx="1598">
                  <c:v>11.76923</c:v>
                </c:pt>
                <c:pt idx="1599">
                  <c:v>11.982691000000001</c:v>
                </c:pt>
                <c:pt idx="1600">
                  <c:v>11.730767999999999</c:v>
                </c:pt>
                <c:pt idx="1601">
                  <c:v>11.653845</c:v>
                </c:pt>
                <c:pt idx="1602">
                  <c:v>11.480769</c:v>
                </c:pt>
                <c:pt idx="1603">
                  <c:v>11.692306</c:v>
                </c:pt>
                <c:pt idx="1604">
                  <c:v>11.734615</c:v>
                </c:pt>
                <c:pt idx="1605">
                  <c:v>11.959614999999999</c:v>
                </c:pt>
                <c:pt idx="1606">
                  <c:v>12.142306</c:v>
                </c:pt>
                <c:pt idx="1607">
                  <c:v>12.001922</c:v>
                </c:pt>
                <c:pt idx="1608">
                  <c:v>11.973076000000001</c:v>
                </c:pt>
                <c:pt idx="1609">
                  <c:v>12.019228999999999</c:v>
                </c:pt>
                <c:pt idx="1610">
                  <c:v>11.865384000000001</c:v>
                </c:pt>
                <c:pt idx="1611">
                  <c:v>11.663460000000001</c:v>
                </c:pt>
                <c:pt idx="1612">
                  <c:v>11.921151999999999</c:v>
                </c:pt>
                <c:pt idx="1613">
                  <c:v>12.103845</c:v>
                </c:pt>
                <c:pt idx="1614">
                  <c:v>12.201922</c:v>
                </c:pt>
                <c:pt idx="1615">
                  <c:v>12.184615000000001</c:v>
                </c:pt>
                <c:pt idx="1616">
                  <c:v>12.130768</c:v>
                </c:pt>
                <c:pt idx="1617">
                  <c:v>12.057691999999999</c:v>
                </c:pt>
                <c:pt idx="1618">
                  <c:v>12.163460000000001</c:v>
                </c:pt>
                <c:pt idx="1619">
                  <c:v>12.311538000000001</c:v>
                </c:pt>
                <c:pt idx="1620">
                  <c:v>12.271153</c:v>
                </c:pt>
                <c:pt idx="1621">
                  <c:v>12.288461</c:v>
                </c:pt>
                <c:pt idx="1622">
                  <c:v>12.326922</c:v>
                </c:pt>
                <c:pt idx="1623">
                  <c:v>12.303845000000001</c:v>
                </c:pt>
                <c:pt idx="1624">
                  <c:v>11.984614000000001</c:v>
                </c:pt>
                <c:pt idx="1625">
                  <c:v>11.953844999999999</c:v>
                </c:pt>
                <c:pt idx="1626">
                  <c:v>12.346152999999999</c:v>
                </c:pt>
                <c:pt idx="1627">
                  <c:v>12.746153</c:v>
                </c:pt>
                <c:pt idx="1628">
                  <c:v>12.742307</c:v>
                </c:pt>
                <c:pt idx="1629">
                  <c:v>12.578844999999999</c:v>
                </c:pt>
                <c:pt idx="1630">
                  <c:v>12.605767999999999</c:v>
                </c:pt>
                <c:pt idx="1631">
                  <c:v>12.586537</c:v>
                </c:pt>
                <c:pt idx="1632">
                  <c:v>12.684614</c:v>
                </c:pt>
                <c:pt idx="1633">
                  <c:v>12.61923</c:v>
                </c:pt>
                <c:pt idx="1634">
                  <c:v>12.38846</c:v>
                </c:pt>
                <c:pt idx="1635">
                  <c:v>12.142306</c:v>
                </c:pt>
                <c:pt idx="1636">
                  <c:v>12.182691999999999</c:v>
                </c:pt>
                <c:pt idx="1637">
                  <c:v>12.057691999999999</c:v>
                </c:pt>
                <c:pt idx="1638">
                  <c:v>11.925000000000001</c:v>
                </c:pt>
                <c:pt idx="1639">
                  <c:v>11.480769</c:v>
                </c:pt>
                <c:pt idx="1640">
                  <c:v>11.799999</c:v>
                </c:pt>
                <c:pt idx="1641">
                  <c:v>11.734615</c:v>
                </c:pt>
                <c:pt idx="1642">
                  <c:v>11.823074999999999</c:v>
                </c:pt>
                <c:pt idx="1643">
                  <c:v>11.534613999999999</c:v>
                </c:pt>
                <c:pt idx="1644">
                  <c:v>11.388461</c:v>
                </c:pt>
                <c:pt idx="1645">
                  <c:v>11.267307000000001</c:v>
                </c:pt>
                <c:pt idx="1646">
                  <c:v>11.576922</c:v>
                </c:pt>
                <c:pt idx="1647">
                  <c:v>11.473075</c:v>
                </c:pt>
                <c:pt idx="1648">
                  <c:v>11.451922</c:v>
                </c:pt>
                <c:pt idx="1649">
                  <c:v>11.382692</c:v>
                </c:pt>
                <c:pt idx="1650">
                  <c:v>11.476922999999999</c:v>
                </c:pt>
                <c:pt idx="1651">
                  <c:v>11.451922</c:v>
                </c:pt>
                <c:pt idx="1652">
                  <c:v>11.826922</c:v>
                </c:pt>
                <c:pt idx="1653">
                  <c:v>11.942307</c:v>
                </c:pt>
                <c:pt idx="1654">
                  <c:v>12.148076</c:v>
                </c:pt>
                <c:pt idx="1655">
                  <c:v>12.144228999999999</c:v>
                </c:pt>
                <c:pt idx="1656">
                  <c:v>11.971152999999999</c:v>
                </c:pt>
                <c:pt idx="1657">
                  <c:v>12.315384</c:v>
                </c:pt>
                <c:pt idx="1658">
                  <c:v>12.121153</c:v>
                </c:pt>
                <c:pt idx="1659">
                  <c:v>12.251922</c:v>
                </c:pt>
                <c:pt idx="1660">
                  <c:v>12.423076</c:v>
                </c:pt>
                <c:pt idx="1661">
                  <c:v>12.540384</c:v>
                </c:pt>
                <c:pt idx="1662">
                  <c:v>12.807691</c:v>
                </c:pt>
                <c:pt idx="1663">
                  <c:v>13.163460000000001</c:v>
                </c:pt>
                <c:pt idx="1664">
                  <c:v>13.307691999999999</c:v>
                </c:pt>
                <c:pt idx="1665">
                  <c:v>12.996153</c:v>
                </c:pt>
                <c:pt idx="1666">
                  <c:v>13.080769</c:v>
                </c:pt>
                <c:pt idx="1667">
                  <c:v>12.846152999999999</c:v>
                </c:pt>
                <c:pt idx="1668">
                  <c:v>12.809614</c:v>
                </c:pt>
                <c:pt idx="1669">
                  <c:v>12.807691</c:v>
                </c:pt>
                <c:pt idx="1670">
                  <c:v>12.742307</c:v>
                </c:pt>
                <c:pt idx="1671">
                  <c:v>12.746153</c:v>
                </c:pt>
                <c:pt idx="1672">
                  <c:v>12.821153000000001</c:v>
                </c:pt>
                <c:pt idx="1673">
                  <c:v>12.974999</c:v>
                </c:pt>
                <c:pt idx="1674">
                  <c:v>13.221152999999999</c:v>
                </c:pt>
                <c:pt idx="1675">
                  <c:v>13.007690999999999</c:v>
                </c:pt>
                <c:pt idx="1676">
                  <c:v>13.14423</c:v>
                </c:pt>
                <c:pt idx="1677">
                  <c:v>12.980767999999999</c:v>
                </c:pt>
                <c:pt idx="1678">
                  <c:v>12.903845</c:v>
                </c:pt>
                <c:pt idx="1679">
                  <c:v>13.203844999999999</c:v>
                </c:pt>
                <c:pt idx="1680">
                  <c:v>13.259613999999999</c:v>
                </c:pt>
                <c:pt idx="1681">
                  <c:v>13.461537</c:v>
                </c:pt>
                <c:pt idx="1682">
                  <c:v>13.442307</c:v>
                </c:pt>
                <c:pt idx="1683">
                  <c:v>13.221152999999999</c:v>
                </c:pt>
                <c:pt idx="1684">
                  <c:v>13.269228999999999</c:v>
                </c:pt>
                <c:pt idx="1685">
                  <c:v>13.26346</c:v>
                </c:pt>
                <c:pt idx="1686">
                  <c:v>13.461537</c:v>
                </c:pt>
                <c:pt idx="1687">
                  <c:v>13.423076</c:v>
                </c:pt>
                <c:pt idx="1688">
                  <c:v>13.26346</c:v>
                </c:pt>
                <c:pt idx="1689">
                  <c:v>13.21923</c:v>
                </c:pt>
                <c:pt idx="1690">
                  <c:v>13.461537</c:v>
                </c:pt>
                <c:pt idx="1691">
                  <c:v>13.626922</c:v>
                </c:pt>
                <c:pt idx="1692">
                  <c:v>13.34423</c:v>
                </c:pt>
                <c:pt idx="1693">
                  <c:v>12.884613999999999</c:v>
                </c:pt>
                <c:pt idx="1694">
                  <c:v>12.892307000000001</c:v>
                </c:pt>
                <c:pt idx="1695">
                  <c:v>13.142307000000001</c:v>
                </c:pt>
                <c:pt idx="1696">
                  <c:v>12.884613999999999</c:v>
                </c:pt>
                <c:pt idx="1697">
                  <c:v>12.899998999999999</c:v>
                </c:pt>
                <c:pt idx="1698">
                  <c:v>12.58846</c:v>
                </c:pt>
                <c:pt idx="1699">
                  <c:v>12.299999</c:v>
                </c:pt>
                <c:pt idx="1700">
                  <c:v>12.451922</c:v>
                </c:pt>
                <c:pt idx="1701">
                  <c:v>12.536538</c:v>
                </c:pt>
                <c:pt idx="1702">
                  <c:v>12.298076</c:v>
                </c:pt>
                <c:pt idx="1703">
                  <c:v>12.534615000000001</c:v>
                </c:pt>
                <c:pt idx="1704">
                  <c:v>12.673076</c:v>
                </c:pt>
                <c:pt idx="1705">
                  <c:v>12.692306</c:v>
                </c:pt>
                <c:pt idx="1706">
                  <c:v>12.48846</c:v>
                </c:pt>
                <c:pt idx="1707">
                  <c:v>12.473076000000001</c:v>
                </c:pt>
                <c:pt idx="1708">
                  <c:v>12.365383</c:v>
                </c:pt>
                <c:pt idx="1709">
                  <c:v>12.532692000000001</c:v>
                </c:pt>
                <c:pt idx="1710">
                  <c:v>12.342307</c:v>
                </c:pt>
                <c:pt idx="1711">
                  <c:v>12.401922000000001</c:v>
                </c:pt>
                <c:pt idx="1712">
                  <c:v>12.038460000000001</c:v>
                </c:pt>
                <c:pt idx="1713">
                  <c:v>11.842307</c:v>
                </c:pt>
                <c:pt idx="1714">
                  <c:v>11.751922</c:v>
                </c:pt>
                <c:pt idx="1715">
                  <c:v>11.944229999999999</c:v>
                </c:pt>
                <c:pt idx="1716">
                  <c:v>12.076922</c:v>
                </c:pt>
                <c:pt idx="1717">
                  <c:v>11.923075000000001</c:v>
                </c:pt>
                <c:pt idx="1718">
                  <c:v>11.817306</c:v>
                </c:pt>
                <c:pt idx="1719">
                  <c:v>11.673076</c:v>
                </c:pt>
                <c:pt idx="1720">
                  <c:v>11.451922</c:v>
                </c:pt>
                <c:pt idx="1721">
                  <c:v>11.346152</c:v>
                </c:pt>
                <c:pt idx="1722">
                  <c:v>11.194229999999999</c:v>
                </c:pt>
                <c:pt idx="1723">
                  <c:v>11.165384</c:v>
                </c:pt>
                <c:pt idx="1724">
                  <c:v>11.174999</c:v>
                </c:pt>
                <c:pt idx="1725">
                  <c:v>11.161538</c:v>
                </c:pt>
                <c:pt idx="1726">
                  <c:v>11.434614</c:v>
                </c:pt>
                <c:pt idx="1727">
                  <c:v>11.328844999999999</c:v>
                </c:pt>
                <c:pt idx="1728">
                  <c:v>11.230767999999999</c:v>
                </c:pt>
                <c:pt idx="1729">
                  <c:v>11.411538</c:v>
                </c:pt>
                <c:pt idx="1730">
                  <c:v>11.446153000000001</c:v>
                </c:pt>
                <c:pt idx="1731">
                  <c:v>11.542306999999999</c:v>
                </c:pt>
                <c:pt idx="1732">
                  <c:v>11.767307000000001</c:v>
                </c:pt>
                <c:pt idx="1733">
                  <c:v>11.659613999999999</c:v>
                </c:pt>
                <c:pt idx="1734">
                  <c:v>12.105767999999999</c:v>
                </c:pt>
                <c:pt idx="1735">
                  <c:v>11.934615000000001</c:v>
                </c:pt>
                <c:pt idx="1736">
                  <c:v>11.755768</c:v>
                </c:pt>
                <c:pt idx="1737">
                  <c:v>11.780768</c:v>
                </c:pt>
                <c:pt idx="1738">
                  <c:v>11.761537000000001</c:v>
                </c:pt>
                <c:pt idx="1739">
                  <c:v>11.546153</c:v>
                </c:pt>
                <c:pt idx="1740">
                  <c:v>11.721152999999999</c:v>
                </c:pt>
                <c:pt idx="1741">
                  <c:v>12.061538000000001</c:v>
                </c:pt>
                <c:pt idx="1742">
                  <c:v>12.071153000000001</c:v>
                </c:pt>
                <c:pt idx="1743">
                  <c:v>11.980767999999999</c:v>
                </c:pt>
                <c:pt idx="1744">
                  <c:v>12.307691</c:v>
                </c:pt>
                <c:pt idx="1745">
                  <c:v>12.182691999999999</c:v>
                </c:pt>
                <c:pt idx="1746">
                  <c:v>12.273075</c:v>
                </c:pt>
                <c:pt idx="1747">
                  <c:v>12.228845</c:v>
                </c:pt>
                <c:pt idx="1748">
                  <c:v>12.309615000000001</c:v>
                </c:pt>
                <c:pt idx="1749">
                  <c:v>12.546153</c:v>
                </c:pt>
                <c:pt idx="1750">
                  <c:v>12.753845</c:v>
                </c:pt>
                <c:pt idx="1751">
                  <c:v>12.740384000000001</c:v>
                </c:pt>
                <c:pt idx="1752">
                  <c:v>12.596152</c:v>
                </c:pt>
                <c:pt idx="1753">
                  <c:v>12.596152</c:v>
                </c:pt>
                <c:pt idx="1754">
                  <c:v>12.163460000000001</c:v>
                </c:pt>
                <c:pt idx="1755">
                  <c:v>12.232691000000001</c:v>
                </c:pt>
                <c:pt idx="1756">
                  <c:v>12.346152999999999</c:v>
                </c:pt>
                <c:pt idx="1757">
                  <c:v>12.096152999999999</c:v>
                </c:pt>
                <c:pt idx="1758">
                  <c:v>12.105767999999999</c:v>
                </c:pt>
                <c:pt idx="1759">
                  <c:v>12.367305999999999</c:v>
                </c:pt>
                <c:pt idx="1760">
                  <c:v>12.11346</c:v>
                </c:pt>
                <c:pt idx="1761">
                  <c:v>12.307691</c:v>
                </c:pt>
                <c:pt idx="1762">
                  <c:v>12.161538</c:v>
                </c:pt>
                <c:pt idx="1763">
                  <c:v>12.224999</c:v>
                </c:pt>
                <c:pt idx="1764">
                  <c:v>12.690383000000001</c:v>
                </c:pt>
                <c:pt idx="1765">
                  <c:v>12.432691</c:v>
                </c:pt>
                <c:pt idx="1766">
                  <c:v>12.173076</c:v>
                </c:pt>
                <c:pt idx="1767">
                  <c:v>12.192307</c:v>
                </c:pt>
                <c:pt idx="1768">
                  <c:v>12.153845</c:v>
                </c:pt>
                <c:pt idx="1769">
                  <c:v>11.659613999999999</c:v>
                </c:pt>
                <c:pt idx="1770">
                  <c:v>11.692306</c:v>
                </c:pt>
                <c:pt idx="1771">
                  <c:v>11.423076</c:v>
                </c:pt>
                <c:pt idx="1772">
                  <c:v>11.173076</c:v>
                </c:pt>
                <c:pt idx="1773">
                  <c:v>11.538460000000001</c:v>
                </c:pt>
                <c:pt idx="1774">
                  <c:v>11.442306</c:v>
                </c:pt>
                <c:pt idx="1775">
                  <c:v>11.442306</c:v>
                </c:pt>
                <c:pt idx="1776">
                  <c:v>11.374999000000001</c:v>
                </c:pt>
                <c:pt idx="1777">
                  <c:v>11.355767999999999</c:v>
                </c:pt>
                <c:pt idx="1778">
                  <c:v>10.957691000000001</c:v>
                </c:pt>
                <c:pt idx="1779">
                  <c:v>11.117305999999999</c:v>
                </c:pt>
                <c:pt idx="1780">
                  <c:v>11.274998999999999</c:v>
                </c:pt>
                <c:pt idx="1781">
                  <c:v>10.865383</c:v>
                </c:pt>
                <c:pt idx="1782">
                  <c:v>11.08846</c:v>
                </c:pt>
                <c:pt idx="1783">
                  <c:v>10.865383</c:v>
                </c:pt>
                <c:pt idx="1784">
                  <c:v>10.903845</c:v>
                </c:pt>
                <c:pt idx="1785">
                  <c:v>11.182691</c:v>
                </c:pt>
                <c:pt idx="1786">
                  <c:v>11.086537</c:v>
                </c:pt>
                <c:pt idx="1787">
                  <c:v>11.01923</c:v>
                </c:pt>
                <c:pt idx="1788">
                  <c:v>11.103845</c:v>
                </c:pt>
                <c:pt idx="1789">
                  <c:v>11.057691</c:v>
                </c:pt>
                <c:pt idx="1790">
                  <c:v>11.003845</c:v>
                </c:pt>
                <c:pt idx="1791">
                  <c:v>11.499999000000001</c:v>
                </c:pt>
                <c:pt idx="1792">
                  <c:v>11.423076</c:v>
                </c:pt>
                <c:pt idx="1793">
                  <c:v>11.405768</c:v>
                </c:pt>
                <c:pt idx="1794">
                  <c:v>11.282692000000001</c:v>
                </c:pt>
                <c:pt idx="1795">
                  <c:v>11.311537</c:v>
                </c:pt>
                <c:pt idx="1796">
                  <c:v>11.33846</c:v>
                </c:pt>
                <c:pt idx="1797">
                  <c:v>11.576922</c:v>
                </c:pt>
                <c:pt idx="1798">
                  <c:v>11.586537</c:v>
                </c:pt>
                <c:pt idx="1799">
                  <c:v>11.742307</c:v>
                </c:pt>
                <c:pt idx="1800">
                  <c:v>11.782691</c:v>
                </c:pt>
                <c:pt idx="1801">
                  <c:v>11.780768</c:v>
                </c:pt>
                <c:pt idx="1802">
                  <c:v>11.925000000000001</c:v>
                </c:pt>
                <c:pt idx="1803">
                  <c:v>11.886537000000001</c:v>
                </c:pt>
                <c:pt idx="1804">
                  <c:v>11.942307</c:v>
                </c:pt>
                <c:pt idx="1805">
                  <c:v>12.153845</c:v>
                </c:pt>
                <c:pt idx="1806">
                  <c:v>11.999999000000001</c:v>
                </c:pt>
                <c:pt idx="1807">
                  <c:v>11.957692</c:v>
                </c:pt>
                <c:pt idx="1808">
                  <c:v>12.307691</c:v>
                </c:pt>
                <c:pt idx="1809">
                  <c:v>12.673076</c:v>
                </c:pt>
                <c:pt idx="1810">
                  <c:v>12.817306</c:v>
                </c:pt>
                <c:pt idx="1811">
                  <c:v>12.692306</c:v>
                </c:pt>
                <c:pt idx="1812">
                  <c:v>12.971152999999999</c:v>
                </c:pt>
                <c:pt idx="1813">
                  <c:v>13.326922</c:v>
                </c:pt>
                <c:pt idx="1814">
                  <c:v>13.298075000000001</c:v>
                </c:pt>
                <c:pt idx="1815">
                  <c:v>13.076922</c:v>
                </c:pt>
                <c:pt idx="1816">
                  <c:v>13.13846</c:v>
                </c:pt>
                <c:pt idx="1817">
                  <c:v>13.028845</c:v>
                </c:pt>
                <c:pt idx="1818">
                  <c:v>13.271153</c:v>
                </c:pt>
                <c:pt idx="1819">
                  <c:v>13.471152999999999</c:v>
                </c:pt>
                <c:pt idx="1820">
                  <c:v>13.303846</c:v>
                </c:pt>
                <c:pt idx="1821">
                  <c:v>13.403845</c:v>
                </c:pt>
                <c:pt idx="1822">
                  <c:v>13.499999000000001</c:v>
                </c:pt>
                <c:pt idx="1823">
                  <c:v>13.434615000000001</c:v>
                </c:pt>
                <c:pt idx="1824">
                  <c:v>13.307691999999999</c:v>
                </c:pt>
                <c:pt idx="1825">
                  <c:v>12.915383</c:v>
                </c:pt>
                <c:pt idx="1826">
                  <c:v>12.942306</c:v>
                </c:pt>
                <c:pt idx="1827">
                  <c:v>12.615384000000001</c:v>
                </c:pt>
                <c:pt idx="1828">
                  <c:v>12.740384000000001</c:v>
                </c:pt>
                <c:pt idx="1829">
                  <c:v>12.865384000000001</c:v>
                </c:pt>
                <c:pt idx="1830">
                  <c:v>12.980767999999999</c:v>
                </c:pt>
                <c:pt idx="1831">
                  <c:v>13.615383</c:v>
                </c:pt>
                <c:pt idx="1832">
                  <c:v>13.615383</c:v>
                </c:pt>
                <c:pt idx="1833">
                  <c:v>13.882692</c:v>
                </c:pt>
                <c:pt idx="1834">
                  <c:v>13.846152</c:v>
                </c:pt>
                <c:pt idx="1835">
                  <c:v>13.909613999999999</c:v>
                </c:pt>
                <c:pt idx="1836">
                  <c:v>13.901922000000001</c:v>
                </c:pt>
                <c:pt idx="1837">
                  <c:v>13.949999</c:v>
                </c:pt>
                <c:pt idx="1838">
                  <c:v>14.349999</c:v>
                </c:pt>
                <c:pt idx="1839">
                  <c:v>14.473076000000001</c:v>
                </c:pt>
                <c:pt idx="1840">
                  <c:v>14.151922000000001</c:v>
                </c:pt>
                <c:pt idx="1841">
                  <c:v>14.288460000000001</c:v>
                </c:pt>
                <c:pt idx="1842">
                  <c:v>14.028845</c:v>
                </c:pt>
                <c:pt idx="1843">
                  <c:v>14.069229</c:v>
                </c:pt>
                <c:pt idx="1844">
                  <c:v>13.721152999999999</c:v>
                </c:pt>
                <c:pt idx="1845">
                  <c:v>13.846152</c:v>
                </c:pt>
                <c:pt idx="1846">
                  <c:v>13.936537</c:v>
                </c:pt>
                <c:pt idx="1847">
                  <c:v>13.540384</c:v>
                </c:pt>
                <c:pt idx="1848">
                  <c:v>13.653845</c:v>
                </c:pt>
                <c:pt idx="1849">
                  <c:v>13.942306</c:v>
                </c:pt>
                <c:pt idx="1850">
                  <c:v>13.824999</c:v>
                </c:pt>
                <c:pt idx="1851">
                  <c:v>13.942306</c:v>
                </c:pt>
                <c:pt idx="1852">
                  <c:v>13.728845</c:v>
                </c:pt>
                <c:pt idx="1853">
                  <c:v>13.538461</c:v>
                </c:pt>
                <c:pt idx="1854">
                  <c:v>13.432691999999999</c:v>
                </c:pt>
                <c:pt idx="1855">
                  <c:v>13.482691000000001</c:v>
                </c:pt>
                <c:pt idx="1856">
                  <c:v>13.499999000000001</c:v>
                </c:pt>
                <c:pt idx="1857">
                  <c:v>13.557691</c:v>
                </c:pt>
                <c:pt idx="1858">
                  <c:v>13.578844999999999</c:v>
                </c:pt>
                <c:pt idx="1859">
                  <c:v>13.396152000000001</c:v>
                </c:pt>
                <c:pt idx="1860">
                  <c:v>13.298075000000001</c:v>
                </c:pt>
                <c:pt idx="1861">
                  <c:v>13.461537</c:v>
                </c:pt>
                <c:pt idx="1862">
                  <c:v>13.313461</c:v>
                </c:pt>
                <c:pt idx="1863">
                  <c:v>13.423076</c:v>
                </c:pt>
                <c:pt idx="1864">
                  <c:v>13.542306999999999</c:v>
                </c:pt>
                <c:pt idx="1865">
                  <c:v>13.403845</c:v>
                </c:pt>
                <c:pt idx="1866">
                  <c:v>13.403845</c:v>
                </c:pt>
                <c:pt idx="1867">
                  <c:v>13.498075999999999</c:v>
                </c:pt>
                <c:pt idx="1868">
                  <c:v>13.424999</c:v>
                </c:pt>
                <c:pt idx="1869">
                  <c:v>13.442307</c:v>
                </c:pt>
                <c:pt idx="1870">
                  <c:v>13.474999</c:v>
                </c:pt>
                <c:pt idx="1871">
                  <c:v>13.624999000000001</c:v>
                </c:pt>
                <c:pt idx="1872">
                  <c:v>13.336537999999999</c:v>
                </c:pt>
                <c:pt idx="1873">
                  <c:v>13.319229999999999</c:v>
                </c:pt>
                <c:pt idx="1874">
                  <c:v>13.326922</c:v>
                </c:pt>
                <c:pt idx="1875">
                  <c:v>13.115384000000001</c:v>
                </c:pt>
                <c:pt idx="1876">
                  <c:v>13.269228999999999</c:v>
                </c:pt>
                <c:pt idx="1877">
                  <c:v>13.480767999999999</c:v>
                </c:pt>
                <c:pt idx="1878">
                  <c:v>13.548076</c:v>
                </c:pt>
                <c:pt idx="1879">
                  <c:v>13.411538</c:v>
                </c:pt>
                <c:pt idx="1880">
                  <c:v>13.317307</c:v>
                </c:pt>
                <c:pt idx="1881">
                  <c:v>13.457691000000001</c:v>
                </c:pt>
                <c:pt idx="1882">
                  <c:v>13.374999000000001</c:v>
                </c:pt>
                <c:pt idx="1883">
                  <c:v>13.407691</c:v>
                </c:pt>
                <c:pt idx="1884">
                  <c:v>13.221152999999999</c:v>
                </c:pt>
                <c:pt idx="1885">
                  <c:v>13.326922</c:v>
                </c:pt>
                <c:pt idx="1886">
                  <c:v>13.294230000000001</c:v>
                </c:pt>
                <c:pt idx="1887">
                  <c:v>13.471152999999999</c:v>
                </c:pt>
                <c:pt idx="1888">
                  <c:v>13.392306</c:v>
                </c:pt>
                <c:pt idx="1889">
                  <c:v>13.207692</c:v>
                </c:pt>
                <c:pt idx="1890">
                  <c:v>13.140383</c:v>
                </c:pt>
                <c:pt idx="1891">
                  <c:v>13.259613999999999</c:v>
                </c:pt>
                <c:pt idx="1892">
                  <c:v>13.674999</c:v>
                </c:pt>
                <c:pt idx="1893">
                  <c:v>13.624999000000001</c:v>
                </c:pt>
                <c:pt idx="1894">
                  <c:v>13.503845</c:v>
                </c:pt>
                <c:pt idx="1895">
                  <c:v>13.542306999999999</c:v>
                </c:pt>
                <c:pt idx="1896">
                  <c:v>13.673076</c:v>
                </c:pt>
                <c:pt idx="1897">
                  <c:v>13.555768</c:v>
                </c:pt>
                <c:pt idx="1898">
                  <c:v>13.313461</c:v>
                </c:pt>
                <c:pt idx="1899">
                  <c:v>13.336537999999999</c:v>
                </c:pt>
                <c:pt idx="1900">
                  <c:v>13.553845000000001</c:v>
                </c:pt>
                <c:pt idx="1901">
                  <c:v>13.499999000000001</c:v>
                </c:pt>
                <c:pt idx="1902">
                  <c:v>13.923076</c:v>
                </c:pt>
                <c:pt idx="1903">
                  <c:v>14.111537999999999</c:v>
                </c:pt>
                <c:pt idx="1904">
                  <c:v>14.326922</c:v>
                </c:pt>
                <c:pt idx="1905">
                  <c:v>14.519228999999999</c:v>
                </c:pt>
                <c:pt idx="1906">
                  <c:v>14.644228999999999</c:v>
                </c:pt>
                <c:pt idx="1907">
                  <c:v>14.519228999999999</c:v>
                </c:pt>
                <c:pt idx="1908">
                  <c:v>14.634613999999999</c:v>
                </c:pt>
                <c:pt idx="1909">
                  <c:v>14.736537</c:v>
                </c:pt>
                <c:pt idx="1910">
                  <c:v>14.711537</c:v>
                </c:pt>
                <c:pt idx="1911">
                  <c:v>14.761537000000001</c:v>
                </c:pt>
                <c:pt idx="1912">
                  <c:v>14.480767999999999</c:v>
                </c:pt>
                <c:pt idx="1913">
                  <c:v>14.551923</c:v>
                </c:pt>
                <c:pt idx="1914">
                  <c:v>14.355767999999999</c:v>
                </c:pt>
                <c:pt idx="1915">
                  <c:v>14.274998999999999</c:v>
                </c:pt>
                <c:pt idx="1916">
                  <c:v>14.288460000000001</c:v>
                </c:pt>
                <c:pt idx="1917">
                  <c:v>14.130768</c:v>
                </c:pt>
                <c:pt idx="1918">
                  <c:v>14.115384000000001</c:v>
                </c:pt>
                <c:pt idx="1919">
                  <c:v>14.423075000000001</c:v>
                </c:pt>
                <c:pt idx="1920">
                  <c:v>14.546153</c:v>
                </c:pt>
                <c:pt idx="1921">
                  <c:v>15.023076</c:v>
                </c:pt>
                <c:pt idx="1922">
                  <c:v>15.174999</c:v>
                </c:pt>
                <c:pt idx="1923">
                  <c:v>15.332691000000001</c:v>
                </c:pt>
                <c:pt idx="1924">
                  <c:v>15.148076</c:v>
                </c:pt>
                <c:pt idx="1925">
                  <c:v>15.163461</c:v>
                </c:pt>
                <c:pt idx="1926">
                  <c:v>15.169230000000001</c:v>
                </c:pt>
                <c:pt idx="1927">
                  <c:v>15.067307</c:v>
                </c:pt>
                <c:pt idx="1928">
                  <c:v>15.076922</c:v>
                </c:pt>
                <c:pt idx="1929">
                  <c:v>15.167306999999999</c:v>
                </c:pt>
                <c:pt idx="1930">
                  <c:v>14.832691000000001</c:v>
                </c:pt>
                <c:pt idx="1931">
                  <c:v>15.107691000000001</c:v>
                </c:pt>
                <c:pt idx="1932">
                  <c:v>14.957691000000001</c:v>
                </c:pt>
                <c:pt idx="1933">
                  <c:v>14.694229999999999</c:v>
                </c:pt>
                <c:pt idx="1934">
                  <c:v>14.646152000000001</c:v>
                </c:pt>
                <c:pt idx="1935">
                  <c:v>14.774998999999999</c:v>
                </c:pt>
                <c:pt idx="1936">
                  <c:v>14.890383999999999</c:v>
                </c:pt>
                <c:pt idx="1937">
                  <c:v>14.423075000000001</c:v>
                </c:pt>
                <c:pt idx="1938">
                  <c:v>14.980767999999999</c:v>
                </c:pt>
                <c:pt idx="1939">
                  <c:v>14.840384</c:v>
                </c:pt>
                <c:pt idx="1940">
                  <c:v>15.040384</c:v>
                </c:pt>
                <c:pt idx="1941">
                  <c:v>15.176921999999999</c:v>
                </c:pt>
                <c:pt idx="1942">
                  <c:v>15.382690999999999</c:v>
                </c:pt>
                <c:pt idx="1943">
                  <c:v>15.540383</c:v>
                </c:pt>
                <c:pt idx="1944">
                  <c:v>15.576922</c:v>
                </c:pt>
                <c:pt idx="1945">
                  <c:v>15.769228999999999</c:v>
                </c:pt>
                <c:pt idx="1946">
                  <c:v>15.628845</c:v>
                </c:pt>
                <c:pt idx="1947">
                  <c:v>15.559615000000001</c:v>
                </c:pt>
                <c:pt idx="1948">
                  <c:v>15.390383999999999</c:v>
                </c:pt>
                <c:pt idx="1949">
                  <c:v>15.249999000000001</c:v>
                </c:pt>
                <c:pt idx="1950">
                  <c:v>15.528845</c:v>
                </c:pt>
                <c:pt idx="1951">
                  <c:v>16.230768000000001</c:v>
                </c:pt>
                <c:pt idx="1952">
                  <c:v>16.663460000000001</c:v>
                </c:pt>
                <c:pt idx="1953">
                  <c:v>16.624998999999999</c:v>
                </c:pt>
                <c:pt idx="1954">
                  <c:v>16.730768000000001</c:v>
                </c:pt>
                <c:pt idx="1955">
                  <c:v>17.021153000000002</c:v>
                </c:pt>
                <c:pt idx="1956">
                  <c:v>17.278845</c:v>
                </c:pt>
                <c:pt idx="1957">
                  <c:v>17.261537000000001</c:v>
                </c:pt>
                <c:pt idx="1958">
                  <c:v>17.036536999999999</c:v>
                </c:pt>
                <c:pt idx="1959">
                  <c:v>16.923075000000001</c:v>
                </c:pt>
                <c:pt idx="1960">
                  <c:v>16.861537999999999</c:v>
                </c:pt>
                <c:pt idx="1961">
                  <c:v>16.726921999999998</c:v>
                </c:pt>
                <c:pt idx="1962">
                  <c:v>16.788460000000001</c:v>
                </c:pt>
                <c:pt idx="1963">
                  <c:v>16.846153000000001</c:v>
                </c:pt>
                <c:pt idx="1964">
                  <c:v>16.923075000000001</c:v>
                </c:pt>
                <c:pt idx="1965">
                  <c:v>16.923075000000001</c:v>
                </c:pt>
                <c:pt idx="1966">
                  <c:v>16.861537999999999</c:v>
                </c:pt>
                <c:pt idx="1967">
                  <c:v>16.596153000000001</c:v>
                </c:pt>
                <c:pt idx="1968">
                  <c:v>16.634613999999999</c:v>
                </c:pt>
                <c:pt idx="1969">
                  <c:v>16.671153</c:v>
                </c:pt>
                <c:pt idx="1970">
                  <c:v>16.884613999999999</c:v>
                </c:pt>
                <c:pt idx="1971">
                  <c:v>16.807690999999998</c:v>
                </c:pt>
                <c:pt idx="1972">
                  <c:v>16.759613999999999</c:v>
                </c:pt>
                <c:pt idx="1973">
                  <c:v>17.096153000000001</c:v>
                </c:pt>
                <c:pt idx="1974">
                  <c:v>17.26923</c:v>
                </c:pt>
                <c:pt idx="1975">
                  <c:v>17.303844999999999</c:v>
                </c:pt>
                <c:pt idx="1976">
                  <c:v>17.228845</c:v>
                </c:pt>
                <c:pt idx="1977">
                  <c:v>17.430768</c:v>
                </c:pt>
                <c:pt idx="1978">
                  <c:v>17.653845</c:v>
                </c:pt>
                <c:pt idx="1979">
                  <c:v>17.39423</c:v>
                </c:pt>
                <c:pt idx="1980">
                  <c:v>16.963460999999999</c:v>
                </c:pt>
                <c:pt idx="1981">
                  <c:v>17.09423</c:v>
                </c:pt>
                <c:pt idx="1982">
                  <c:v>17.39423</c:v>
                </c:pt>
                <c:pt idx="1983">
                  <c:v>17.173075999999998</c:v>
                </c:pt>
                <c:pt idx="1984">
                  <c:v>16.932690999999998</c:v>
                </c:pt>
                <c:pt idx="1985">
                  <c:v>16.415384</c:v>
                </c:pt>
                <c:pt idx="1986">
                  <c:v>16.64423</c:v>
                </c:pt>
                <c:pt idx="1987">
                  <c:v>16.634613999999999</c:v>
                </c:pt>
                <c:pt idx="1988">
                  <c:v>16.661536999999999</c:v>
                </c:pt>
                <c:pt idx="1989">
                  <c:v>16.390384000000001</c:v>
                </c:pt>
                <c:pt idx="1990">
                  <c:v>16.642306999999999</c:v>
                </c:pt>
                <c:pt idx="1991">
                  <c:v>16.499998999999999</c:v>
                </c:pt>
                <c:pt idx="1992">
                  <c:v>16.403845</c:v>
                </c:pt>
                <c:pt idx="1993">
                  <c:v>16.411538</c:v>
                </c:pt>
                <c:pt idx="1994">
                  <c:v>15.982691000000001</c:v>
                </c:pt>
                <c:pt idx="1995">
                  <c:v>16.248075</c:v>
                </c:pt>
                <c:pt idx="1996">
                  <c:v>16.482692</c:v>
                </c:pt>
                <c:pt idx="1997">
                  <c:v>16.249998999999999</c:v>
                </c:pt>
                <c:pt idx="1998">
                  <c:v>16.346152</c:v>
                </c:pt>
                <c:pt idx="1999">
                  <c:v>16.236536999999998</c:v>
                </c:pt>
                <c:pt idx="2000">
                  <c:v>15.9</c:v>
                </c:pt>
                <c:pt idx="2001">
                  <c:v>15.680769</c:v>
                </c:pt>
                <c:pt idx="2002">
                  <c:v>15.653845</c:v>
                </c:pt>
                <c:pt idx="2003">
                  <c:v>15.563459999999999</c:v>
                </c:pt>
                <c:pt idx="2004">
                  <c:v>15.64423</c:v>
                </c:pt>
                <c:pt idx="2005">
                  <c:v>15.548076</c:v>
                </c:pt>
                <c:pt idx="2006">
                  <c:v>15.355769</c:v>
                </c:pt>
                <c:pt idx="2007">
                  <c:v>15.830768000000001</c:v>
                </c:pt>
                <c:pt idx="2008">
                  <c:v>15.836537999999999</c:v>
                </c:pt>
                <c:pt idx="2009">
                  <c:v>15.759613999999999</c:v>
                </c:pt>
                <c:pt idx="2010">
                  <c:v>15.751922</c:v>
                </c:pt>
                <c:pt idx="2011">
                  <c:v>15.817307</c:v>
                </c:pt>
                <c:pt idx="2012">
                  <c:v>15.749999000000001</c:v>
                </c:pt>
                <c:pt idx="2013">
                  <c:v>15.769228999999999</c:v>
                </c:pt>
                <c:pt idx="2014">
                  <c:v>15.546153</c:v>
                </c:pt>
                <c:pt idx="2015">
                  <c:v>15.296153</c:v>
                </c:pt>
                <c:pt idx="2016">
                  <c:v>14.876922</c:v>
                </c:pt>
                <c:pt idx="2017">
                  <c:v>14.949999</c:v>
                </c:pt>
                <c:pt idx="2018">
                  <c:v>15.232692</c:v>
                </c:pt>
                <c:pt idx="2019">
                  <c:v>15.211537</c:v>
                </c:pt>
                <c:pt idx="2020">
                  <c:v>15.057691</c:v>
                </c:pt>
                <c:pt idx="2021">
                  <c:v>14.84423</c:v>
                </c:pt>
                <c:pt idx="2022">
                  <c:v>15.323076</c:v>
                </c:pt>
                <c:pt idx="2023">
                  <c:v>15.153845</c:v>
                </c:pt>
                <c:pt idx="2024">
                  <c:v>15.346152999999999</c:v>
                </c:pt>
                <c:pt idx="2025">
                  <c:v>15.126922</c:v>
                </c:pt>
                <c:pt idx="2026">
                  <c:v>15.311537</c:v>
                </c:pt>
                <c:pt idx="2027">
                  <c:v>15.194229999999999</c:v>
                </c:pt>
                <c:pt idx="2028">
                  <c:v>14.980767999999999</c:v>
                </c:pt>
                <c:pt idx="2029">
                  <c:v>14.707691000000001</c:v>
                </c:pt>
                <c:pt idx="2030">
                  <c:v>14.884615</c:v>
                </c:pt>
                <c:pt idx="2031">
                  <c:v>14.880769000000001</c:v>
                </c:pt>
                <c:pt idx="2032">
                  <c:v>14.730767999999999</c:v>
                </c:pt>
                <c:pt idx="2033">
                  <c:v>14.749999000000001</c:v>
                </c:pt>
                <c:pt idx="2034">
                  <c:v>14.480767999999999</c:v>
                </c:pt>
                <c:pt idx="2035">
                  <c:v>14.673076</c:v>
                </c:pt>
                <c:pt idx="2036">
                  <c:v>14.286536999999999</c:v>
                </c:pt>
                <c:pt idx="2037">
                  <c:v>14.005768</c:v>
                </c:pt>
                <c:pt idx="2038">
                  <c:v>14.384613999999999</c:v>
                </c:pt>
                <c:pt idx="2039">
                  <c:v>14.313459999999999</c:v>
                </c:pt>
                <c:pt idx="2040">
                  <c:v>14.26923</c:v>
                </c:pt>
                <c:pt idx="2041">
                  <c:v>13.876922</c:v>
                </c:pt>
                <c:pt idx="2042">
                  <c:v>13.461537</c:v>
                </c:pt>
                <c:pt idx="2043">
                  <c:v>13.057691</c:v>
                </c:pt>
                <c:pt idx="2044">
                  <c:v>12.884613999999999</c:v>
                </c:pt>
                <c:pt idx="2045">
                  <c:v>13.269228999999999</c:v>
                </c:pt>
                <c:pt idx="2046">
                  <c:v>13.403845</c:v>
                </c:pt>
                <c:pt idx="2047">
                  <c:v>13.673076</c:v>
                </c:pt>
                <c:pt idx="2048">
                  <c:v>13.413460000000001</c:v>
                </c:pt>
                <c:pt idx="2049">
                  <c:v>13.365383</c:v>
                </c:pt>
                <c:pt idx="2050">
                  <c:v>13.565384</c:v>
                </c:pt>
                <c:pt idx="2051">
                  <c:v>13.336537999999999</c:v>
                </c:pt>
                <c:pt idx="2052">
                  <c:v>13.315384</c:v>
                </c:pt>
                <c:pt idx="2053">
                  <c:v>13.11923</c:v>
                </c:pt>
                <c:pt idx="2054">
                  <c:v>12.980767999999999</c:v>
                </c:pt>
                <c:pt idx="2055">
                  <c:v>13.096152999999999</c:v>
                </c:pt>
                <c:pt idx="2056">
                  <c:v>13.157691</c:v>
                </c:pt>
                <c:pt idx="2057">
                  <c:v>13.463461000000001</c:v>
                </c:pt>
                <c:pt idx="2058">
                  <c:v>13.365383</c:v>
                </c:pt>
                <c:pt idx="2059">
                  <c:v>13.226922</c:v>
                </c:pt>
                <c:pt idx="2060">
                  <c:v>12.692306</c:v>
                </c:pt>
                <c:pt idx="2061">
                  <c:v>12.573076</c:v>
                </c:pt>
                <c:pt idx="2062">
                  <c:v>12.115383</c:v>
                </c:pt>
                <c:pt idx="2063">
                  <c:v>11.799999</c:v>
                </c:pt>
                <c:pt idx="2064">
                  <c:v>11.984614000000001</c:v>
                </c:pt>
                <c:pt idx="2065">
                  <c:v>12.153845</c:v>
                </c:pt>
                <c:pt idx="2066">
                  <c:v>12.961537999999999</c:v>
                </c:pt>
                <c:pt idx="2067">
                  <c:v>13.384613999999999</c:v>
                </c:pt>
                <c:pt idx="2068">
                  <c:v>13.507690999999999</c:v>
                </c:pt>
                <c:pt idx="2069">
                  <c:v>13.442307</c:v>
                </c:pt>
                <c:pt idx="2070">
                  <c:v>13.688461</c:v>
                </c:pt>
                <c:pt idx="2071">
                  <c:v>13.317307</c:v>
                </c:pt>
                <c:pt idx="2072">
                  <c:v>12.742307</c:v>
                </c:pt>
                <c:pt idx="2073">
                  <c:v>12.51923</c:v>
                </c:pt>
                <c:pt idx="2074">
                  <c:v>12.809614</c:v>
                </c:pt>
                <c:pt idx="2075">
                  <c:v>12.278845</c:v>
                </c:pt>
                <c:pt idx="2076">
                  <c:v>12.115383</c:v>
                </c:pt>
                <c:pt idx="2077">
                  <c:v>11.907691</c:v>
                </c:pt>
                <c:pt idx="2078">
                  <c:v>11.871153</c:v>
                </c:pt>
                <c:pt idx="2079">
                  <c:v>11.826922</c:v>
                </c:pt>
                <c:pt idx="2080">
                  <c:v>11.974999</c:v>
                </c:pt>
                <c:pt idx="2081">
                  <c:v>12.467306000000001</c:v>
                </c:pt>
                <c:pt idx="2082">
                  <c:v>13.121153</c:v>
                </c:pt>
                <c:pt idx="2083">
                  <c:v>12.884613999999999</c:v>
                </c:pt>
                <c:pt idx="2084">
                  <c:v>12.499999000000001</c:v>
                </c:pt>
                <c:pt idx="2085">
                  <c:v>12.353845</c:v>
                </c:pt>
                <c:pt idx="2086">
                  <c:v>12.557691</c:v>
                </c:pt>
                <c:pt idx="2087">
                  <c:v>12.436538000000001</c:v>
                </c:pt>
                <c:pt idx="2088">
                  <c:v>12.51923</c:v>
                </c:pt>
                <c:pt idx="2089">
                  <c:v>12.755768</c:v>
                </c:pt>
                <c:pt idx="2090">
                  <c:v>13.048076</c:v>
                </c:pt>
                <c:pt idx="2091">
                  <c:v>13.301923</c:v>
                </c:pt>
                <c:pt idx="2092">
                  <c:v>13.634615</c:v>
                </c:pt>
                <c:pt idx="2093">
                  <c:v>13.71346</c:v>
                </c:pt>
                <c:pt idx="2094">
                  <c:v>13.586537</c:v>
                </c:pt>
                <c:pt idx="2095">
                  <c:v>13.121153</c:v>
                </c:pt>
                <c:pt idx="2096">
                  <c:v>13.051921999999999</c:v>
                </c:pt>
                <c:pt idx="2097">
                  <c:v>13.128845</c:v>
                </c:pt>
                <c:pt idx="2098">
                  <c:v>13.098076000000001</c:v>
                </c:pt>
                <c:pt idx="2099">
                  <c:v>12.663461</c:v>
                </c:pt>
                <c:pt idx="2100">
                  <c:v>12.498075</c:v>
                </c:pt>
                <c:pt idx="2101">
                  <c:v>12.76923</c:v>
                </c:pt>
                <c:pt idx="2102">
                  <c:v>13.030768</c:v>
                </c:pt>
                <c:pt idx="2103">
                  <c:v>13.459614</c:v>
                </c:pt>
                <c:pt idx="2104">
                  <c:v>13.421153</c:v>
                </c:pt>
                <c:pt idx="2105">
                  <c:v>13.134613999999999</c:v>
                </c:pt>
                <c:pt idx="2106">
                  <c:v>12.955769</c:v>
                </c:pt>
                <c:pt idx="2107">
                  <c:v>13.067306</c:v>
                </c:pt>
                <c:pt idx="2108">
                  <c:v>13.440384</c:v>
                </c:pt>
                <c:pt idx="2109">
                  <c:v>13.673076</c:v>
                </c:pt>
                <c:pt idx="2110">
                  <c:v>14.374999000000001</c:v>
                </c:pt>
                <c:pt idx="2111">
                  <c:v>14.461537999999999</c:v>
                </c:pt>
                <c:pt idx="2112">
                  <c:v>15.057691</c:v>
                </c:pt>
                <c:pt idx="2113">
                  <c:v>14.557691999999999</c:v>
                </c:pt>
                <c:pt idx="2114">
                  <c:v>14.615383</c:v>
                </c:pt>
                <c:pt idx="2115">
                  <c:v>15.009615</c:v>
                </c:pt>
                <c:pt idx="2116">
                  <c:v>14.730767999999999</c:v>
                </c:pt>
                <c:pt idx="2117">
                  <c:v>14.749999000000001</c:v>
                </c:pt>
                <c:pt idx="2118">
                  <c:v>14.673076</c:v>
                </c:pt>
                <c:pt idx="2119">
                  <c:v>14.423075000000001</c:v>
                </c:pt>
                <c:pt idx="2120">
                  <c:v>14.423075000000001</c:v>
                </c:pt>
                <c:pt idx="2121">
                  <c:v>14.251922</c:v>
                </c:pt>
                <c:pt idx="2122">
                  <c:v>14.299999</c:v>
                </c:pt>
                <c:pt idx="2123">
                  <c:v>14.588461000000001</c:v>
                </c:pt>
                <c:pt idx="2124">
                  <c:v>14.815384</c:v>
                </c:pt>
                <c:pt idx="2125">
                  <c:v>14.851922</c:v>
                </c:pt>
                <c:pt idx="2126">
                  <c:v>14.690384</c:v>
                </c:pt>
                <c:pt idx="2127">
                  <c:v>14.471152999999999</c:v>
                </c:pt>
                <c:pt idx="2128">
                  <c:v>14.592307</c:v>
                </c:pt>
                <c:pt idx="2129">
                  <c:v>14.711537</c:v>
                </c:pt>
                <c:pt idx="2130">
                  <c:v>14.711537</c:v>
                </c:pt>
                <c:pt idx="2131">
                  <c:v>14.671153</c:v>
                </c:pt>
                <c:pt idx="2132">
                  <c:v>14.538460000000001</c:v>
                </c:pt>
                <c:pt idx="2133">
                  <c:v>14.455769</c:v>
                </c:pt>
                <c:pt idx="2134">
                  <c:v>14.503845</c:v>
                </c:pt>
                <c:pt idx="2135">
                  <c:v>14.563461</c:v>
                </c:pt>
                <c:pt idx="2136">
                  <c:v>14.653845</c:v>
                </c:pt>
                <c:pt idx="2137">
                  <c:v>14.578844999999999</c:v>
                </c:pt>
                <c:pt idx="2138">
                  <c:v>15.076922</c:v>
                </c:pt>
                <c:pt idx="2139">
                  <c:v>15.346152999999999</c:v>
                </c:pt>
                <c:pt idx="2140">
                  <c:v>15.615384000000001</c:v>
                </c:pt>
                <c:pt idx="2141">
                  <c:v>15.45</c:v>
                </c:pt>
                <c:pt idx="2142">
                  <c:v>14.828844999999999</c:v>
                </c:pt>
                <c:pt idx="2143">
                  <c:v>15.207691000000001</c:v>
                </c:pt>
                <c:pt idx="2144">
                  <c:v>15.115384000000001</c:v>
                </c:pt>
                <c:pt idx="2145">
                  <c:v>14.807691</c:v>
                </c:pt>
                <c:pt idx="2146">
                  <c:v>14.663460000000001</c:v>
                </c:pt>
                <c:pt idx="2147">
                  <c:v>14.449999</c:v>
                </c:pt>
                <c:pt idx="2148">
                  <c:v>13.998075999999999</c:v>
                </c:pt>
                <c:pt idx="2149">
                  <c:v>14.278845</c:v>
                </c:pt>
                <c:pt idx="2150">
                  <c:v>14.551923</c:v>
                </c:pt>
                <c:pt idx="2151">
                  <c:v>14.123075999999999</c:v>
                </c:pt>
                <c:pt idx="2152">
                  <c:v>14.173076</c:v>
                </c:pt>
                <c:pt idx="2153">
                  <c:v>14.221152999999999</c:v>
                </c:pt>
                <c:pt idx="2154">
                  <c:v>14.799999</c:v>
                </c:pt>
                <c:pt idx="2155">
                  <c:v>14.898076</c:v>
                </c:pt>
                <c:pt idx="2156">
                  <c:v>14.944229999999999</c:v>
                </c:pt>
                <c:pt idx="2157">
                  <c:v>14.807691</c:v>
                </c:pt>
                <c:pt idx="2158">
                  <c:v>14.813461</c:v>
                </c:pt>
                <c:pt idx="2159">
                  <c:v>14.942307</c:v>
                </c:pt>
                <c:pt idx="2160">
                  <c:v>14.296153</c:v>
                </c:pt>
                <c:pt idx="2161">
                  <c:v>14.123075999999999</c:v>
                </c:pt>
                <c:pt idx="2162">
                  <c:v>13.980769</c:v>
                </c:pt>
                <c:pt idx="2163">
                  <c:v>14.26923</c:v>
                </c:pt>
                <c:pt idx="2164">
                  <c:v>13.928845000000001</c:v>
                </c:pt>
                <c:pt idx="2165">
                  <c:v>13.711537</c:v>
                </c:pt>
                <c:pt idx="2166">
                  <c:v>13.944229999999999</c:v>
                </c:pt>
                <c:pt idx="2167">
                  <c:v>14.230767999999999</c:v>
                </c:pt>
                <c:pt idx="2168">
                  <c:v>14.261537000000001</c:v>
                </c:pt>
                <c:pt idx="2169">
                  <c:v>13.990384000000001</c:v>
                </c:pt>
                <c:pt idx="2170">
                  <c:v>14.278845</c:v>
                </c:pt>
                <c:pt idx="2171">
                  <c:v>14.092306000000001</c:v>
                </c:pt>
                <c:pt idx="2172">
                  <c:v>13.801921999999999</c:v>
                </c:pt>
                <c:pt idx="2173">
                  <c:v>12.976922</c:v>
                </c:pt>
                <c:pt idx="2174">
                  <c:v>12.978845</c:v>
                </c:pt>
                <c:pt idx="2175">
                  <c:v>12.886538</c:v>
                </c:pt>
                <c:pt idx="2176">
                  <c:v>12.517307000000001</c:v>
                </c:pt>
                <c:pt idx="2177">
                  <c:v>12.749999000000001</c:v>
                </c:pt>
                <c:pt idx="2178">
                  <c:v>12.749999000000001</c:v>
                </c:pt>
                <c:pt idx="2179">
                  <c:v>12.846152999999999</c:v>
                </c:pt>
                <c:pt idx="2180">
                  <c:v>12.846152999999999</c:v>
                </c:pt>
                <c:pt idx="2181">
                  <c:v>12.33846</c:v>
                </c:pt>
                <c:pt idx="2182">
                  <c:v>12.534615000000001</c:v>
                </c:pt>
                <c:pt idx="2183">
                  <c:v>12.684614</c:v>
                </c:pt>
                <c:pt idx="2184">
                  <c:v>12.153845</c:v>
                </c:pt>
                <c:pt idx="2185">
                  <c:v>12.499999000000001</c:v>
                </c:pt>
                <c:pt idx="2186">
                  <c:v>12.080768000000001</c:v>
                </c:pt>
                <c:pt idx="2187">
                  <c:v>12.144228999999999</c:v>
                </c:pt>
                <c:pt idx="2188">
                  <c:v>12.788460000000001</c:v>
                </c:pt>
                <c:pt idx="2189">
                  <c:v>12.836537</c:v>
                </c:pt>
                <c:pt idx="2190">
                  <c:v>12.884613999999999</c:v>
                </c:pt>
                <c:pt idx="2191">
                  <c:v>12.692306</c:v>
                </c:pt>
                <c:pt idx="2192">
                  <c:v>12.692306</c:v>
                </c:pt>
                <c:pt idx="2193">
                  <c:v>12.603845</c:v>
                </c:pt>
                <c:pt idx="2194">
                  <c:v>12.865384000000001</c:v>
                </c:pt>
                <c:pt idx="2195">
                  <c:v>12.807691</c:v>
                </c:pt>
                <c:pt idx="2196">
                  <c:v>12.740384000000001</c:v>
                </c:pt>
                <c:pt idx="2197">
                  <c:v>12.211537</c:v>
                </c:pt>
                <c:pt idx="2198">
                  <c:v>12.134613999999999</c:v>
                </c:pt>
                <c:pt idx="2199">
                  <c:v>12.153845</c:v>
                </c:pt>
                <c:pt idx="2200">
                  <c:v>12.059615000000001</c:v>
                </c:pt>
                <c:pt idx="2201">
                  <c:v>11.955769</c:v>
                </c:pt>
                <c:pt idx="2202">
                  <c:v>12.076922</c:v>
                </c:pt>
                <c:pt idx="2203">
                  <c:v>11.999999000000001</c:v>
                </c:pt>
                <c:pt idx="2204">
                  <c:v>11.957692</c:v>
                </c:pt>
                <c:pt idx="2205">
                  <c:v>11.948076</c:v>
                </c:pt>
                <c:pt idx="2206">
                  <c:v>12.203844999999999</c:v>
                </c:pt>
                <c:pt idx="2207">
                  <c:v>12.307691</c:v>
                </c:pt>
                <c:pt idx="2208">
                  <c:v>12.055769</c:v>
                </c:pt>
                <c:pt idx="2209">
                  <c:v>12.076922</c:v>
                </c:pt>
                <c:pt idx="2210">
                  <c:v>11.813459999999999</c:v>
                </c:pt>
                <c:pt idx="2211">
                  <c:v>11.711537999999999</c:v>
                </c:pt>
                <c:pt idx="2212">
                  <c:v>12.105767999999999</c:v>
                </c:pt>
                <c:pt idx="2213">
                  <c:v>12.317307</c:v>
                </c:pt>
                <c:pt idx="2214">
                  <c:v>12.142306</c:v>
                </c:pt>
                <c:pt idx="2215">
                  <c:v>12.042306</c:v>
                </c:pt>
                <c:pt idx="2216">
                  <c:v>11.711537999999999</c:v>
                </c:pt>
                <c:pt idx="2217">
                  <c:v>11.33846</c:v>
                </c:pt>
                <c:pt idx="2218">
                  <c:v>11.444229999999999</c:v>
                </c:pt>
                <c:pt idx="2219">
                  <c:v>11.107691000000001</c:v>
                </c:pt>
                <c:pt idx="2220">
                  <c:v>11.365384000000001</c:v>
                </c:pt>
                <c:pt idx="2221">
                  <c:v>11.115383</c:v>
                </c:pt>
                <c:pt idx="2222">
                  <c:v>10.992305999999999</c:v>
                </c:pt>
                <c:pt idx="2223">
                  <c:v>10.990383</c:v>
                </c:pt>
                <c:pt idx="2224">
                  <c:v>10.903845</c:v>
                </c:pt>
                <c:pt idx="2225">
                  <c:v>10.878845</c:v>
                </c:pt>
                <c:pt idx="2226">
                  <c:v>11.034615000000001</c:v>
                </c:pt>
                <c:pt idx="2227">
                  <c:v>10.788460000000001</c:v>
                </c:pt>
                <c:pt idx="2228">
                  <c:v>11.182691</c:v>
                </c:pt>
                <c:pt idx="2229">
                  <c:v>11.751922</c:v>
                </c:pt>
                <c:pt idx="2230">
                  <c:v>12.215384</c:v>
                </c:pt>
                <c:pt idx="2231">
                  <c:v>12.307691</c:v>
                </c:pt>
                <c:pt idx="2232">
                  <c:v>12.26346</c:v>
                </c:pt>
                <c:pt idx="2233">
                  <c:v>12.446153000000001</c:v>
                </c:pt>
                <c:pt idx="2234">
                  <c:v>12.346152999999999</c:v>
                </c:pt>
                <c:pt idx="2235">
                  <c:v>12.11923</c:v>
                </c:pt>
                <c:pt idx="2236">
                  <c:v>12.186538000000001</c:v>
                </c:pt>
                <c:pt idx="2237">
                  <c:v>11.996153</c:v>
                </c:pt>
                <c:pt idx="2238">
                  <c:v>11.817306</c:v>
                </c:pt>
                <c:pt idx="2239">
                  <c:v>11.901922000000001</c:v>
                </c:pt>
                <c:pt idx="2240">
                  <c:v>11.978845</c:v>
                </c:pt>
                <c:pt idx="2241">
                  <c:v>12.521153</c:v>
                </c:pt>
                <c:pt idx="2242">
                  <c:v>12.134613999999999</c:v>
                </c:pt>
                <c:pt idx="2243">
                  <c:v>11.992307</c:v>
                </c:pt>
                <c:pt idx="2244">
                  <c:v>11.923075000000001</c:v>
                </c:pt>
                <c:pt idx="2245">
                  <c:v>12.009613999999999</c:v>
                </c:pt>
                <c:pt idx="2246">
                  <c:v>12.019228999999999</c:v>
                </c:pt>
                <c:pt idx="2247">
                  <c:v>11.792306</c:v>
                </c:pt>
                <c:pt idx="2248">
                  <c:v>11.486537999999999</c:v>
                </c:pt>
                <c:pt idx="2249">
                  <c:v>11.586537</c:v>
                </c:pt>
                <c:pt idx="2250">
                  <c:v>11.582691000000001</c:v>
                </c:pt>
                <c:pt idx="2251">
                  <c:v>11.39423</c:v>
                </c:pt>
                <c:pt idx="2252">
                  <c:v>11.398076</c:v>
                </c:pt>
                <c:pt idx="2253">
                  <c:v>11.165384</c:v>
                </c:pt>
                <c:pt idx="2254">
                  <c:v>11.303845000000001</c:v>
                </c:pt>
                <c:pt idx="2255">
                  <c:v>11.251923</c:v>
                </c:pt>
                <c:pt idx="2256">
                  <c:v>11.073076</c:v>
                </c:pt>
                <c:pt idx="2257">
                  <c:v>11.392307000000001</c:v>
                </c:pt>
                <c:pt idx="2258">
                  <c:v>11.182691</c:v>
                </c:pt>
                <c:pt idx="2259">
                  <c:v>11.336537</c:v>
                </c:pt>
                <c:pt idx="2260">
                  <c:v>11.407691</c:v>
                </c:pt>
                <c:pt idx="2261">
                  <c:v>11.346152</c:v>
                </c:pt>
                <c:pt idx="2262">
                  <c:v>11.71923</c:v>
                </c:pt>
                <c:pt idx="2263">
                  <c:v>12.594229</c:v>
                </c:pt>
                <c:pt idx="2264">
                  <c:v>12.578844999999999</c:v>
                </c:pt>
                <c:pt idx="2265">
                  <c:v>12.278845</c:v>
                </c:pt>
                <c:pt idx="2266">
                  <c:v>12.15</c:v>
                </c:pt>
                <c:pt idx="2267">
                  <c:v>12.073076</c:v>
                </c:pt>
                <c:pt idx="2268">
                  <c:v>12.846152999999999</c:v>
                </c:pt>
                <c:pt idx="2269">
                  <c:v>12.884613999999999</c:v>
                </c:pt>
                <c:pt idx="2270">
                  <c:v>12.901922000000001</c:v>
                </c:pt>
                <c:pt idx="2271">
                  <c:v>13.480767999999999</c:v>
                </c:pt>
                <c:pt idx="2272">
                  <c:v>13.278845</c:v>
                </c:pt>
                <c:pt idx="2273">
                  <c:v>13.203844999999999</c:v>
                </c:pt>
                <c:pt idx="2274">
                  <c:v>13.061537</c:v>
                </c:pt>
                <c:pt idx="2275">
                  <c:v>13.173075000000001</c:v>
                </c:pt>
                <c:pt idx="2276">
                  <c:v>12.692306</c:v>
                </c:pt>
                <c:pt idx="2277">
                  <c:v>12.788460000000001</c:v>
                </c:pt>
                <c:pt idx="2278">
                  <c:v>12.771153</c:v>
                </c:pt>
                <c:pt idx="2279">
                  <c:v>12.517307000000001</c:v>
                </c:pt>
                <c:pt idx="2280">
                  <c:v>12.723075</c:v>
                </c:pt>
                <c:pt idx="2281">
                  <c:v>12.371152</c:v>
                </c:pt>
                <c:pt idx="2282">
                  <c:v>12.499999000000001</c:v>
                </c:pt>
                <c:pt idx="2283">
                  <c:v>12.557691</c:v>
                </c:pt>
                <c:pt idx="2284">
                  <c:v>12.421153</c:v>
                </c:pt>
                <c:pt idx="2285">
                  <c:v>12.630769000000001</c:v>
                </c:pt>
                <c:pt idx="2286">
                  <c:v>12.596152</c:v>
                </c:pt>
                <c:pt idx="2287">
                  <c:v>12.951922</c:v>
                </c:pt>
                <c:pt idx="2288">
                  <c:v>13.240384000000001</c:v>
                </c:pt>
                <c:pt idx="2289">
                  <c:v>13.074999</c:v>
                </c:pt>
                <c:pt idx="2290">
                  <c:v>12.942306</c:v>
                </c:pt>
                <c:pt idx="2291">
                  <c:v>12.798076</c:v>
                </c:pt>
                <c:pt idx="2292">
                  <c:v>12.692306</c:v>
                </c:pt>
                <c:pt idx="2293">
                  <c:v>12.692306</c:v>
                </c:pt>
                <c:pt idx="2294">
                  <c:v>12.669230000000001</c:v>
                </c:pt>
                <c:pt idx="2295">
                  <c:v>12.846152999999999</c:v>
                </c:pt>
                <c:pt idx="2296">
                  <c:v>12.451922</c:v>
                </c:pt>
                <c:pt idx="2297">
                  <c:v>12.515383999999999</c:v>
                </c:pt>
                <c:pt idx="2298">
                  <c:v>12.692306</c:v>
                </c:pt>
                <c:pt idx="2299">
                  <c:v>12.884613999999999</c:v>
                </c:pt>
                <c:pt idx="2300">
                  <c:v>12.811537</c:v>
                </c:pt>
                <c:pt idx="2301">
                  <c:v>13.067306</c:v>
                </c:pt>
                <c:pt idx="2302">
                  <c:v>13.028845</c:v>
                </c:pt>
                <c:pt idx="2303">
                  <c:v>13.124999000000001</c:v>
                </c:pt>
                <c:pt idx="2304">
                  <c:v>13.296153</c:v>
                </c:pt>
                <c:pt idx="2305">
                  <c:v>13.288460000000001</c:v>
                </c:pt>
                <c:pt idx="2306">
                  <c:v>13.319229999999999</c:v>
                </c:pt>
                <c:pt idx="2307">
                  <c:v>13.182691</c:v>
                </c:pt>
                <c:pt idx="2308">
                  <c:v>13.082692</c:v>
                </c:pt>
                <c:pt idx="2309">
                  <c:v>13.292306</c:v>
                </c:pt>
                <c:pt idx="2310">
                  <c:v>13.142307000000001</c:v>
                </c:pt>
                <c:pt idx="2311">
                  <c:v>13.090384</c:v>
                </c:pt>
                <c:pt idx="2312">
                  <c:v>12.990384000000001</c:v>
                </c:pt>
                <c:pt idx="2313">
                  <c:v>12.990384000000001</c:v>
                </c:pt>
                <c:pt idx="2314">
                  <c:v>12.753845</c:v>
                </c:pt>
                <c:pt idx="2315">
                  <c:v>12.373075999999999</c:v>
                </c:pt>
                <c:pt idx="2316">
                  <c:v>12.26346</c:v>
                </c:pt>
                <c:pt idx="2317">
                  <c:v>12.499999000000001</c:v>
                </c:pt>
                <c:pt idx="2318">
                  <c:v>12.884613999999999</c:v>
                </c:pt>
                <c:pt idx="2319">
                  <c:v>12.778845</c:v>
                </c:pt>
                <c:pt idx="2320">
                  <c:v>12.632692</c:v>
                </c:pt>
                <c:pt idx="2321">
                  <c:v>12.615384000000001</c:v>
                </c:pt>
                <c:pt idx="2322">
                  <c:v>12.638461</c:v>
                </c:pt>
                <c:pt idx="2323">
                  <c:v>13.021153</c:v>
                </c:pt>
                <c:pt idx="2324">
                  <c:v>13.346152999999999</c:v>
                </c:pt>
                <c:pt idx="2325">
                  <c:v>13.413460000000001</c:v>
                </c:pt>
                <c:pt idx="2326">
                  <c:v>13.349999</c:v>
                </c:pt>
                <c:pt idx="2327">
                  <c:v>13.384613999999999</c:v>
                </c:pt>
                <c:pt idx="2328">
                  <c:v>13.542306999999999</c:v>
                </c:pt>
                <c:pt idx="2329">
                  <c:v>13.307691999999999</c:v>
                </c:pt>
                <c:pt idx="2330">
                  <c:v>13.384613999999999</c:v>
                </c:pt>
                <c:pt idx="2331">
                  <c:v>13.759615</c:v>
                </c:pt>
                <c:pt idx="2332">
                  <c:v>13.96346</c:v>
                </c:pt>
                <c:pt idx="2333">
                  <c:v>14.013461</c:v>
                </c:pt>
                <c:pt idx="2334">
                  <c:v>14.230767999999999</c:v>
                </c:pt>
                <c:pt idx="2335">
                  <c:v>14.161536999999999</c:v>
                </c:pt>
                <c:pt idx="2336">
                  <c:v>14.288460000000001</c:v>
                </c:pt>
                <c:pt idx="2337">
                  <c:v>14.423075000000001</c:v>
                </c:pt>
                <c:pt idx="2338">
                  <c:v>14.419229</c:v>
                </c:pt>
                <c:pt idx="2339">
                  <c:v>14.615383</c:v>
                </c:pt>
                <c:pt idx="2340">
                  <c:v>14.317306</c:v>
                </c:pt>
                <c:pt idx="2341">
                  <c:v>14.484614000000001</c:v>
                </c:pt>
                <c:pt idx="2342">
                  <c:v>14.038460000000001</c:v>
                </c:pt>
                <c:pt idx="2343">
                  <c:v>14.115384000000001</c:v>
                </c:pt>
                <c:pt idx="2344">
                  <c:v>14.601922</c:v>
                </c:pt>
                <c:pt idx="2345">
                  <c:v>14.634613999999999</c:v>
                </c:pt>
                <c:pt idx="2346">
                  <c:v>14.846152999999999</c:v>
                </c:pt>
                <c:pt idx="2347">
                  <c:v>14.651922000000001</c:v>
                </c:pt>
                <c:pt idx="2348">
                  <c:v>14.807691</c:v>
                </c:pt>
                <c:pt idx="2349">
                  <c:v>15.499999000000001</c:v>
                </c:pt>
                <c:pt idx="2350">
                  <c:v>15.63846</c:v>
                </c:pt>
                <c:pt idx="2351">
                  <c:v>15.673075000000001</c:v>
                </c:pt>
                <c:pt idx="2352">
                  <c:v>16.057690999999998</c:v>
                </c:pt>
                <c:pt idx="2353">
                  <c:v>16.086537</c:v>
                </c:pt>
                <c:pt idx="2354">
                  <c:v>15.409613999999999</c:v>
                </c:pt>
                <c:pt idx="2355">
                  <c:v>15.459614999999999</c:v>
                </c:pt>
                <c:pt idx="2356">
                  <c:v>15.021153</c:v>
                </c:pt>
                <c:pt idx="2357">
                  <c:v>14.913461</c:v>
                </c:pt>
                <c:pt idx="2358">
                  <c:v>14.999999000000001</c:v>
                </c:pt>
                <c:pt idx="2359">
                  <c:v>14.903845</c:v>
                </c:pt>
                <c:pt idx="2360">
                  <c:v>14.921153</c:v>
                </c:pt>
                <c:pt idx="2361">
                  <c:v>14.917306999999999</c:v>
                </c:pt>
                <c:pt idx="2362">
                  <c:v>15.359615</c:v>
                </c:pt>
                <c:pt idx="2363">
                  <c:v>15.348076000000001</c:v>
                </c:pt>
                <c:pt idx="2364">
                  <c:v>15.865383</c:v>
                </c:pt>
                <c:pt idx="2365">
                  <c:v>16.173075999999998</c:v>
                </c:pt>
                <c:pt idx="2366">
                  <c:v>16.057690999999998</c:v>
                </c:pt>
                <c:pt idx="2367">
                  <c:v>15.963461000000001</c:v>
                </c:pt>
                <c:pt idx="2368">
                  <c:v>16.311537000000001</c:v>
                </c:pt>
                <c:pt idx="2369">
                  <c:v>16.923075000000001</c:v>
                </c:pt>
                <c:pt idx="2370">
                  <c:v>16.153845</c:v>
                </c:pt>
                <c:pt idx="2371">
                  <c:v>16.634613999999999</c:v>
                </c:pt>
                <c:pt idx="2372">
                  <c:v>18.173075000000001</c:v>
                </c:pt>
                <c:pt idx="2373">
                  <c:v>17.663461000000002</c:v>
                </c:pt>
                <c:pt idx="2374">
                  <c:v>17.692305999999999</c:v>
                </c:pt>
                <c:pt idx="2375">
                  <c:v>17.288461000000002</c:v>
                </c:pt>
                <c:pt idx="2376">
                  <c:v>17.382691000000001</c:v>
                </c:pt>
                <c:pt idx="2377">
                  <c:v>16.925000000000001</c:v>
                </c:pt>
                <c:pt idx="2378">
                  <c:v>16.76923</c:v>
                </c:pt>
                <c:pt idx="2379">
                  <c:v>17.028845</c:v>
                </c:pt>
                <c:pt idx="2380">
                  <c:v>17.171153</c:v>
                </c:pt>
                <c:pt idx="2381">
                  <c:v>17.290384</c:v>
                </c:pt>
                <c:pt idx="2382">
                  <c:v>17.211537</c:v>
                </c:pt>
                <c:pt idx="2383">
                  <c:v>17.173075999999998</c:v>
                </c:pt>
                <c:pt idx="2384">
                  <c:v>17.115383000000001</c:v>
                </c:pt>
                <c:pt idx="2385">
                  <c:v>16.919229000000001</c:v>
                </c:pt>
                <c:pt idx="2386">
                  <c:v>17.173075999999998</c:v>
                </c:pt>
                <c:pt idx="2387">
                  <c:v>17.996153</c:v>
                </c:pt>
                <c:pt idx="2388">
                  <c:v>17.713460000000001</c:v>
                </c:pt>
                <c:pt idx="2389">
                  <c:v>17.699998999999998</c:v>
                </c:pt>
                <c:pt idx="2390">
                  <c:v>17.346153000000001</c:v>
                </c:pt>
                <c:pt idx="2391">
                  <c:v>17.442307</c:v>
                </c:pt>
                <c:pt idx="2392">
                  <c:v>17.596152</c:v>
                </c:pt>
                <c:pt idx="2393">
                  <c:v>17.494230000000002</c:v>
                </c:pt>
                <c:pt idx="2394">
                  <c:v>17.463460000000001</c:v>
                </c:pt>
                <c:pt idx="2395">
                  <c:v>17.465382999999999</c:v>
                </c:pt>
                <c:pt idx="2396">
                  <c:v>17.788460000000001</c:v>
                </c:pt>
                <c:pt idx="2397">
                  <c:v>18.163460000000001</c:v>
                </c:pt>
                <c:pt idx="2398">
                  <c:v>18.003844999999998</c:v>
                </c:pt>
                <c:pt idx="2399">
                  <c:v>17.807690999999998</c:v>
                </c:pt>
                <c:pt idx="2400">
                  <c:v>17.813459999999999</c:v>
                </c:pt>
                <c:pt idx="2401">
                  <c:v>18.090384</c:v>
                </c:pt>
                <c:pt idx="2402">
                  <c:v>17.723075000000001</c:v>
                </c:pt>
                <c:pt idx="2403">
                  <c:v>17.896153000000002</c:v>
                </c:pt>
                <c:pt idx="2404">
                  <c:v>18.001922</c:v>
                </c:pt>
                <c:pt idx="2405">
                  <c:v>18.038460000000001</c:v>
                </c:pt>
                <c:pt idx="2406">
                  <c:v>18.538461000000002</c:v>
                </c:pt>
                <c:pt idx="2407">
                  <c:v>18.446152999999999</c:v>
                </c:pt>
                <c:pt idx="2408">
                  <c:v>18.476921999999998</c:v>
                </c:pt>
                <c:pt idx="2409">
                  <c:v>18.490383000000001</c:v>
                </c:pt>
                <c:pt idx="2410">
                  <c:v>18.424999</c:v>
                </c:pt>
                <c:pt idx="2411">
                  <c:v>18.448076</c:v>
                </c:pt>
                <c:pt idx="2412">
                  <c:v>18.307691999999999</c:v>
                </c:pt>
                <c:pt idx="2413">
                  <c:v>18.376922</c:v>
                </c:pt>
                <c:pt idx="2414">
                  <c:v>19.519228999999999</c:v>
                </c:pt>
                <c:pt idx="2415">
                  <c:v>19.640383</c:v>
                </c:pt>
                <c:pt idx="2416">
                  <c:v>19.232692</c:v>
                </c:pt>
                <c:pt idx="2417">
                  <c:v>19.511537000000001</c:v>
                </c:pt>
                <c:pt idx="2418">
                  <c:v>19.367307</c:v>
                </c:pt>
                <c:pt idx="2419">
                  <c:v>19.419229000000001</c:v>
                </c:pt>
                <c:pt idx="2420">
                  <c:v>19.432690999999998</c:v>
                </c:pt>
                <c:pt idx="2421">
                  <c:v>19.446152999999999</c:v>
                </c:pt>
                <c:pt idx="2422">
                  <c:v>19.784614999999999</c:v>
                </c:pt>
                <c:pt idx="2423">
                  <c:v>19.509613999999999</c:v>
                </c:pt>
                <c:pt idx="2424">
                  <c:v>19.928844999999999</c:v>
                </c:pt>
                <c:pt idx="2425">
                  <c:v>20.298075999999998</c:v>
                </c:pt>
                <c:pt idx="2426">
                  <c:v>20.424999</c:v>
                </c:pt>
                <c:pt idx="2427">
                  <c:v>19.880769000000001</c:v>
                </c:pt>
                <c:pt idx="2428">
                  <c:v>20.288460000000001</c:v>
                </c:pt>
                <c:pt idx="2429">
                  <c:v>20.586538000000001</c:v>
                </c:pt>
                <c:pt idx="2430">
                  <c:v>20.576922</c:v>
                </c:pt>
                <c:pt idx="2431">
                  <c:v>21.038461000000002</c:v>
                </c:pt>
                <c:pt idx="2432">
                  <c:v>21.01923</c:v>
                </c:pt>
                <c:pt idx="2433">
                  <c:v>21.153845</c:v>
                </c:pt>
                <c:pt idx="2434">
                  <c:v>21.724999</c:v>
                </c:pt>
                <c:pt idx="2435">
                  <c:v>21.884613999999999</c:v>
                </c:pt>
                <c:pt idx="2436">
                  <c:v>21.517306999999999</c:v>
                </c:pt>
                <c:pt idx="2437">
                  <c:v>21.661536999999999</c:v>
                </c:pt>
                <c:pt idx="2438">
                  <c:v>21.548075999999998</c:v>
                </c:pt>
                <c:pt idx="2439">
                  <c:v>21.442305999999999</c:v>
                </c:pt>
                <c:pt idx="2440">
                  <c:v>21.538460000000001</c:v>
                </c:pt>
                <c:pt idx="2441">
                  <c:v>21.151921999999999</c:v>
                </c:pt>
                <c:pt idx="2442">
                  <c:v>20.86346</c:v>
                </c:pt>
                <c:pt idx="2443">
                  <c:v>21.576922</c:v>
                </c:pt>
                <c:pt idx="2444">
                  <c:v>21.413461000000002</c:v>
                </c:pt>
                <c:pt idx="2445">
                  <c:v>21.499998999999999</c:v>
                </c:pt>
                <c:pt idx="2446">
                  <c:v>21.673075999999998</c:v>
                </c:pt>
                <c:pt idx="2447">
                  <c:v>21.874998999999999</c:v>
                </c:pt>
                <c:pt idx="2448">
                  <c:v>21.449998999999998</c:v>
                </c:pt>
                <c:pt idx="2449">
                  <c:v>21.51923</c:v>
                </c:pt>
                <c:pt idx="2450">
                  <c:v>21.836538000000001</c:v>
                </c:pt>
                <c:pt idx="2451">
                  <c:v>22.038460000000001</c:v>
                </c:pt>
                <c:pt idx="2452">
                  <c:v>21.728845</c:v>
                </c:pt>
                <c:pt idx="2453">
                  <c:v>21.153845</c:v>
                </c:pt>
                <c:pt idx="2454">
                  <c:v>21.248075</c:v>
                </c:pt>
                <c:pt idx="2455">
                  <c:v>20.624998999999999</c:v>
                </c:pt>
                <c:pt idx="2456">
                  <c:v>20.294229999999999</c:v>
                </c:pt>
                <c:pt idx="2457">
                  <c:v>20.176922000000001</c:v>
                </c:pt>
                <c:pt idx="2458">
                  <c:v>19.767306000000001</c:v>
                </c:pt>
                <c:pt idx="2459">
                  <c:v>19.980768000000001</c:v>
                </c:pt>
                <c:pt idx="2460">
                  <c:v>19.519228999999999</c:v>
                </c:pt>
                <c:pt idx="2461">
                  <c:v>19.926922000000001</c:v>
                </c:pt>
                <c:pt idx="2462">
                  <c:v>20.578845999999999</c:v>
                </c:pt>
                <c:pt idx="2463">
                  <c:v>20.255768</c:v>
                </c:pt>
                <c:pt idx="2464">
                  <c:v>20.386538000000002</c:v>
                </c:pt>
                <c:pt idx="2465">
                  <c:v>20.178844999999999</c:v>
                </c:pt>
                <c:pt idx="2466">
                  <c:v>20.338460000000001</c:v>
                </c:pt>
                <c:pt idx="2467">
                  <c:v>20.628844999999998</c:v>
                </c:pt>
                <c:pt idx="2468">
                  <c:v>20.838460999999999</c:v>
                </c:pt>
                <c:pt idx="2469">
                  <c:v>21.105768000000001</c:v>
                </c:pt>
                <c:pt idx="2470">
                  <c:v>21.138459999999998</c:v>
                </c:pt>
                <c:pt idx="2471">
                  <c:v>21.46923</c:v>
                </c:pt>
                <c:pt idx="2472">
                  <c:v>22.082691000000001</c:v>
                </c:pt>
                <c:pt idx="2473">
                  <c:v>21.590384</c:v>
                </c:pt>
                <c:pt idx="2474">
                  <c:v>21.165384</c:v>
                </c:pt>
                <c:pt idx="2475">
                  <c:v>20.874998999999999</c:v>
                </c:pt>
                <c:pt idx="2476">
                  <c:v>21.153845</c:v>
                </c:pt>
                <c:pt idx="2477">
                  <c:v>21.790382999999999</c:v>
                </c:pt>
                <c:pt idx="2478">
                  <c:v>21.115383000000001</c:v>
                </c:pt>
                <c:pt idx="2479">
                  <c:v>21.609615000000002</c:v>
                </c:pt>
                <c:pt idx="2480">
                  <c:v>21.932690999999998</c:v>
                </c:pt>
                <c:pt idx="2481">
                  <c:v>21.998076000000001</c:v>
                </c:pt>
                <c:pt idx="2482">
                  <c:v>21.888459999999998</c:v>
                </c:pt>
                <c:pt idx="2483">
                  <c:v>22.246153</c:v>
                </c:pt>
                <c:pt idx="2484">
                  <c:v>22.905767999999998</c:v>
                </c:pt>
                <c:pt idx="2485">
                  <c:v>24.134613999999999</c:v>
                </c:pt>
                <c:pt idx="2486">
                  <c:v>24.182690999999998</c:v>
                </c:pt>
                <c:pt idx="2487">
                  <c:v>23.748075</c:v>
                </c:pt>
                <c:pt idx="2488">
                  <c:v>23.846152</c:v>
                </c:pt>
                <c:pt idx="2489">
                  <c:v>24.038460000000001</c:v>
                </c:pt>
                <c:pt idx="2490">
                  <c:v>24.013461</c:v>
                </c:pt>
                <c:pt idx="2491">
                  <c:v>24.728845</c:v>
                </c:pt>
                <c:pt idx="2492">
                  <c:v>24.096153000000001</c:v>
                </c:pt>
                <c:pt idx="2493">
                  <c:v>23.888461</c:v>
                </c:pt>
                <c:pt idx="2494">
                  <c:v>23.809614</c:v>
                </c:pt>
                <c:pt idx="2495">
                  <c:v>23.676922000000001</c:v>
                </c:pt>
                <c:pt idx="2496">
                  <c:v>23.424999</c:v>
                </c:pt>
                <c:pt idx="2497">
                  <c:v>23.317307</c:v>
                </c:pt>
                <c:pt idx="2498">
                  <c:v>23.173075000000001</c:v>
                </c:pt>
                <c:pt idx="2499">
                  <c:v>23.023076</c:v>
                </c:pt>
                <c:pt idx="2500">
                  <c:v>23.324998999999998</c:v>
                </c:pt>
                <c:pt idx="2501">
                  <c:v>23.492305999999999</c:v>
                </c:pt>
                <c:pt idx="2502">
                  <c:v>23.076922</c:v>
                </c:pt>
                <c:pt idx="2503">
                  <c:v>23.496153</c:v>
                </c:pt>
                <c:pt idx="2504">
                  <c:v>23.221153000000001</c:v>
                </c:pt>
                <c:pt idx="2505">
                  <c:v>23.057690999999998</c:v>
                </c:pt>
                <c:pt idx="2506">
                  <c:v>23.123076000000001</c:v>
                </c:pt>
                <c:pt idx="2507">
                  <c:v>22.901921999999999</c:v>
                </c:pt>
                <c:pt idx="2508">
                  <c:v>23.590384</c:v>
                </c:pt>
                <c:pt idx="2509">
                  <c:v>22.921153</c:v>
                </c:pt>
                <c:pt idx="2510">
                  <c:v>21.780767999999998</c:v>
                </c:pt>
                <c:pt idx="2511">
                  <c:v>23.057690999999998</c:v>
                </c:pt>
                <c:pt idx="2512">
                  <c:v>23.955767999999999</c:v>
                </c:pt>
                <c:pt idx="2513">
                  <c:v>24.017306999999999</c:v>
                </c:pt>
                <c:pt idx="2514">
                  <c:v>24.01923</c:v>
                </c:pt>
                <c:pt idx="2515">
                  <c:v>23.886538000000002</c:v>
                </c:pt>
                <c:pt idx="2516">
                  <c:v>23.682690999999998</c:v>
                </c:pt>
                <c:pt idx="2517">
                  <c:v>22.286538</c:v>
                </c:pt>
                <c:pt idx="2518">
                  <c:v>22.461537</c:v>
                </c:pt>
                <c:pt idx="2519">
                  <c:v>22.115383000000001</c:v>
                </c:pt>
                <c:pt idx="2520">
                  <c:v>19.276921999999999</c:v>
                </c:pt>
                <c:pt idx="2521">
                  <c:v>20.190383000000001</c:v>
                </c:pt>
                <c:pt idx="2522">
                  <c:v>18.269228999999999</c:v>
                </c:pt>
                <c:pt idx="2523">
                  <c:v>19.857690999999999</c:v>
                </c:pt>
                <c:pt idx="2524">
                  <c:v>19.384613999999999</c:v>
                </c:pt>
                <c:pt idx="2525">
                  <c:v>20.609615000000002</c:v>
                </c:pt>
                <c:pt idx="2526">
                  <c:v>21.607692</c:v>
                </c:pt>
                <c:pt idx="2527">
                  <c:v>22.096153000000001</c:v>
                </c:pt>
                <c:pt idx="2528">
                  <c:v>20.811537999999999</c:v>
                </c:pt>
                <c:pt idx="2529">
                  <c:v>21.709614999999999</c:v>
                </c:pt>
                <c:pt idx="2530">
                  <c:v>21.242305999999999</c:v>
                </c:pt>
                <c:pt idx="2531">
                  <c:v>20.607690999999999</c:v>
                </c:pt>
                <c:pt idx="2532">
                  <c:v>20.065384000000002</c:v>
                </c:pt>
                <c:pt idx="2533">
                  <c:v>19.586538000000001</c:v>
                </c:pt>
                <c:pt idx="2534">
                  <c:v>19.884615</c:v>
                </c:pt>
                <c:pt idx="2535">
                  <c:v>20.163461000000002</c:v>
                </c:pt>
                <c:pt idx="2536">
                  <c:v>18.269228999999999</c:v>
                </c:pt>
                <c:pt idx="2537">
                  <c:v>18.653845</c:v>
                </c:pt>
                <c:pt idx="2538">
                  <c:v>19.324998999999998</c:v>
                </c:pt>
                <c:pt idx="2539">
                  <c:v>19.498076000000001</c:v>
                </c:pt>
                <c:pt idx="2540">
                  <c:v>19.607690999999999</c:v>
                </c:pt>
                <c:pt idx="2541">
                  <c:v>19.438461</c:v>
                </c:pt>
                <c:pt idx="2542">
                  <c:v>19.211538000000001</c:v>
                </c:pt>
                <c:pt idx="2543">
                  <c:v>19.655768999999999</c:v>
                </c:pt>
                <c:pt idx="2544">
                  <c:v>20.192305999999999</c:v>
                </c:pt>
                <c:pt idx="2545">
                  <c:v>19.982690999999999</c:v>
                </c:pt>
                <c:pt idx="2546">
                  <c:v>20.855768000000001</c:v>
                </c:pt>
                <c:pt idx="2547">
                  <c:v>21.349999</c:v>
                </c:pt>
                <c:pt idx="2548">
                  <c:v>20.567305999999999</c:v>
                </c:pt>
                <c:pt idx="2549">
                  <c:v>20.103845</c:v>
                </c:pt>
                <c:pt idx="2550">
                  <c:v>20.39423</c:v>
                </c:pt>
                <c:pt idx="2551">
                  <c:v>21.259615</c:v>
                </c:pt>
                <c:pt idx="2552">
                  <c:v>20.880768</c:v>
                </c:pt>
                <c:pt idx="2553">
                  <c:v>20.149999000000001</c:v>
                </c:pt>
                <c:pt idx="2554">
                  <c:v>20.107690999999999</c:v>
                </c:pt>
                <c:pt idx="2555">
                  <c:v>20.021153000000002</c:v>
                </c:pt>
                <c:pt idx="2556">
                  <c:v>19.907692000000001</c:v>
                </c:pt>
                <c:pt idx="2557">
                  <c:v>19.940384000000002</c:v>
                </c:pt>
                <c:pt idx="2558">
                  <c:v>20.130769000000001</c:v>
                </c:pt>
                <c:pt idx="2559">
                  <c:v>20.192305999999999</c:v>
                </c:pt>
                <c:pt idx="2560">
                  <c:v>20.821152999999999</c:v>
                </c:pt>
                <c:pt idx="2561">
                  <c:v>20.307690999999998</c:v>
                </c:pt>
                <c:pt idx="2562">
                  <c:v>20.296153</c:v>
                </c:pt>
                <c:pt idx="2563">
                  <c:v>19.774999000000001</c:v>
                </c:pt>
                <c:pt idx="2564">
                  <c:v>20.371153</c:v>
                </c:pt>
                <c:pt idx="2565">
                  <c:v>19.811537999999999</c:v>
                </c:pt>
                <c:pt idx="2566">
                  <c:v>19.798075999999998</c:v>
                </c:pt>
                <c:pt idx="2567">
                  <c:v>20.655767999999998</c:v>
                </c:pt>
                <c:pt idx="2568">
                  <c:v>20.299999</c:v>
                </c:pt>
                <c:pt idx="2569">
                  <c:v>20.569230000000001</c:v>
                </c:pt>
                <c:pt idx="2570">
                  <c:v>20.982690999999999</c:v>
                </c:pt>
                <c:pt idx="2571">
                  <c:v>21.530767999999998</c:v>
                </c:pt>
                <c:pt idx="2572">
                  <c:v>21.051922000000001</c:v>
                </c:pt>
                <c:pt idx="2573">
                  <c:v>21.046153</c:v>
                </c:pt>
                <c:pt idx="2574">
                  <c:v>21.105768000000001</c:v>
                </c:pt>
                <c:pt idx="2575">
                  <c:v>21.801922000000001</c:v>
                </c:pt>
                <c:pt idx="2576">
                  <c:v>21.532691</c:v>
                </c:pt>
                <c:pt idx="2577">
                  <c:v>21.499998999999999</c:v>
                </c:pt>
                <c:pt idx="2578">
                  <c:v>21.346152</c:v>
                </c:pt>
                <c:pt idx="2579">
                  <c:v>21.278845</c:v>
                </c:pt>
                <c:pt idx="2580">
                  <c:v>21.240383000000001</c:v>
                </c:pt>
                <c:pt idx="2581">
                  <c:v>21.461537</c:v>
                </c:pt>
                <c:pt idx="2582">
                  <c:v>20.826922</c:v>
                </c:pt>
                <c:pt idx="2583">
                  <c:v>20.917307000000001</c:v>
                </c:pt>
                <c:pt idx="2584">
                  <c:v>20.961537</c:v>
                </c:pt>
                <c:pt idx="2585">
                  <c:v>21.415384</c:v>
                </c:pt>
                <c:pt idx="2586">
                  <c:v>20.980768000000001</c:v>
                </c:pt>
                <c:pt idx="2587">
                  <c:v>21.967307000000002</c:v>
                </c:pt>
                <c:pt idx="2588">
                  <c:v>20.746153</c:v>
                </c:pt>
                <c:pt idx="2589">
                  <c:v>21.009613999999999</c:v>
                </c:pt>
                <c:pt idx="2590">
                  <c:v>20.769228999999999</c:v>
                </c:pt>
                <c:pt idx="2591">
                  <c:v>21.171153</c:v>
                </c:pt>
                <c:pt idx="2592">
                  <c:v>20.869230000000002</c:v>
                </c:pt>
                <c:pt idx="2593">
                  <c:v>21.199998999999998</c:v>
                </c:pt>
                <c:pt idx="2594">
                  <c:v>21.273076</c:v>
                </c:pt>
                <c:pt idx="2595">
                  <c:v>22.301922000000001</c:v>
                </c:pt>
                <c:pt idx="2596">
                  <c:v>22.024999000000001</c:v>
                </c:pt>
                <c:pt idx="2597">
                  <c:v>22.042306</c:v>
                </c:pt>
                <c:pt idx="2598">
                  <c:v>22.057691999999999</c:v>
                </c:pt>
                <c:pt idx="2599">
                  <c:v>21.680768</c:v>
                </c:pt>
                <c:pt idx="2600">
                  <c:v>21.632691000000001</c:v>
                </c:pt>
                <c:pt idx="2601">
                  <c:v>21.634613999999999</c:v>
                </c:pt>
                <c:pt idx="2602">
                  <c:v>21.26923</c:v>
                </c:pt>
                <c:pt idx="2603">
                  <c:v>21.063461</c:v>
                </c:pt>
                <c:pt idx="2604">
                  <c:v>21.182690999999998</c:v>
                </c:pt>
                <c:pt idx="2605">
                  <c:v>21.609615000000002</c:v>
                </c:pt>
                <c:pt idx="2606">
                  <c:v>21.538460000000001</c:v>
                </c:pt>
                <c:pt idx="2607">
                  <c:v>21.649999000000001</c:v>
                </c:pt>
                <c:pt idx="2608">
                  <c:v>22.292307000000001</c:v>
                </c:pt>
                <c:pt idx="2609">
                  <c:v>22.523076</c:v>
                </c:pt>
                <c:pt idx="2610">
                  <c:v>22.682690999999998</c:v>
                </c:pt>
                <c:pt idx="2611">
                  <c:v>21.999998999999999</c:v>
                </c:pt>
                <c:pt idx="2612">
                  <c:v>21.951922</c:v>
                </c:pt>
                <c:pt idx="2613">
                  <c:v>22.626922</c:v>
                </c:pt>
                <c:pt idx="2614">
                  <c:v>22.596152</c:v>
                </c:pt>
                <c:pt idx="2615">
                  <c:v>23.192307</c:v>
                </c:pt>
                <c:pt idx="2616">
                  <c:v>24.090384</c:v>
                </c:pt>
                <c:pt idx="2617">
                  <c:v>23.865383999999999</c:v>
                </c:pt>
                <c:pt idx="2618">
                  <c:v>22.780767999999998</c:v>
                </c:pt>
                <c:pt idx="2619">
                  <c:v>22.771153000000002</c:v>
                </c:pt>
                <c:pt idx="2620">
                  <c:v>22.682690999999998</c:v>
                </c:pt>
                <c:pt idx="2621">
                  <c:v>22.815383000000001</c:v>
                </c:pt>
                <c:pt idx="2622">
                  <c:v>22.886538000000002</c:v>
                </c:pt>
                <c:pt idx="2623">
                  <c:v>22.288461000000002</c:v>
                </c:pt>
                <c:pt idx="2624">
                  <c:v>21.986536999999998</c:v>
                </c:pt>
                <c:pt idx="2625">
                  <c:v>21.442305999999999</c:v>
                </c:pt>
                <c:pt idx="2626">
                  <c:v>21.171153</c:v>
                </c:pt>
                <c:pt idx="2627">
                  <c:v>21.726921999999998</c:v>
                </c:pt>
                <c:pt idx="2628">
                  <c:v>21.226921999999998</c:v>
                </c:pt>
                <c:pt idx="2629">
                  <c:v>21.336537</c:v>
                </c:pt>
                <c:pt idx="2630">
                  <c:v>20.603845</c:v>
                </c:pt>
                <c:pt idx="2631">
                  <c:v>20.913460000000001</c:v>
                </c:pt>
                <c:pt idx="2632">
                  <c:v>20.673075000000001</c:v>
                </c:pt>
                <c:pt idx="2633">
                  <c:v>20.736536999999998</c:v>
                </c:pt>
                <c:pt idx="2634">
                  <c:v>20.659614000000001</c:v>
                </c:pt>
                <c:pt idx="2635">
                  <c:v>20.757691000000001</c:v>
                </c:pt>
                <c:pt idx="2636">
                  <c:v>20.721153000000001</c:v>
                </c:pt>
                <c:pt idx="2637">
                  <c:v>20.701922</c:v>
                </c:pt>
                <c:pt idx="2638">
                  <c:v>20.730768000000001</c:v>
                </c:pt>
                <c:pt idx="2639">
                  <c:v>21.567305999999999</c:v>
                </c:pt>
                <c:pt idx="2640">
                  <c:v>21.657691</c:v>
                </c:pt>
                <c:pt idx="2641">
                  <c:v>21.457691000000001</c:v>
                </c:pt>
                <c:pt idx="2642">
                  <c:v>21.603846000000001</c:v>
                </c:pt>
                <c:pt idx="2643">
                  <c:v>22.053846</c:v>
                </c:pt>
                <c:pt idx="2644">
                  <c:v>21.811537000000001</c:v>
                </c:pt>
                <c:pt idx="2645">
                  <c:v>21.653845</c:v>
                </c:pt>
                <c:pt idx="2646">
                  <c:v>21.823074999999999</c:v>
                </c:pt>
                <c:pt idx="2647">
                  <c:v>21.909614000000001</c:v>
                </c:pt>
                <c:pt idx="2648">
                  <c:v>21.919229000000001</c:v>
                </c:pt>
                <c:pt idx="2649">
                  <c:v>21.982690999999999</c:v>
                </c:pt>
                <c:pt idx="2650">
                  <c:v>21.923075000000001</c:v>
                </c:pt>
                <c:pt idx="2651">
                  <c:v>22.205767999999999</c:v>
                </c:pt>
                <c:pt idx="2652">
                  <c:v>21.980768000000001</c:v>
                </c:pt>
                <c:pt idx="2653">
                  <c:v>22.221153000000001</c:v>
                </c:pt>
                <c:pt idx="2654">
                  <c:v>21.951922</c:v>
                </c:pt>
                <c:pt idx="2655">
                  <c:v>22.499998999999999</c:v>
                </c:pt>
                <c:pt idx="2656">
                  <c:v>22.163460000000001</c:v>
                </c:pt>
                <c:pt idx="2657">
                  <c:v>21.269228999999999</c:v>
                </c:pt>
                <c:pt idx="2658">
                  <c:v>21.086537</c:v>
                </c:pt>
                <c:pt idx="2659">
                  <c:v>22.519228999999999</c:v>
                </c:pt>
                <c:pt idx="2660">
                  <c:v>23.163460000000001</c:v>
                </c:pt>
                <c:pt idx="2661">
                  <c:v>22.980768000000001</c:v>
                </c:pt>
                <c:pt idx="2662">
                  <c:v>23.615383000000001</c:v>
                </c:pt>
                <c:pt idx="2663">
                  <c:v>23.692307</c:v>
                </c:pt>
                <c:pt idx="2664">
                  <c:v>23.951923000000001</c:v>
                </c:pt>
                <c:pt idx="2665">
                  <c:v>24.346152</c:v>
                </c:pt>
                <c:pt idx="2666">
                  <c:v>24.278845</c:v>
                </c:pt>
                <c:pt idx="2667">
                  <c:v>24.701922</c:v>
                </c:pt>
                <c:pt idx="2668">
                  <c:v>25.374998999999999</c:v>
                </c:pt>
                <c:pt idx="2669">
                  <c:v>24.990383000000001</c:v>
                </c:pt>
                <c:pt idx="2670">
                  <c:v>24.913461000000002</c:v>
                </c:pt>
                <c:pt idx="2671">
                  <c:v>24.317305999999999</c:v>
                </c:pt>
                <c:pt idx="2672">
                  <c:v>25.192305999999999</c:v>
                </c:pt>
                <c:pt idx="2673">
                  <c:v>25.153845</c:v>
                </c:pt>
                <c:pt idx="2674">
                  <c:v>24.653846000000001</c:v>
                </c:pt>
                <c:pt idx="2675">
                  <c:v>24.692307</c:v>
                </c:pt>
                <c:pt idx="2676">
                  <c:v>24.586538000000001</c:v>
                </c:pt>
                <c:pt idx="2677">
                  <c:v>25.076923000000001</c:v>
                </c:pt>
                <c:pt idx="2678">
                  <c:v>23.269228999999999</c:v>
                </c:pt>
                <c:pt idx="2679">
                  <c:v>23.451922</c:v>
                </c:pt>
                <c:pt idx="2680">
                  <c:v>23.134613999999999</c:v>
                </c:pt>
                <c:pt idx="2681">
                  <c:v>22.596152</c:v>
                </c:pt>
                <c:pt idx="2682">
                  <c:v>23.548075000000001</c:v>
                </c:pt>
                <c:pt idx="2683">
                  <c:v>24.596153000000001</c:v>
                </c:pt>
                <c:pt idx="2684">
                  <c:v>24.336538000000001</c:v>
                </c:pt>
                <c:pt idx="2685">
                  <c:v>24.201923000000001</c:v>
                </c:pt>
                <c:pt idx="2686">
                  <c:v>24.605768000000001</c:v>
                </c:pt>
                <c:pt idx="2687">
                  <c:v>25.048075000000001</c:v>
                </c:pt>
                <c:pt idx="2688">
                  <c:v>24.355768000000001</c:v>
                </c:pt>
                <c:pt idx="2689">
                  <c:v>25.990383000000001</c:v>
                </c:pt>
                <c:pt idx="2690">
                  <c:v>25.990383000000001</c:v>
                </c:pt>
                <c:pt idx="2691">
                  <c:v>25.451923000000001</c:v>
                </c:pt>
                <c:pt idx="2692">
                  <c:v>25.067307</c:v>
                </c:pt>
                <c:pt idx="2693">
                  <c:v>24.865383000000001</c:v>
                </c:pt>
                <c:pt idx="2694">
                  <c:v>25.624998999999999</c:v>
                </c:pt>
                <c:pt idx="2695">
                  <c:v>25.307690999999998</c:v>
                </c:pt>
                <c:pt idx="2696">
                  <c:v>24.711537</c:v>
                </c:pt>
                <c:pt idx="2697">
                  <c:v>24.644228999999999</c:v>
                </c:pt>
                <c:pt idx="2698">
                  <c:v>24.374998999999999</c:v>
                </c:pt>
                <c:pt idx="2699">
                  <c:v>24.692307</c:v>
                </c:pt>
                <c:pt idx="2700">
                  <c:v>24.855768000000001</c:v>
                </c:pt>
                <c:pt idx="2701">
                  <c:v>24.01923</c:v>
                </c:pt>
                <c:pt idx="2702">
                  <c:v>23.394228999999999</c:v>
                </c:pt>
                <c:pt idx="2703">
                  <c:v>23.375</c:v>
                </c:pt>
                <c:pt idx="2704">
                  <c:v>23.663461000000002</c:v>
                </c:pt>
                <c:pt idx="2705">
                  <c:v>23.240383999999999</c:v>
                </c:pt>
                <c:pt idx="2706">
                  <c:v>23.317305999999999</c:v>
                </c:pt>
                <c:pt idx="2707">
                  <c:v>23.317305999999999</c:v>
                </c:pt>
                <c:pt idx="2708">
                  <c:v>23.644228999999999</c:v>
                </c:pt>
                <c:pt idx="2709">
                  <c:v>23.846152</c:v>
                </c:pt>
                <c:pt idx="2710">
                  <c:v>24.153845</c:v>
                </c:pt>
                <c:pt idx="2711">
                  <c:v>24.221152</c:v>
                </c:pt>
                <c:pt idx="2712">
                  <c:v>24.471152</c:v>
                </c:pt>
                <c:pt idx="2713">
                  <c:v>24.903845</c:v>
                </c:pt>
                <c:pt idx="2714">
                  <c:v>24.548075000000001</c:v>
                </c:pt>
                <c:pt idx="2715">
                  <c:v>23.942305999999999</c:v>
                </c:pt>
                <c:pt idx="2716">
                  <c:v>24.403846000000001</c:v>
                </c:pt>
                <c:pt idx="2717">
                  <c:v>23.990383000000001</c:v>
                </c:pt>
                <c:pt idx="2718">
                  <c:v>24.240383999999999</c:v>
                </c:pt>
                <c:pt idx="2719">
                  <c:v>24.326922</c:v>
                </c:pt>
                <c:pt idx="2720">
                  <c:v>24.076923000000001</c:v>
                </c:pt>
                <c:pt idx="2721">
                  <c:v>24.067305999999999</c:v>
                </c:pt>
                <c:pt idx="2722">
                  <c:v>23.999998999999999</c:v>
                </c:pt>
                <c:pt idx="2723">
                  <c:v>23.259613999999999</c:v>
                </c:pt>
                <c:pt idx="2724">
                  <c:v>23.14423</c:v>
                </c:pt>
                <c:pt idx="2725">
                  <c:v>23.817307</c:v>
                </c:pt>
                <c:pt idx="2726">
                  <c:v>23.692307</c:v>
                </c:pt>
                <c:pt idx="2727">
                  <c:v>24.115383999999999</c:v>
                </c:pt>
                <c:pt idx="2728">
                  <c:v>24.115383999999999</c:v>
                </c:pt>
                <c:pt idx="2729">
                  <c:v>24.894228999999999</c:v>
                </c:pt>
                <c:pt idx="2730">
                  <c:v>25.038461000000002</c:v>
                </c:pt>
                <c:pt idx="2731">
                  <c:v>25.923075000000001</c:v>
                </c:pt>
                <c:pt idx="2732">
                  <c:v>25.769228999999999</c:v>
                </c:pt>
                <c:pt idx="2733">
                  <c:v>25.201923000000001</c:v>
                </c:pt>
                <c:pt idx="2734">
                  <c:v>24.490383999999999</c:v>
                </c:pt>
                <c:pt idx="2735">
                  <c:v>24.076923000000001</c:v>
                </c:pt>
                <c:pt idx="2736">
                  <c:v>24.875</c:v>
                </c:pt>
                <c:pt idx="2737">
                  <c:v>24.201923000000001</c:v>
                </c:pt>
                <c:pt idx="2738">
                  <c:v>24.374998999999999</c:v>
                </c:pt>
                <c:pt idx="2739">
                  <c:v>23.961537</c:v>
                </c:pt>
                <c:pt idx="2740">
                  <c:v>24.067305999999999</c:v>
                </c:pt>
                <c:pt idx="2741">
                  <c:v>24.298075999999998</c:v>
                </c:pt>
                <c:pt idx="2742">
                  <c:v>24.461538000000001</c:v>
                </c:pt>
                <c:pt idx="2743">
                  <c:v>23.923075999999998</c:v>
                </c:pt>
                <c:pt idx="2744">
                  <c:v>24.278845</c:v>
                </c:pt>
                <c:pt idx="2745">
                  <c:v>24.384613999999999</c:v>
                </c:pt>
                <c:pt idx="2746">
                  <c:v>24.625</c:v>
                </c:pt>
                <c:pt idx="2747">
                  <c:v>24.471152</c:v>
                </c:pt>
                <c:pt idx="2748">
                  <c:v>24.980768999999999</c:v>
                </c:pt>
                <c:pt idx="2749">
                  <c:v>24.884615</c:v>
                </c:pt>
                <c:pt idx="2750">
                  <c:v>24.076923000000001</c:v>
                </c:pt>
                <c:pt idx="2751">
                  <c:v>23.826923000000001</c:v>
                </c:pt>
                <c:pt idx="2752">
                  <c:v>24.086537</c:v>
                </c:pt>
                <c:pt idx="2753">
                  <c:v>23.586537</c:v>
                </c:pt>
                <c:pt idx="2754">
                  <c:v>23.942305999999999</c:v>
                </c:pt>
                <c:pt idx="2755">
                  <c:v>23.644228999999999</c:v>
                </c:pt>
                <c:pt idx="2756">
                  <c:v>22.932690999999998</c:v>
                </c:pt>
                <c:pt idx="2757">
                  <c:v>22.336537</c:v>
                </c:pt>
                <c:pt idx="2758">
                  <c:v>21.903846000000001</c:v>
                </c:pt>
                <c:pt idx="2759">
                  <c:v>22</c:v>
                </c:pt>
                <c:pt idx="2760">
                  <c:v>22.317307</c:v>
                </c:pt>
                <c:pt idx="2761">
                  <c:v>22.692305999999999</c:v>
                </c:pt>
                <c:pt idx="2762">
                  <c:v>22.807690999999998</c:v>
                </c:pt>
                <c:pt idx="2763">
                  <c:v>21.423075999999998</c:v>
                </c:pt>
                <c:pt idx="2764">
                  <c:v>22.115383000000001</c:v>
                </c:pt>
                <c:pt idx="2765">
                  <c:v>23.413460000000001</c:v>
                </c:pt>
                <c:pt idx="2766">
                  <c:v>23.134613999999999</c:v>
                </c:pt>
                <c:pt idx="2767">
                  <c:v>23.259613999999999</c:v>
                </c:pt>
                <c:pt idx="2768">
                  <c:v>23.990383000000001</c:v>
                </c:pt>
                <c:pt idx="2769">
                  <c:v>24.846153000000001</c:v>
                </c:pt>
                <c:pt idx="2770">
                  <c:v>24.653846000000001</c:v>
                </c:pt>
                <c:pt idx="2771">
                  <c:v>24.625</c:v>
                </c:pt>
                <c:pt idx="2772">
                  <c:v>24.875</c:v>
                </c:pt>
                <c:pt idx="2773">
                  <c:v>25.067307</c:v>
                </c:pt>
                <c:pt idx="2774">
                  <c:v>24.961537</c:v>
                </c:pt>
                <c:pt idx="2775">
                  <c:v>24.096152</c:v>
                </c:pt>
                <c:pt idx="2776">
                  <c:v>24.067305999999999</c:v>
                </c:pt>
                <c:pt idx="2777">
                  <c:v>23.894228999999999</c:v>
                </c:pt>
                <c:pt idx="2778">
                  <c:v>24.442305999999999</c:v>
                </c:pt>
                <c:pt idx="2779">
                  <c:v>24.75</c:v>
                </c:pt>
                <c:pt idx="2780">
                  <c:v>24.096152</c:v>
                </c:pt>
                <c:pt idx="2781">
                  <c:v>23.548075000000001</c:v>
                </c:pt>
                <c:pt idx="2782">
                  <c:v>23.798075000000001</c:v>
                </c:pt>
                <c:pt idx="2783">
                  <c:v>23.615383000000001</c:v>
                </c:pt>
                <c:pt idx="2784">
                  <c:v>23.317305999999999</c:v>
                </c:pt>
                <c:pt idx="2785">
                  <c:v>23.692307</c:v>
                </c:pt>
                <c:pt idx="2786">
                  <c:v>23.221152</c:v>
                </c:pt>
                <c:pt idx="2787">
                  <c:v>23.653845</c:v>
                </c:pt>
                <c:pt idx="2788">
                  <c:v>23.913461000000002</c:v>
                </c:pt>
                <c:pt idx="2789">
                  <c:v>23.826923000000001</c:v>
                </c:pt>
                <c:pt idx="2790">
                  <c:v>23.999998999999999</c:v>
                </c:pt>
                <c:pt idx="2791">
                  <c:v>23.798075000000001</c:v>
                </c:pt>
                <c:pt idx="2792">
                  <c:v>23.932690999999998</c:v>
                </c:pt>
                <c:pt idx="2793">
                  <c:v>23.884615</c:v>
                </c:pt>
                <c:pt idx="2794">
                  <c:v>23.798075000000001</c:v>
                </c:pt>
                <c:pt idx="2795">
                  <c:v>23.961537</c:v>
                </c:pt>
                <c:pt idx="2796">
                  <c:v>23.432691999999999</c:v>
                </c:pt>
                <c:pt idx="2797">
                  <c:v>23.605768000000001</c:v>
                </c:pt>
                <c:pt idx="2798">
                  <c:v>24.615383000000001</c:v>
                </c:pt>
                <c:pt idx="2799">
                  <c:v>24.317305999999999</c:v>
                </c:pt>
                <c:pt idx="2800">
                  <c:v>25.288460000000001</c:v>
                </c:pt>
                <c:pt idx="2801">
                  <c:v>25.673075000000001</c:v>
                </c:pt>
                <c:pt idx="2802">
                  <c:v>25.374998999999999</c:v>
                </c:pt>
                <c:pt idx="2803">
                  <c:v>25.596152</c:v>
                </c:pt>
                <c:pt idx="2804">
                  <c:v>25.384613999999999</c:v>
                </c:pt>
                <c:pt idx="2805">
                  <c:v>25.951922</c:v>
                </c:pt>
                <c:pt idx="2806">
                  <c:v>26.336537</c:v>
                </c:pt>
                <c:pt idx="2807">
                  <c:v>25.798075000000001</c:v>
                </c:pt>
                <c:pt idx="2808">
                  <c:v>24.423075000000001</c:v>
                </c:pt>
                <c:pt idx="2809">
                  <c:v>24.615383000000001</c:v>
                </c:pt>
                <c:pt idx="2810">
                  <c:v>24.884615</c:v>
                </c:pt>
                <c:pt idx="2811">
                  <c:v>25.576922</c:v>
                </c:pt>
                <c:pt idx="2812">
                  <c:v>25.663460000000001</c:v>
                </c:pt>
                <c:pt idx="2813">
                  <c:v>25.692305999999999</c:v>
                </c:pt>
                <c:pt idx="2814">
                  <c:v>26.009613999999999</c:v>
                </c:pt>
                <c:pt idx="2815">
                  <c:v>25.769228999999999</c:v>
                </c:pt>
                <c:pt idx="2816">
                  <c:v>27.019228999999999</c:v>
                </c:pt>
                <c:pt idx="2817">
                  <c:v>26.51923</c:v>
                </c:pt>
                <c:pt idx="2818">
                  <c:v>26.201922</c:v>
                </c:pt>
                <c:pt idx="2819">
                  <c:v>26.269228999999999</c:v>
                </c:pt>
                <c:pt idx="2820">
                  <c:v>26.278845</c:v>
                </c:pt>
                <c:pt idx="2821">
                  <c:v>27.096153000000001</c:v>
                </c:pt>
                <c:pt idx="2822">
                  <c:v>27.173075000000001</c:v>
                </c:pt>
                <c:pt idx="2823">
                  <c:v>27.096153000000001</c:v>
                </c:pt>
                <c:pt idx="2824">
                  <c:v>26.951922</c:v>
                </c:pt>
                <c:pt idx="2825">
                  <c:v>27.25</c:v>
                </c:pt>
                <c:pt idx="2826">
                  <c:v>26.884613999999999</c:v>
                </c:pt>
                <c:pt idx="2827">
                  <c:v>26.836538000000001</c:v>
                </c:pt>
                <c:pt idx="2828">
                  <c:v>26.913460000000001</c:v>
                </c:pt>
                <c:pt idx="2829">
                  <c:v>25.75</c:v>
                </c:pt>
                <c:pt idx="2830">
                  <c:v>26.086537</c:v>
                </c:pt>
                <c:pt idx="2831">
                  <c:v>26.153845</c:v>
                </c:pt>
                <c:pt idx="2832">
                  <c:v>26.048075000000001</c:v>
                </c:pt>
                <c:pt idx="2833">
                  <c:v>25.471152</c:v>
                </c:pt>
                <c:pt idx="2834">
                  <c:v>24.5</c:v>
                </c:pt>
                <c:pt idx="2835">
                  <c:v>24.759613999999999</c:v>
                </c:pt>
                <c:pt idx="2836">
                  <c:v>24.999998999999999</c:v>
                </c:pt>
                <c:pt idx="2837">
                  <c:v>24.374998999999999</c:v>
                </c:pt>
                <c:pt idx="2838">
                  <c:v>24.615383000000001</c:v>
                </c:pt>
                <c:pt idx="2839">
                  <c:v>23.769228999999999</c:v>
                </c:pt>
                <c:pt idx="2840">
                  <c:v>24.278845</c:v>
                </c:pt>
                <c:pt idx="2841">
                  <c:v>24.076923000000001</c:v>
                </c:pt>
                <c:pt idx="2842">
                  <c:v>23.759615</c:v>
                </c:pt>
                <c:pt idx="2843">
                  <c:v>23.653845</c:v>
                </c:pt>
                <c:pt idx="2844">
                  <c:v>23.846152</c:v>
                </c:pt>
                <c:pt idx="2845">
                  <c:v>23.817307</c:v>
                </c:pt>
                <c:pt idx="2846">
                  <c:v>23.701922</c:v>
                </c:pt>
                <c:pt idx="2847">
                  <c:v>24.903845</c:v>
                </c:pt>
                <c:pt idx="2848">
                  <c:v>24.644228999999999</c:v>
                </c:pt>
                <c:pt idx="2849">
                  <c:v>24.817307</c:v>
                </c:pt>
                <c:pt idx="2850">
                  <c:v>25.413460000000001</c:v>
                </c:pt>
                <c:pt idx="2851">
                  <c:v>25.480768000000001</c:v>
                </c:pt>
                <c:pt idx="2852">
                  <c:v>25.673075000000001</c:v>
                </c:pt>
                <c:pt idx="2853">
                  <c:v>26.048075000000001</c:v>
                </c:pt>
                <c:pt idx="2854">
                  <c:v>25.567305999999999</c:v>
                </c:pt>
                <c:pt idx="2855">
                  <c:v>25.288460000000001</c:v>
                </c:pt>
                <c:pt idx="2856">
                  <c:v>25.615383999999999</c:v>
                </c:pt>
                <c:pt idx="2857">
                  <c:v>25.807691999999999</c:v>
                </c:pt>
                <c:pt idx="2858">
                  <c:v>25.528845</c:v>
                </c:pt>
                <c:pt idx="2859">
                  <c:v>25.124998999999999</c:v>
                </c:pt>
                <c:pt idx="2860">
                  <c:v>25.067307</c:v>
                </c:pt>
                <c:pt idx="2861">
                  <c:v>25.355768999999999</c:v>
                </c:pt>
                <c:pt idx="2862">
                  <c:v>24.999998999999999</c:v>
                </c:pt>
                <c:pt idx="2863">
                  <c:v>24.26923</c:v>
                </c:pt>
                <c:pt idx="2864">
                  <c:v>24.461538000000001</c:v>
                </c:pt>
                <c:pt idx="2865">
                  <c:v>24.778846000000001</c:v>
                </c:pt>
                <c:pt idx="2866">
                  <c:v>24.451922</c:v>
                </c:pt>
                <c:pt idx="2867">
                  <c:v>24.884615</c:v>
                </c:pt>
                <c:pt idx="2868">
                  <c:v>24.999998999999999</c:v>
                </c:pt>
                <c:pt idx="2869">
                  <c:v>25.673075000000001</c:v>
                </c:pt>
                <c:pt idx="2870">
                  <c:v>25.153845</c:v>
                </c:pt>
                <c:pt idx="2871">
                  <c:v>24.153845</c:v>
                </c:pt>
                <c:pt idx="2872">
                  <c:v>24.817307</c:v>
                </c:pt>
                <c:pt idx="2873">
                  <c:v>24.884615</c:v>
                </c:pt>
                <c:pt idx="2874">
                  <c:v>24.769228999999999</c:v>
                </c:pt>
                <c:pt idx="2875">
                  <c:v>24.423075000000001</c:v>
                </c:pt>
                <c:pt idx="2876">
                  <c:v>24.326922</c:v>
                </c:pt>
                <c:pt idx="2877">
                  <c:v>25.211537</c:v>
                </c:pt>
                <c:pt idx="2878">
                  <c:v>25.64423</c:v>
                </c:pt>
                <c:pt idx="2879">
                  <c:v>25.480768000000001</c:v>
                </c:pt>
                <c:pt idx="2880">
                  <c:v>24.807690999999998</c:v>
                </c:pt>
                <c:pt idx="2881">
                  <c:v>24.990383000000001</c:v>
                </c:pt>
                <c:pt idx="2882">
                  <c:v>24.730768000000001</c:v>
                </c:pt>
                <c:pt idx="2883">
                  <c:v>24.855768000000001</c:v>
                </c:pt>
                <c:pt idx="2884">
                  <c:v>24.884615</c:v>
                </c:pt>
                <c:pt idx="2885">
                  <c:v>24.576922</c:v>
                </c:pt>
                <c:pt idx="2886">
                  <c:v>25.249998999999999</c:v>
                </c:pt>
                <c:pt idx="2887">
                  <c:v>24.461538000000001</c:v>
                </c:pt>
                <c:pt idx="2888">
                  <c:v>25.086537</c:v>
                </c:pt>
                <c:pt idx="2889">
                  <c:v>25.153845</c:v>
                </c:pt>
                <c:pt idx="2890">
                  <c:v>24.403846000000001</c:v>
                </c:pt>
                <c:pt idx="2891">
                  <c:v>24.846153000000001</c:v>
                </c:pt>
                <c:pt idx="2892">
                  <c:v>24.567305999999999</c:v>
                </c:pt>
                <c:pt idx="2893">
                  <c:v>25.067307</c:v>
                </c:pt>
                <c:pt idx="2894">
                  <c:v>24.999998999999999</c:v>
                </c:pt>
                <c:pt idx="2895">
                  <c:v>24.826922</c:v>
                </c:pt>
                <c:pt idx="2896">
                  <c:v>25.096152</c:v>
                </c:pt>
                <c:pt idx="2897">
                  <c:v>25.298075999999998</c:v>
                </c:pt>
                <c:pt idx="2898">
                  <c:v>24.951922</c:v>
                </c:pt>
                <c:pt idx="2899">
                  <c:v>24.663460000000001</c:v>
                </c:pt>
                <c:pt idx="2900">
                  <c:v>24.326922</c:v>
                </c:pt>
                <c:pt idx="2901">
                  <c:v>24.471152</c:v>
                </c:pt>
                <c:pt idx="2902">
                  <c:v>24.403846000000001</c:v>
                </c:pt>
                <c:pt idx="2903">
                  <c:v>23.894228999999999</c:v>
                </c:pt>
                <c:pt idx="2904">
                  <c:v>23.298075000000001</c:v>
                </c:pt>
                <c:pt idx="2905">
                  <c:v>23.124998999999999</c:v>
                </c:pt>
                <c:pt idx="2906">
                  <c:v>22.471153000000001</c:v>
                </c:pt>
                <c:pt idx="2907">
                  <c:v>22.499998999999999</c:v>
                </c:pt>
                <c:pt idx="2908">
                  <c:v>21.365383000000001</c:v>
                </c:pt>
                <c:pt idx="2909">
                  <c:v>21.432690999999998</c:v>
                </c:pt>
                <c:pt idx="2910">
                  <c:v>21.692305999999999</c:v>
                </c:pt>
                <c:pt idx="2911">
                  <c:v>22.182691999999999</c:v>
                </c:pt>
                <c:pt idx="2912">
                  <c:v>22.326922</c:v>
                </c:pt>
                <c:pt idx="2913">
                  <c:v>21.269228999999999</c:v>
                </c:pt>
                <c:pt idx="2914">
                  <c:v>21.701923000000001</c:v>
                </c:pt>
                <c:pt idx="2915">
                  <c:v>21.951922</c:v>
                </c:pt>
                <c:pt idx="2916">
                  <c:v>22.134613999999999</c:v>
                </c:pt>
                <c:pt idx="2917">
                  <c:v>21.836538000000001</c:v>
                </c:pt>
                <c:pt idx="2918">
                  <c:v>21.403845</c:v>
                </c:pt>
                <c:pt idx="2919">
                  <c:v>20.836538000000001</c:v>
                </c:pt>
                <c:pt idx="2920">
                  <c:v>20.548075999999998</c:v>
                </c:pt>
                <c:pt idx="2921">
                  <c:v>20.740383999999999</c:v>
                </c:pt>
                <c:pt idx="2922">
                  <c:v>21.538460000000001</c:v>
                </c:pt>
                <c:pt idx="2923">
                  <c:v>21.211537</c:v>
                </c:pt>
                <c:pt idx="2924">
                  <c:v>22.096153000000001</c:v>
                </c:pt>
                <c:pt idx="2925">
                  <c:v>21.836538000000001</c:v>
                </c:pt>
                <c:pt idx="2926">
                  <c:v>22.355768000000001</c:v>
                </c:pt>
                <c:pt idx="2927">
                  <c:v>22.596152</c:v>
                </c:pt>
                <c:pt idx="2928">
                  <c:v>22.932690999999998</c:v>
                </c:pt>
                <c:pt idx="2929">
                  <c:v>23.346153000000001</c:v>
                </c:pt>
                <c:pt idx="2930">
                  <c:v>23.278846000000001</c:v>
                </c:pt>
                <c:pt idx="2931">
                  <c:v>23.269228999999999</c:v>
                </c:pt>
                <c:pt idx="2932">
                  <c:v>23.442307</c:v>
                </c:pt>
                <c:pt idx="2933">
                  <c:v>22.548075000000001</c:v>
                </c:pt>
                <c:pt idx="2934">
                  <c:v>22.009613999999999</c:v>
                </c:pt>
                <c:pt idx="2935">
                  <c:v>22</c:v>
                </c:pt>
                <c:pt idx="2936">
                  <c:v>22.086538000000001</c:v>
                </c:pt>
                <c:pt idx="2937">
                  <c:v>22.384615</c:v>
                </c:pt>
                <c:pt idx="2938">
                  <c:v>22.240383000000001</c:v>
                </c:pt>
                <c:pt idx="2939">
                  <c:v>22.451922</c:v>
                </c:pt>
                <c:pt idx="2940">
                  <c:v>22.442307</c:v>
                </c:pt>
                <c:pt idx="2941">
                  <c:v>22.682690999999998</c:v>
                </c:pt>
                <c:pt idx="2942">
                  <c:v>22.548075000000001</c:v>
                </c:pt>
                <c:pt idx="2943">
                  <c:v>22.596152</c:v>
                </c:pt>
                <c:pt idx="2944">
                  <c:v>21.788460000000001</c:v>
                </c:pt>
                <c:pt idx="2945">
                  <c:v>21.740383999999999</c:v>
                </c:pt>
                <c:pt idx="2946">
                  <c:v>21.51923</c:v>
                </c:pt>
                <c:pt idx="2947">
                  <c:v>20.971153000000001</c:v>
                </c:pt>
                <c:pt idx="2948">
                  <c:v>21.374998999999999</c:v>
                </c:pt>
                <c:pt idx="2949">
                  <c:v>21.942305999999999</c:v>
                </c:pt>
                <c:pt idx="2950">
                  <c:v>21.913460000000001</c:v>
                </c:pt>
                <c:pt idx="2951">
                  <c:v>22.384615</c:v>
                </c:pt>
                <c:pt idx="2952">
                  <c:v>22.836537</c:v>
                </c:pt>
                <c:pt idx="2953">
                  <c:v>22.586537</c:v>
                </c:pt>
                <c:pt idx="2954">
                  <c:v>23.086538000000001</c:v>
                </c:pt>
                <c:pt idx="2955">
                  <c:v>23.038460000000001</c:v>
                </c:pt>
                <c:pt idx="2956">
                  <c:v>23.211538000000001</c:v>
                </c:pt>
                <c:pt idx="2957">
                  <c:v>23.067305999999999</c:v>
                </c:pt>
                <c:pt idx="2958">
                  <c:v>23.134613999999999</c:v>
                </c:pt>
                <c:pt idx="2959">
                  <c:v>23.317305999999999</c:v>
                </c:pt>
                <c:pt idx="2960">
                  <c:v>23.221152</c:v>
                </c:pt>
                <c:pt idx="2961">
                  <c:v>23.259613999999999</c:v>
                </c:pt>
                <c:pt idx="2962">
                  <c:v>23.153846000000001</c:v>
                </c:pt>
                <c:pt idx="2963">
                  <c:v>23.173075000000001</c:v>
                </c:pt>
                <c:pt idx="2964">
                  <c:v>23.14423</c:v>
                </c:pt>
                <c:pt idx="2965">
                  <c:v>22.798075999999998</c:v>
                </c:pt>
                <c:pt idx="2966">
                  <c:v>22.865383999999999</c:v>
                </c:pt>
                <c:pt idx="2967">
                  <c:v>23.365383000000001</c:v>
                </c:pt>
                <c:pt idx="2968">
                  <c:v>22.355768000000001</c:v>
                </c:pt>
                <c:pt idx="2969">
                  <c:v>22.451922</c:v>
                </c:pt>
                <c:pt idx="2970">
                  <c:v>21.413461000000002</c:v>
                </c:pt>
                <c:pt idx="2971">
                  <c:v>20.961537</c:v>
                </c:pt>
                <c:pt idx="2972">
                  <c:v>20.653846000000001</c:v>
                </c:pt>
                <c:pt idx="2973">
                  <c:v>20.249998999999999</c:v>
                </c:pt>
                <c:pt idx="2974">
                  <c:v>20.663460000000001</c:v>
                </c:pt>
                <c:pt idx="2975">
                  <c:v>21.249998999999999</c:v>
                </c:pt>
                <c:pt idx="2976">
                  <c:v>20.192305999999999</c:v>
                </c:pt>
                <c:pt idx="2977">
                  <c:v>20.192305999999999</c:v>
                </c:pt>
                <c:pt idx="2978">
                  <c:v>19.75</c:v>
                </c:pt>
                <c:pt idx="2979">
                  <c:v>19.788461000000002</c:v>
                </c:pt>
                <c:pt idx="2980">
                  <c:v>19.75</c:v>
                </c:pt>
                <c:pt idx="2981">
                  <c:v>19.663460000000001</c:v>
                </c:pt>
                <c:pt idx="2982">
                  <c:v>20.192305999999999</c:v>
                </c:pt>
                <c:pt idx="2983">
                  <c:v>20.192305999999999</c:v>
                </c:pt>
                <c:pt idx="2984">
                  <c:v>20.769228999999999</c:v>
                </c:pt>
                <c:pt idx="2985">
                  <c:v>21.125</c:v>
                </c:pt>
                <c:pt idx="2986">
                  <c:v>21.51923</c:v>
                </c:pt>
                <c:pt idx="2987">
                  <c:v>21.826922</c:v>
                </c:pt>
                <c:pt idx="2988">
                  <c:v>22.269228999999999</c:v>
                </c:pt>
                <c:pt idx="2989">
                  <c:v>21.942305999999999</c:v>
                </c:pt>
                <c:pt idx="2990">
                  <c:v>22.076922</c:v>
                </c:pt>
                <c:pt idx="2991">
                  <c:v>21.788460000000001</c:v>
                </c:pt>
                <c:pt idx="2992">
                  <c:v>21.134615</c:v>
                </c:pt>
                <c:pt idx="2993">
                  <c:v>21.163461000000002</c:v>
                </c:pt>
                <c:pt idx="2994">
                  <c:v>21.057690999999998</c:v>
                </c:pt>
                <c:pt idx="2995">
                  <c:v>21.634613999999999</c:v>
                </c:pt>
                <c:pt idx="2996">
                  <c:v>21.538460000000001</c:v>
                </c:pt>
                <c:pt idx="2997">
                  <c:v>21.442305999999999</c:v>
                </c:pt>
                <c:pt idx="2998">
                  <c:v>22.115383000000001</c:v>
                </c:pt>
                <c:pt idx="2999">
                  <c:v>22.548075000000001</c:v>
                </c:pt>
                <c:pt idx="3000">
                  <c:v>22.596152</c:v>
                </c:pt>
                <c:pt idx="3001">
                  <c:v>22.653845</c:v>
                </c:pt>
                <c:pt idx="3002">
                  <c:v>22.788460000000001</c:v>
                </c:pt>
                <c:pt idx="3003">
                  <c:v>22.413461000000002</c:v>
                </c:pt>
                <c:pt idx="3004">
                  <c:v>22.836537</c:v>
                </c:pt>
                <c:pt idx="3005">
                  <c:v>21.461537</c:v>
                </c:pt>
                <c:pt idx="3006">
                  <c:v>22.298075000000001</c:v>
                </c:pt>
                <c:pt idx="3007">
                  <c:v>22.461537</c:v>
                </c:pt>
                <c:pt idx="3008">
                  <c:v>22.192307</c:v>
                </c:pt>
                <c:pt idx="3009">
                  <c:v>22.932690999999998</c:v>
                </c:pt>
                <c:pt idx="3010">
                  <c:v>22.874998999999999</c:v>
                </c:pt>
                <c:pt idx="3011">
                  <c:v>22.038460000000001</c:v>
                </c:pt>
                <c:pt idx="3012">
                  <c:v>21.605768999999999</c:v>
                </c:pt>
                <c:pt idx="3013">
                  <c:v>22.153846000000001</c:v>
                </c:pt>
                <c:pt idx="3014">
                  <c:v>21.499998999999999</c:v>
                </c:pt>
                <c:pt idx="3015">
                  <c:v>21.153845</c:v>
                </c:pt>
                <c:pt idx="3016">
                  <c:v>21.105768000000001</c:v>
                </c:pt>
                <c:pt idx="3017">
                  <c:v>21.51923</c:v>
                </c:pt>
                <c:pt idx="3018">
                  <c:v>21.538460000000001</c:v>
                </c:pt>
                <c:pt idx="3019">
                  <c:v>21.615383999999999</c:v>
                </c:pt>
                <c:pt idx="3020">
                  <c:v>21.865383999999999</c:v>
                </c:pt>
                <c:pt idx="3021">
                  <c:v>21.586537</c:v>
                </c:pt>
                <c:pt idx="3022">
                  <c:v>21.903846000000001</c:v>
                </c:pt>
                <c:pt idx="3023">
                  <c:v>22.067305999999999</c:v>
                </c:pt>
                <c:pt idx="3024">
                  <c:v>22.394228999999999</c:v>
                </c:pt>
                <c:pt idx="3025">
                  <c:v>22.76923</c:v>
                </c:pt>
                <c:pt idx="3026">
                  <c:v>22.759615</c:v>
                </c:pt>
                <c:pt idx="3027">
                  <c:v>22.932690999999998</c:v>
                </c:pt>
                <c:pt idx="3028">
                  <c:v>23.124998999999999</c:v>
                </c:pt>
                <c:pt idx="3029">
                  <c:v>23.01923</c:v>
                </c:pt>
                <c:pt idx="3030">
                  <c:v>23.211538000000001</c:v>
                </c:pt>
                <c:pt idx="3031">
                  <c:v>23.124998999999999</c:v>
                </c:pt>
                <c:pt idx="3032">
                  <c:v>22.711537</c:v>
                </c:pt>
                <c:pt idx="3033">
                  <c:v>22.721152</c:v>
                </c:pt>
                <c:pt idx="3034">
                  <c:v>22.413461000000002</c:v>
                </c:pt>
                <c:pt idx="3035">
                  <c:v>22.019228999999999</c:v>
                </c:pt>
                <c:pt idx="3036">
                  <c:v>21.817305999999999</c:v>
                </c:pt>
                <c:pt idx="3037">
                  <c:v>21.807691999999999</c:v>
                </c:pt>
                <c:pt idx="3038">
                  <c:v>21.538460000000001</c:v>
                </c:pt>
                <c:pt idx="3039">
                  <c:v>21.403845</c:v>
                </c:pt>
                <c:pt idx="3040">
                  <c:v>21.230768999999999</c:v>
                </c:pt>
                <c:pt idx="3041">
                  <c:v>21.634613999999999</c:v>
                </c:pt>
                <c:pt idx="3042">
                  <c:v>21.586537</c:v>
                </c:pt>
                <c:pt idx="3043">
                  <c:v>21.634613999999999</c:v>
                </c:pt>
                <c:pt idx="3044">
                  <c:v>22.038460000000001</c:v>
                </c:pt>
                <c:pt idx="3045">
                  <c:v>21.490383000000001</c:v>
                </c:pt>
                <c:pt idx="3046">
                  <c:v>21.298075000000001</c:v>
                </c:pt>
                <c:pt idx="3047">
                  <c:v>21.173075000000001</c:v>
                </c:pt>
                <c:pt idx="3048">
                  <c:v>20.124998999999999</c:v>
                </c:pt>
                <c:pt idx="3049">
                  <c:v>19.644228999999999</c:v>
                </c:pt>
                <c:pt idx="3050">
                  <c:v>19.346152</c:v>
                </c:pt>
                <c:pt idx="3051">
                  <c:v>19.461538000000001</c:v>
                </c:pt>
                <c:pt idx="3052">
                  <c:v>18.605768000000001</c:v>
                </c:pt>
                <c:pt idx="3053">
                  <c:v>18.288460000000001</c:v>
                </c:pt>
                <c:pt idx="3054">
                  <c:v>18.201922</c:v>
                </c:pt>
                <c:pt idx="3055">
                  <c:v>18.240383999999999</c:v>
                </c:pt>
                <c:pt idx="3056">
                  <c:v>17.749998999999999</c:v>
                </c:pt>
                <c:pt idx="3057">
                  <c:v>18.076922</c:v>
                </c:pt>
                <c:pt idx="3058">
                  <c:v>17.730768999999999</c:v>
                </c:pt>
                <c:pt idx="3059">
                  <c:v>17.490383000000001</c:v>
                </c:pt>
                <c:pt idx="3060">
                  <c:v>17.826923000000001</c:v>
                </c:pt>
                <c:pt idx="3061">
                  <c:v>17.567307</c:v>
                </c:pt>
                <c:pt idx="3062">
                  <c:v>17.644228999999999</c:v>
                </c:pt>
                <c:pt idx="3063">
                  <c:v>17.596152</c:v>
                </c:pt>
                <c:pt idx="3064">
                  <c:v>17.951923000000001</c:v>
                </c:pt>
                <c:pt idx="3065">
                  <c:v>18.134613999999999</c:v>
                </c:pt>
                <c:pt idx="3066">
                  <c:v>18.490383000000001</c:v>
                </c:pt>
                <c:pt idx="3067">
                  <c:v>19.596153000000001</c:v>
                </c:pt>
                <c:pt idx="3068">
                  <c:v>19.798075000000001</c:v>
                </c:pt>
                <c:pt idx="3069">
                  <c:v>19.528846000000001</c:v>
                </c:pt>
                <c:pt idx="3070">
                  <c:v>19.855768000000001</c:v>
                </c:pt>
                <c:pt idx="3071">
                  <c:v>20.336537</c:v>
                </c:pt>
                <c:pt idx="3072">
                  <c:v>20.326923000000001</c:v>
                </c:pt>
                <c:pt idx="3073">
                  <c:v>20.471152</c:v>
                </c:pt>
                <c:pt idx="3074">
                  <c:v>21.019228999999999</c:v>
                </c:pt>
                <c:pt idx="3075">
                  <c:v>20.548075999999998</c:v>
                </c:pt>
                <c:pt idx="3076">
                  <c:v>20.163461000000002</c:v>
                </c:pt>
                <c:pt idx="3077">
                  <c:v>19.855768000000001</c:v>
                </c:pt>
                <c:pt idx="3078">
                  <c:v>19.999998999999999</c:v>
                </c:pt>
                <c:pt idx="3079">
                  <c:v>19.423075000000001</c:v>
                </c:pt>
                <c:pt idx="3080">
                  <c:v>18.682690999999998</c:v>
                </c:pt>
                <c:pt idx="3081">
                  <c:v>18.663461000000002</c:v>
                </c:pt>
                <c:pt idx="3082">
                  <c:v>18.375</c:v>
                </c:pt>
                <c:pt idx="3083">
                  <c:v>17.76923</c:v>
                </c:pt>
                <c:pt idx="3084">
                  <c:v>18.086538000000001</c:v>
                </c:pt>
                <c:pt idx="3085">
                  <c:v>18.692307</c:v>
                </c:pt>
                <c:pt idx="3086">
                  <c:v>18.903845</c:v>
                </c:pt>
                <c:pt idx="3087">
                  <c:v>19.086537</c:v>
                </c:pt>
                <c:pt idx="3088">
                  <c:v>19.048075999999998</c:v>
                </c:pt>
                <c:pt idx="3089">
                  <c:v>18.932690999999998</c:v>
                </c:pt>
                <c:pt idx="3090">
                  <c:v>18.471153000000001</c:v>
                </c:pt>
                <c:pt idx="3091">
                  <c:v>18.461537</c:v>
                </c:pt>
                <c:pt idx="3092">
                  <c:v>18.230768000000001</c:v>
                </c:pt>
                <c:pt idx="3093">
                  <c:v>18.009613999999999</c:v>
                </c:pt>
                <c:pt idx="3094">
                  <c:v>18.384613999999999</c:v>
                </c:pt>
                <c:pt idx="3095">
                  <c:v>18.749998999999999</c:v>
                </c:pt>
                <c:pt idx="3096">
                  <c:v>19.230768000000001</c:v>
                </c:pt>
                <c:pt idx="3097">
                  <c:v>19.192305999999999</c:v>
                </c:pt>
                <c:pt idx="3098">
                  <c:v>18.961537</c:v>
                </c:pt>
                <c:pt idx="3099">
                  <c:v>19.326922</c:v>
                </c:pt>
                <c:pt idx="3100">
                  <c:v>19.134613999999999</c:v>
                </c:pt>
                <c:pt idx="3101">
                  <c:v>19.836537</c:v>
                </c:pt>
                <c:pt idx="3102">
                  <c:v>20.048075000000001</c:v>
                </c:pt>
                <c:pt idx="3103">
                  <c:v>19.798075000000001</c:v>
                </c:pt>
                <c:pt idx="3104">
                  <c:v>19.413460000000001</c:v>
                </c:pt>
                <c:pt idx="3105">
                  <c:v>18.855768999999999</c:v>
                </c:pt>
                <c:pt idx="3106">
                  <c:v>18.788461000000002</c:v>
                </c:pt>
                <c:pt idx="3107">
                  <c:v>19.259613999999999</c:v>
                </c:pt>
                <c:pt idx="3108">
                  <c:v>19.471152</c:v>
                </c:pt>
                <c:pt idx="3109">
                  <c:v>18.971152</c:v>
                </c:pt>
                <c:pt idx="3110">
                  <c:v>19.509613999999999</c:v>
                </c:pt>
                <c:pt idx="3111">
                  <c:v>19.875</c:v>
                </c:pt>
                <c:pt idx="3112">
                  <c:v>20.173075999999998</c:v>
                </c:pt>
                <c:pt idx="3113">
                  <c:v>20.961537</c:v>
                </c:pt>
                <c:pt idx="3114">
                  <c:v>20.817305999999999</c:v>
                </c:pt>
                <c:pt idx="3115">
                  <c:v>21.153845</c:v>
                </c:pt>
                <c:pt idx="3116">
                  <c:v>21.394228999999999</c:v>
                </c:pt>
                <c:pt idx="3117">
                  <c:v>21.346152</c:v>
                </c:pt>
                <c:pt idx="3118">
                  <c:v>21.336537</c:v>
                </c:pt>
                <c:pt idx="3119">
                  <c:v>21.355768999999999</c:v>
                </c:pt>
                <c:pt idx="3120">
                  <c:v>21.538460000000001</c:v>
                </c:pt>
                <c:pt idx="3121">
                  <c:v>21.346152</c:v>
                </c:pt>
                <c:pt idx="3122">
                  <c:v>21.51923</c:v>
                </c:pt>
                <c:pt idx="3123">
                  <c:v>21.442305999999999</c:v>
                </c:pt>
                <c:pt idx="3124">
                  <c:v>21.663460000000001</c:v>
                </c:pt>
                <c:pt idx="3125">
                  <c:v>22.538461000000002</c:v>
                </c:pt>
                <c:pt idx="3126">
                  <c:v>22.432690999999998</c:v>
                </c:pt>
                <c:pt idx="3127">
                  <c:v>21.923075000000001</c:v>
                </c:pt>
                <c:pt idx="3128">
                  <c:v>21.807691999999999</c:v>
                </c:pt>
                <c:pt idx="3129">
                  <c:v>21.951922</c:v>
                </c:pt>
                <c:pt idx="3130">
                  <c:v>21.682690999999998</c:v>
                </c:pt>
                <c:pt idx="3131">
                  <c:v>21.749998999999999</c:v>
                </c:pt>
                <c:pt idx="3132">
                  <c:v>21.336537</c:v>
                </c:pt>
                <c:pt idx="3133">
                  <c:v>21.269228999999999</c:v>
                </c:pt>
                <c:pt idx="3134">
                  <c:v>21.298075000000001</c:v>
                </c:pt>
                <c:pt idx="3135">
                  <c:v>20.923075000000001</c:v>
                </c:pt>
                <c:pt idx="3136">
                  <c:v>21.394228999999999</c:v>
                </c:pt>
                <c:pt idx="3137">
                  <c:v>21.682690999999998</c:v>
                </c:pt>
                <c:pt idx="3138">
                  <c:v>21.778845</c:v>
                </c:pt>
                <c:pt idx="3139">
                  <c:v>21.682690999999998</c:v>
                </c:pt>
                <c:pt idx="3140">
                  <c:v>21.807691999999999</c:v>
                </c:pt>
                <c:pt idx="3141">
                  <c:v>21.874998999999999</c:v>
                </c:pt>
                <c:pt idx="3142">
                  <c:v>22.278846000000001</c:v>
                </c:pt>
                <c:pt idx="3143">
                  <c:v>22.105768000000001</c:v>
                </c:pt>
                <c:pt idx="3144">
                  <c:v>21.826922</c:v>
                </c:pt>
                <c:pt idx="3145">
                  <c:v>21.759613999999999</c:v>
                </c:pt>
                <c:pt idx="3146">
                  <c:v>21.624998999999999</c:v>
                </c:pt>
                <c:pt idx="3147">
                  <c:v>21.990383999999999</c:v>
                </c:pt>
                <c:pt idx="3148">
                  <c:v>22.153846000000001</c:v>
                </c:pt>
                <c:pt idx="3149">
                  <c:v>22.019228999999999</c:v>
                </c:pt>
                <c:pt idx="3150">
                  <c:v>22.182691999999999</c:v>
                </c:pt>
                <c:pt idx="3151">
                  <c:v>22.548075000000001</c:v>
                </c:pt>
                <c:pt idx="3152">
                  <c:v>22.067305999999999</c:v>
                </c:pt>
                <c:pt idx="3153">
                  <c:v>22.009613999999999</c:v>
                </c:pt>
                <c:pt idx="3154">
                  <c:v>21.874998999999999</c:v>
                </c:pt>
                <c:pt idx="3155">
                  <c:v>21.278845</c:v>
                </c:pt>
                <c:pt idx="3156">
                  <c:v>21.855768000000001</c:v>
                </c:pt>
                <c:pt idx="3157">
                  <c:v>23.124998999999999</c:v>
                </c:pt>
                <c:pt idx="3158">
                  <c:v>23.028845</c:v>
                </c:pt>
                <c:pt idx="3159">
                  <c:v>22.855768999999999</c:v>
                </c:pt>
                <c:pt idx="3160">
                  <c:v>22.903845</c:v>
                </c:pt>
                <c:pt idx="3161">
                  <c:v>22.509615</c:v>
                </c:pt>
                <c:pt idx="3162">
                  <c:v>22.701923000000001</c:v>
                </c:pt>
                <c:pt idx="3163">
                  <c:v>22.538461000000002</c:v>
                </c:pt>
                <c:pt idx="3164">
                  <c:v>22.259613999999999</c:v>
                </c:pt>
                <c:pt idx="3165">
                  <c:v>21.51923</c:v>
                </c:pt>
                <c:pt idx="3166">
                  <c:v>21.923075000000001</c:v>
                </c:pt>
                <c:pt idx="3167">
                  <c:v>22.365383000000001</c:v>
                </c:pt>
                <c:pt idx="3168">
                  <c:v>22.480768999999999</c:v>
                </c:pt>
                <c:pt idx="3169">
                  <c:v>22.653845</c:v>
                </c:pt>
                <c:pt idx="3170">
                  <c:v>23.124998999999999</c:v>
                </c:pt>
                <c:pt idx="3171">
                  <c:v>23.384613999999999</c:v>
                </c:pt>
                <c:pt idx="3172">
                  <c:v>23.048075999999998</c:v>
                </c:pt>
                <c:pt idx="3173">
                  <c:v>22.557690999999998</c:v>
                </c:pt>
                <c:pt idx="3174">
                  <c:v>23.326922</c:v>
                </c:pt>
                <c:pt idx="3175">
                  <c:v>23.884615</c:v>
                </c:pt>
                <c:pt idx="3176">
                  <c:v>25.298075999999998</c:v>
                </c:pt>
                <c:pt idx="3177">
                  <c:v>25.096152</c:v>
                </c:pt>
                <c:pt idx="3178">
                  <c:v>25.134615</c:v>
                </c:pt>
                <c:pt idx="3179">
                  <c:v>25.461538000000001</c:v>
                </c:pt>
                <c:pt idx="3180">
                  <c:v>25.096152</c:v>
                </c:pt>
                <c:pt idx="3181">
                  <c:v>24.923075000000001</c:v>
                </c:pt>
                <c:pt idx="3182">
                  <c:v>24.778846000000001</c:v>
                </c:pt>
                <c:pt idx="3183">
                  <c:v>23.442307</c:v>
                </c:pt>
                <c:pt idx="3184">
                  <c:v>22.403845</c:v>
                </c:pt>
                <c:pt idx="3185">
                  <c:v>22.923075999999998</c:v>
                </c:pt>
                <c:pt idx="3186">
                  <c:v>22.624998999999999</c:v>
                </c:pt>
                <c:pt idx="3187">
                  <c:v>22.115383000000001</c:v>
                </c:pt>
                <c:pt idx="3188">
                  <c:v>22.307690999999998</c:v>
                </c:pt>
                <c:pt idx="3189">
                  <c:v>22.615383000000001</c:v>
                </c:pt>
                <c:pt idx="3190">
                  <c:v>21.778845</c:v>
                </c:pt>
                <c:pt idx="3191">
                  <c:v>21.634613999999999</c:v>
                </c:pt>
                <c:pt idx="3192">
                  <c:v>22.355768000000001</c:v>
                </c:pt>
                <c:pt idx="3193">
                  <c:v>21.605768999999999</c:v>
                </c:pt>
                <c:pt idx="3194">
                  <c:v>21.490383000000001</c:v>
                </c:pt>
                <c:pt idx="3195">
                  <c:v>21.605768999999999</c:v>
                </c:pt>
                <c:pt idx="3196">
                  <c:v>22.163460000000001</c:v>
                </c:pt>
                <c:pt idx="3197">
                  <c:v>21.971152</c:v>
                </c:pt>
                <c:pt idx="3198">
                  <c:v>22.432690999999998</c:v>
                </c:pt>
                <c:pt idx="3199">
                  <c:v>22.586537</c:v>
                </c:pt>
                <c:pt idx="3200">
                  <c:v>23.134613999999999</c:v>
                </c:pt>
                <c:pt idx="3201">
                  <c:v>22.884613999999999</c:v>
                </c:pt>
                <c:pt idx="3202">
                  <c:v>22.576923000000001</c:v>
                </c:pt>
                <c:pt idx="3203">
                  <c:v>22.634615</c:v>
                </c:pt>
                <c:pt idx="3204">
                  <c:v>21.951922</c:v>
                </c:pt>
                <c:pt idx="3205">
                  <c:v>21.192307</c:v>
                </c:pt>
                <c:pt idx="3206">
                  <c:v>21.384615</c:v>
                </c:pt>
                <c:pt idx="3207">
                  <c:v>21.240383000000001</c:v>
                </c:pt>
                <c:pt idx="3208">
                  <c:v>21.057690999999998</c:v>
                </c:pt>
                <c:pt idx="3209">
                  <c:v>22.028846000000001</c:v>
                </c:pt>
                <c:pt idx="3210">
                  <c:v>22.778845</c:v>
                </c:pt>
                <c:pt idx="3211">
                  <c:v>22.884613999999999</c:v>
                </c:pt>
                <c:pt idx="3212">
                  <c:v>22.663461000000002</c:v>
                </c:pt>
                <c:pt idx="3213">
                  <c:v>22.961538000000001</c:v>
                </c:pt>
                <c:pt idx="3214">
                  <c:v>22.836537</c:v>
                </c:pt>
                <c:pt idx="3215">
                  <c:v>22.730768999999999</c:v>
                </c:pt>
                <c:pt idx="3216">
                  <c:v>22.874998999999999</c:v>
                </c:pt>
                <c:pt idx="3217">
                  <c:v>22.807690999999998</c:v>
                </c:pt>
                <c:pt idx="3218">
                  <c:v>22.365383000000001</c:v>
                </c:pt>
                <c:pt idx="3219">
                  <c:v>21.942305999999999</c:v>
                </c:pt>
                <c:pt idx="3220">
                  <c:v>21.826922</c:v>
                </c:pt>
                <c:pt idx="3221">
                  <c:v>22.509615</c:v>
                </c:pt>
                <c:pt idx="3222">
                  <c:v>22.971152</c:v>
                </c:pt>
                <c:pt idx="3223">
                  <c:v>22.749998999999999</c:v>
                </c:pt>
                <c:pt idx="3224">
                  <c:v>23.086538000000001</c:v>
                </c:pt>
                <c:pt idx="3225">
                  <c:v>23.336538000000001</c:v>
                </c:pt>
                <c:pt idx="3226">
                  <c:v>23.124998999999999</c:v>
                </c:pt>
                <c:pt idx="3227">
                  <c:v>23.057691999999999</c:v>
                </c:pt>
                <c:pt idx="3228">
                  <c:v>23.153846000000001</c:v>
                </c:pt>
                <c:pt idx="3229">
                  <c:v>23.057691999999999</c:v>
                </c:pt>
                <c:pt idx="3230">
                  <c:v>23.076922</c:v>
                </c:pt>
                <c:pt idx="3231">
                  <c:v>23.326922</c:v>
                </c:pt>
                <c:pt idx="3232">
                  <c:v>23.134613999999999</c:v>
                </c:pt>
                <c:pt idx="3233">
                  <c:v>23.336538000000001</c:v>
                </c:pt>
                <c:pt idx="3234">
                  <c:v>23.759615</c:v>
                </c:pt>
                <c:pt idx="3235">
                  <c:v>23.951923000000001</c:v>
                </c:pt>
                <c:pt idx="3236">
                  <c:v>24.009615</c:v>
                </c:pt>
                <c:pt idx="3237">
                  <c:v>24.182690999999998</c:v>
                </c:pt>
                <c:pt idx="3238">
                  <c:v>24.259613999999999</c:v>
                </c:pt>
                <c:pt idx="3239">
                  <c:v>23.874998999999999</c:v>
                </c:pt>
                <c:pt idx="3240">
                  <c:v>23.625</c:v>
                </c:pt>
                <c:pt idx="3241">
                  <c:v>23.221152</c:v>
                </c:pt>
                <c:pt idx="3242">
                  <c:v>22.711537</c:v>
                </c:pt>
                <c:pt idx="3243">
                  <c:v>22.721152</c:v>
                </c:pt>
                <c:pt idx="3244">
                  <c:v>22.798075999999998</c:v>
                </c:pt>
                <c:pt idx="3245">
                  <c:v>22.942305999999999</c:v>
                </c:pt>
                <c:pt idx="3246">
                  <c:v>22.817305999999999</c:v>
                </c:pt>
                <c:pt idx="3247">
                  <c:v>22.836537</c:v>
                </c:pt>
                <c:pt idx="3248">
                  <c:v>22.634615</c:v>
                </c:pt>
                <c:pt idx="3249">
                  <c:v>22.115383000000001</c:v>
                </c:pt>
                <c:pt idx="3250">
                  <c:v>22.557690999999998</c:v>
                </c:pt>
                <c:pt idx="3251">
                  <c:v>22.403845</c:v>
                </c:pt>
                <c:pt idx="3252">
                  <c:v>22.846152</c:v>
                </c:pt>
                <c:pt idx="3253">
                  <c:v>22.624998999999999</c:v>
                </c:pt>
                <c:pt idx="3254">
                  <c:v>22.375</c:v>
                </c:pt>
                <c:pt idx="3255">
                  <c:v>22.057691999999999</c:v>
                </c:pt>
                <c:pt idx="3256">
                  <c:v>21.923075000000001</c:v>
                </c:pt>
                <c:pt idx="3257">
                  <c:v>21.807691999999999</c:v>
                </c:pt>
                <c:pt idx="3258">
                  <c:v>21.634613999999999</c:v>
                </c:pt>
                <c:pt idx="3259">
                  <c:v>21.509615</c:v>
                </c:pt>
                <c:pt idx="3260">
                  <c:v>21.634613999999999</c:v>
                </c:pt>
                <c:pt idx="3261">
                  <c:v>22.317307</c:v>
                </c:pt>
                <c:pt idx="3262">
                  <c:v>22.490383000000001</c:v>
                </c:pt>
                <c:pt idx="3263">
                  <c:v>23.365383000000001</c:v>
                </c:pt>
                <c:pt idx="3264">
                  <c:v>23.076922</c:v>
                </c:pt>
                <c:pt idx="3265">
                  <c:v>23.067305999999999</c:v>
                </c:pt>
                <c:pt idx="3266">
                  <c:v>23.240383999999999</c:v>
                </c:pt>
                <c:pt idx="3267">
                  <c:v>23.461537</c:v>
                </c:pt>
                <c:pt idx="3268">
                  <c:v>23.557690999999998</c:v>
                </c:pt>
                <c:pt idx="3269">
                  <c:v>23.480768000000001</c:v>
                </c:pt>
                <c:pt idx="3270">
                  <c:v>22.855768999999999</c:v>
                </c:pt>
                <c:pt idx="3271">
                  <c:v>22.692305999999999</c:v>
                </c:pt>
                <c:pt idx="3272">
                  <c:v>22.807690999999998</c:v>
                </c:pt>
                <c:pt idx="3273">
                  <c:v>22.740383000000001</c:v>
                </c:pt>
                <c:pt idx="3274">
                  <c:v>22.663461000000002</c:v>
                </c:pt>
                <c:pt idx="3275">
                  <c:v>23.076922</c:v>
                </c:pt>
                <c:pt idx="3276">
                  <c:v>22.884613999999999</c:v>
                </c:pt>
                <c:pt idx="3277">
                  <c:v>23.538461000000002</c:v>
                </c:pt>
                <c:pt idx="3278">
                  <c:v>23.451922</c:v>
                </c:pt>
                <c:pt idx="3279">
                  <c:v>23.961537</c:v>
                </c:pt>
                <c:pt idx="3280">
                  <c:v>23.509613999999999</c:v>
                </c:pt>
                <c:pt idx="3281">
                  <c:v>22.961538000000001</c:v>
                </c:pt>
                <c:pt idx="3282">
                  <c:v>23.557690999999998</c:v>
                </c:pt>
                <c:pt idx="3283">
                  <c:v>23.721153000000001</c:v>
                </c:pt>
                <c:pt idx="3284">
                  <c:v>24.038460000000001</c:v>
                </c:pt>
                <c:pt idx="3285">
                  <c:v>24.038460000000001</c:v>
                </c:pt>
                <c:pt idx="3286">
                  <c:v>24.423075000000001</c:v>
                </c:pt>
                <c:pt idx="3287">
                  <c:v>25.153845</c:v>
                </c:pt>
                <c:pt idx="3288">
                  <c:v>24.701922</c:v>
                </c:pt>
                <c:pt idx="3289">
                  <c:v>24.999998999999999</c:v>
                </c:pt>
                <c:pt idx="3290">
                  <c:v>24.788461000000002</c:v>
                </c:pt>
                <c:pt idx="3291">
                  <c:v>24.692307</c:v>
                </c:pt>
                <c:pt idx="3292">
                  <c:v>24.230768000000001</c:v>
                </c:pt>
                <c:pt idx="3293">
                  <c:v>24.701922</c:v>
                </c:pt>
                <c:pt idx="3294">
                  <c:v>25.048075000000001</c:v>
                </c:pt>
                <c:pt idx="3295">
                  <c:v>24.990383000000001</c:v>
                </c:pt>
                <c:pt idx="3296">
                  <c:v>25.278845</c:v>
                </c:pt>
                <c:pt idx="3297">
                  <c:v>25.211537</c:v>
                </c:pt>
                <c:pt idx="3298">
                  <c:v>25.26923</c:v>
                </c:pt>
                <c:pt idx="3299">
                  <c:v>25.576922</c:v>
                </c:pt>
                <c:pt idx="3300">
                  <c:v>25.173075999999998</c:v>
                </c:pt>
                <c:pt idx="3301">
                  <c:v>25.374998999999999</c:v>
                </c:pt>
                <c:pt idx="3302">
                  <c:v>25.557691999999999</c:v>
                </c:pt>
                <c:pt idx="3303">
                  <c:v>25.788460000000001</c:v>
                </c:pt>
                <c:pt idx="3304">
                  <c:v>26.086537</c:v>
                </c:pt>
                <c:pt idx="3305">
                  <c:v>26.509615</c:v>
                </c:pt>
                <c:pt idx="3306">
                  <c:v>26.807691999999999</c:v>
                </c:pt>
                <c:pt idx="3307">
                  <c:v>26.874998999999999</c:v>
                </c:pt>
                <c:pt idx="3308">
                  <c:v>27.057691999999999</c:v>
                </c:pt>
                <c:pt idx="3309">
                  <c:v>27.038460000000001</c:v>
                </c:pt>
                <c:pt idx="3310">
                  <c:v>27</c:v>
                </c:pt>
                <c:pt idx="3311">
                  <c:v>27.403845</c:v>
                </c:pt>
                <c:pt idx="3312">
                  <c:v>27.548075000000001</c:v>
                </c:pt>
                <c:pt idx="3313">
                  <c:v>27.92</c:v>
                </c:pt>
                <c:pt idx="3314">
                  <c:v>28.09</c:v>
                </c:pt>
                <c:pt idx="3315">
                  <c:v>28.32</c:v>
                </c:pt>
                <c:pt idx="3316">
                  <c:v>28.19</c:v>
                </c:pt>
                <c:pt idx="3317">
                  <c:v>28.72</c:v>
                </c:pt>
                <c:pt idx="3318">
                  <c:v>28.7</c:v>
                </c:pt>
                <c:pt idx="3319">
                  <c:v>28.46</c:v>
                </c:pt>
                <c:pt idx="3320">
                  <c:v>28.33</c:v>
                </c:pt>
                <c:pt idx="3321">
                  <c:v>28.62</c:v>
                </c:pt>
                <c:pt idx="3322">
                  <c:v>27.59</c:v>
                </c:pt>
                <c:pt idx="3323">
                  <c:v>27.6</c:v>
                </c:pt>
                <c:pt idx="3324">
                  <c:v>28.3</c:v>
                </c:pt>
                <c:pt idx="3325">
                  <c:v>28.33</c:v>
                </c:pt>
                <c:pt idx="3326">
                  <c:v>28.66</c:v>
                </c:pt>
                <c:pt idx="3327">
                  <c:v>28.87</c:v>
                </c:pt>
                <c:pt idx="3328">
                  <c:v>28.6</c:v>
                </c:pt>
                <c:pt idx="3329">
                  <c:v>28.61</c:v>
                </c:pt>
                <c:pt idx="3330">
                  <c:v>28.74</c:v>
                </c:pt>
                <c:pt idx="3331">
                  <c:v>28.5</c:v>
                </c:pt>
                <c:pt idx="3332">
                  <c:v>28.59</c:v>
                </c:pt>
                <c:pt idx="3333">
                  <c:v>28.7</c:v>
                </c:pt>
                <c:pt idx="3334">
                  <c:v>28.81</c:v>
                </c:pt>
                <c:pt idx="3335">
                  <c:v>28.6</c:v>
                </c:pt>
                <c:pt idx="3336">
                  <c:v>29.07</c:v>
                </c:pt>
                <c:pt idx="3337">
                  <c:v>28.8</c:v>
                </c:pt>
                <c:pt idx="3338">
                  <c:v>28.9</c:v>
                </c:pt>
                <c:pt idx="3339">
                  <c:v>28.59</c:v>
                </c:pt>
                <c:pt idx="3340">
                  <c:v>28.72</c:v>
                </c:pt>
                <c:pt idx="3341">
                  <c:v>29.6</c:v>
                </c:pt>
                <c:pt idx="3342">
                  <c:v>28.77</c:v>
                </c:pt>
                <c:pt idx="3343">
                  <c:v>28.44</c:v>
                </c:pt>
                <c:pt idx="3344">
                  <c:v>28.62</c:v>
                </c:pt>
                <c:pt idx="3345">
                  <c:v>28.05</c:v>
                </c:pt>
                <c:pt idx="3346">
                  <c:v>28.49</c:v>
                </c:pt>
                <c:pt idx="3347">
                  <c:v>28.48</c:v>
                </c:pt>
                <c:pt idx="3348">
                  <c:v>28.17</c:v>
                </c:pt>
                <c:pt idx="3349">
                  <c:v>28.33</c:v>
                </c:pt>
                <c:pt idx="3350">
                  <c:v>28.76</c:v>
                </c:pt>
                <c:pt idx="3351">
                  <c:v>28.42</c:v>
                </c:pt>
                <c:pt idx="3352">
                  <c:v>28.69</c:v>
                </c:pt>
                <c:pt idx="3353">
                  <c:v>28.17</c:v>
                </c:pt>
                <c:pt idx="3354">
                  <c:v>27.99</c:v>
                </c:pt>
                <c:pt idx="3355">
                  <c:v>28.38</c:v>
                </c:pt>
                <c:pt idx="3356">
                  <c:v>28.63</c:v>
                </c:pt>
                <c:pt idx="3357">
                  <c:v>28.56</c:v>
                </c:pt>
                <c:pt idx="3358">
                  <c:v>28.46</c:v>
                </c:pt>
                <c:pt idx="3359">
                  <c:v>28.74</c:v>
                </c:pt>
                <c:pt idx="3360">
                  <c:v>28.54</c:v>
                </c:pt>
                <c:pt idx="3361">
                  <c:v>29.11</c:v>
                </c:pt>
                <c:pt idx="3362">
                  <c:v>28.97</c:v>
                </c:pt>
                <c:pt idx="3363">
                  <c:v>28.88</c:v>
                </c:pt>
                <c:pt idx="3364">
                  <c:v>28.58</c:v>
                </c:pt>
                <c:pt idx="3365">
                  <c:v>28.34</c:v>
                </c:pt>
                <c:pt idx="3366">
                  <c:v>27.85</c:v>
                </c:pt>
                <c:pt idx="3367">
                  <c:v>27.92</c:v>
                </c:pt>
                <c:pt idx="3368">
                  <c:v>27.78</c:v>
                </c:pt>
                <c:pt idx="3369">
                  <c:v>27.45</c:v>
                </c:pt>
                <c:pt idx="3370">
                  <c:v>27.28</c:v>
                </c:pt>
                <c:pt idx="3371">
                  <c:v>27.41</c:v>
                </c:pt>
                <c:pt idx="3372">
                  <c:v>27.39</c:v>
                </c:pt>
                <c:pt idx="3373">
                  <c:v>27.3</c:v>
                </c:pt>
                <c:pt idx="3374">
                  <c:v>27.12</c:v>
                </c:pt>
                <c:pt idx="3375">
                  <c:v>26.7</c:v>
                </c:pt>
                <c:pt idx="3376">
                  <c:v>26.7</c:v>
                </c:pt>
                <c:pt idx="3377">
                  <c:v>26.69</c:v>
                </c:pt>
                <c:pt idx="3378">
                  <c:v>27.16</c:v>
                </c:pt>
                <c:pt idx="3379">
                  <c:v>27.33</c:v>
                </c:pt>
                <c:pt idx="3380">
                  <c:v>27.29</c:v>
                </c:pt>
                <c:pt idx="3381">
                  <c:v>27.04</c:v>
                </c:pt>
                <c:pt idx="3382">
                  <c:v>26.92</c:v>
                </c:pt>
                <c:pt idx="3383">
                  <c:v>27.81</c:v>
                </c:pt>
                <c:pt idx="3384">
                  <c:v>27.63</c:v>
                </c:pt>
                <c:pt idx="3385">
                  <c:v>27.48</c:v>
                </c:pt>
                <c:pt idx="3386">
                  <c:v>27.54</c:v>
                </c:pt>
                <c:pt idx="3387">
                  <c:v>27.64</c:v>
                </c:pt>
                <c:pt idx="3388">
                  <c:v>27.49</c:v>
                </c:pt>
                <c:pt idx="3389">
                  <c:v>26.82</c:v>
                </c:pt>
                <c:pt idx="3390">
                  <c:v>26.81</c:v>
                </c:pt>
                <c:pt idx="3391">
                  <c:v>27.21</c:v>
                </c:pt>
                <c:pt idx="3392">
                  <c:v>27.75</c:v>
                </c:pt>
                <c:pt idx="3393">
                  <c:v>27.84</c:v>
                </c:pt>
                <c:pt idx="3394">
                  <c:v>27.79</c:v>
                </c:pt>
                <c:pt idx="3395">
                  <c:v>27.59</c:v>
                </c:pt>
                <c:pt idx="3396">
                  <c:v>27.5</c:v>
                </c:pt>
                <c:pt idx="3397">
                  <c:v>27</c:v>
                </c:pt>
                <c:pt idx="3398">
                  <c:v>27.18</c:v>
                </c:pt>
                <c:pt idx="3399">
                  <c:v>26.86</c:v>
                </c:pt>
                <c:pt idx="3400">
                  <c:v>27.43</c:v>
                </c:pt>
                <c:pt idx="3401">
                  <c:v>27.06</c:v>
                </c:pt>
                <c:pt idx="3402">
                  <c:v>26.91</c:v>
                </c:pt>
                <c:pt idx="3403">
                  <c:v>27.1</c:v>
                </c:pt>
                <c:pt idx="3404">
                  <c:v>27.41</c:v>
                </c:pt>
                <c:pt idx="3405">
                  <c:v>27.62</c:v>
                </c:pt>
                <c:pt idx="3406">
                  <c:v>27.38</c:v>
                </c:pt>
                <c:pt idx="3407">
                  <c:v>27.12</c:v>
                </c:pt>
                <c:pt idx="3408">
                  <c:v>27.7</c:v>
                </c:pt>
                <c:pt idx="3409">
                  <c:v>27.61</c:v>
                </c:pt>
                <c:pt idx="3410">
                  <c:v>27.93</c:v>
                </c:pt>
                <c:pt idx="3411">
                  <c:v>27.74</c:v>
                </c:pt>
                <c:pt idx="3412">
                  <c:v>28.11</c:v>
                </c:pt>
                <c:pt idx="3413">
                  <c:v>28.03</c:v>
                </c:pt>
                <c:pt idx="3414">
                  <c:v>27.75</c:v>
                </c:pt>
                <c:pt idx="3415">
                  <c:v>27.84</c:v>
                </c:pt>
                <c:pt idx="3416">
                  <c:v>27.66</c:v>
                </c:pt>
                <c:pt idx="3417">
                  <c:v>26.3</c:v>
                </c:pt>
                <c:pt idx="3418">
                  <c:v>26.4</c:v>
                </c:pt>
                <c:pt idx="3419">
                  <c:v>26.06</c:v>
                </c:pt>
                <c:pt idx="3420">
                  <c:v>26.5</c:v>
                </c:pt>
                <c:pt idx="3421">
                  <c:v>26.37</c:v>
                </c:pt>
                <c:pt idx="3422">
                  <c:v>25.91</c:v>
                </c:pt>
                <c:pt idx="3423">
                  <c:v>26.24</c:v>
                </c:pt>
                <c:pt idx="3424">
                  <c:v>25.64</c:v>
                </c:pt>
                <c:pt idx="3425">
                  <c:v>25.34</c:v>
                </c:pt>
                <c:pt idx="3426">
                  <c:v>25.8</c:v>
                </c:pt>
                <c:pt idx="3427">
                  <c:v>24.83</c:v>
                </c:pt>
                <c:pt idx="3428">
                  <c:v>25.37</c:v>
                </c:pt>
                <c:pt idx="3429">
                  <c:v>25.58</c:v>
                </c:pt>
                <c:pt idx="3430">
                  <c:v>25.9</c:v>
                </c:pt>
                <c:pt idx="3431">
                  <c:v>26.14</c:v>
                </c:pt>
                <c:pt idx="3432">
                  <c:v>25.83</c:v>
                </c:pt>
                <c:pt idx="3433">
                  <c:v>26.75</c:v>
                </c:pt>
                <c:pt idx="3434">
                  <c:v>26.59</c:v>
                </c:pt>
                <c:pt idx="3435">
                  <c:v>27.32</c:v>
                </c:pt>
                <c:pt idx="3436">
                  <c:v>27.88</c:v>
                </c:pt>
                <c:pt idx="3437">
                  <c:v>27.35</c:v>
                </c:pt>
                <c:pt idx="3438">
                  <c:v>28.6</c:v>
                </c:pt>
                <c:pt idx="3439">
                  <c:v>28.26</c:v>
                </c:pt>
                <c:pt idx="3440">
                  <c:v>28.4</c:v>
                </c:pt>
                <c:pt idx="3441">
                  <c:v>28.35</c:v>
                </c:pt>
                <c:pt idx="3442">
                  <c:v>28.32</c:v>
                </c:pt>
                <c:pt idx="3443">
                  <c:v>29.1</c:v>
                </c:pt>
                <c:pt idx="3444">
                  <c:v>29.57</c:v>
                </c:pt>
                <c:pt idx="3445">
                  <c:v>28.33</c:v>
                </c:pt>
                <c:pt idx="3446">
                  <c:v>28.08</c:v>
                </c:pt>
                <c:pt idx="3447">
                  <c:v>28.05</c:v>
                </c:pt>
                <c:pt idx="3448">
                  <c:v>28.18</c:v>
                </c:pt>
                <c:pt idx="3449">
                  <c:v>28.57</c:v>
                </c:pt>
                <c:pt idx="3450">
                  <c:v>28.63</c:v>
                </c:pt>
                <c:pt idx="3451">
                  <c:v>28.24</c:v>
                </c:pt>
                <c:pt idx="3452">
                  <c:v>28.19</c:v>
                </c:pt>
                <c:pt idx="3453">
                  <c:v>28.25</c:v>
                </c:pt>
                <c:pt idx="3454">
                  <c:v>28.45</c:v>
                </c:pt>
                <c:pt idx="3455">
                  <c:v>29.56</c:v>
                </c:pt>
                <c:pt idx="3456">
                  <c:v>29.49</c:v>
                </c:pt>
                <c:pt idx="3457">
                  <c:v>29.48</c:v>
                </c:pt>
                <c:pt idx="3458">
                  <c:v>28.97</c:v>
                </c:pt>
                <c:pt idx="3459">
                  <c:v>29.33</c:v>
                </c:pt>
                <c:pt idx="3460">
                  <c:v>28.68</c:v>
                </c:pt>
                <c:pt idx="3461">
                  <c:v>29.02</c:v>
                </c:pt>
                <c:pt idx="3462">
                  <c:v>28.89</c:v>
                </c:pt>
                <c:pt idx="3463">
                  <c:v>29.42</c:v>
                </c:pt>
                <c:pt idx="3464">
                  <c:v>29.16</c:v>
                </c:pt>
                <c:pt idx="3465">
                  <c:v>29.4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0A-43F8-AE00-43AEBFD7C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0143391"/>
        <c:axId val="1570130911"/>
      </c:lineChart>
      <c:dateAx>
        <c:axId val="1570143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[$-416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70130911"/>
        <c:crosses val="autoZero"/>
        <c:auto val="1"/>
        <c:lblOffset val="100"/>
        <c:baseTimeUnit val="days"/>
        <c:majorUnit val="1"/>
        <c:majorTimeUnit val="years"/>
      </c:dateAx>
      <c:valAx>
        <c:axId val="1570130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7014339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'[23]7.4 (FK)'!$A$3</c:f>
              <c:strCache>
                <c:ptCount val="1"/>
                <c:pt idx="0">
                  <c:v>RECEITA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'[23]7.4 (FK)'!$B$2:$O$2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'[23]7.4 (FK)'!$B$3:$O$3</c:f>
              <c:numCache>
                <c:formatCode>#,##0.00</c:formatCode>
                <c:ptCount val="14"/>
                <c:pt idx="0">
                  <c:v>2007.828</c:v>
                </c:pt>
                <c:pt idx="1">
                  <c:v>2728.9850000000001</c:v>
                </c:pt>
                <c:pt idx="2">
                  <c:v>2976.0479999999998</c:v>
                </c:pt>
                <c:pt idx="3">
                  <c:v>6207.1679999999997</c:v>
                </c:pt>
                <c:pt idx="4">
                  <c:v>7351.4560000000001</c:v>
                </c:pt>
                <c:pt idx="5">
                  <c:v>8897.8490000000002</c:v>
                </c:pt>
                <c:pt idx="6">
                  <c:v>11256.565000000001</c:v>
                </c:pt>
                <c:pt idx="7">
                  <c:v>13212.504999999999</c:v>
                </c:pt>
                <c:pt idx="8">
                  <c:v>14801.445</c:v>
                </c:pt>
                <c:pt idx="9">
                  <c:v>17565.599999999999</c:v>
                </c:pt>
                <c:pt idx="10">
                  <c:v>20066.84</c:v>
                </c:pt>
                <c:pt idx="11">
                  <c:v>24127.002</c:v>
                </c:pt>
                <c:pt idx="12">
                  <c:v>29067.38</c:v>
                </c:pt>
                <c:pt idx="13">
                  <c:v>33973.79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94-4B58-91AA-FB9F1BB80526}"/>
            </c:ext>
          </c:extLst>
        </c:ser>
        <c:ser>
          <c:idx val="2"/>
          <c:order val="2"/>
          <c:tx>
            <c:strRef>
              <c:f>'[23]7.4 (FK)'!$A$5</c:f>
              <c:strCache>
                <c:ptCount val="1"/>
                <c:pt idx="0">
                  <c:v>PL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'[23]7.4 (FK)'!$B$2:$O$2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'[23]7.4 (FK)'!$B$5:$O$5</c:f>
              <c:numCache>
                <c:formatCode>#,##0.00</c:formatCode>
                <c:ptCount val="14"/>
                <c:pt idx="0">
                  <c:v>598.61699999999996</c:v>
                </c:pt>
                <c:pt idx="1">
                  <c:v>2201.174</c:v>
                </c:pt>
                <c:pt idx="2">
                  <c:v>2264.6590000000001</c:v>
                </c:pt>
                <c:pt idx="3">
                  <c:v>2326.9830000000002</c:v>
                </c:pt>
                <c:pt idx="4">
                  <c:v>2456.9369999999999</c:v>
                </c:pt>
                <c:pt idx="5">
                  <c:v>2656.7979999999998</c:v>
                </c:pt>
                <c:pt idx="6">
                  <c:v>2935.9549999999999</c:v>
                </c:pt>
                <c:pt idx="7">
                  <c:v>3250.3719999999998</c:v>
                </c:pt>
                <c:pt idx="8">
                  <c:v>3534.7669999999998</c:v>
                </c:pt>
                <c:pt idx="9">
                  <c:v>4076.4189999999999</c:v>
                </c:pt>
                <c:pt idx="10">
                  <c:v>4425.6210000000001</c:v>
                </c:pt>
                <c:pt idx="11">
                  <c:v>4718.8019999999997</c:v>
                </c:pt>
                <c:pt idx="12">
                  <c:v>5402.9409999999998</c:v>
                </c:pt>
                <c:pt idx="13">
                  <c:v>6028.3010000000004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94-4B58-91AA-FB9F1BB80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927085423"/>
        <c:axId val="927083983"/>
      </c:barChart>
      <c:lineChart>
        <c:grouping val="standard"/>
        <c:varyColors val="0"/>
        <c:ser>
          <c:idx val="1"/>
          <c:order val="1"/>
          <c:tx>
            <c:strRef>
              <c:f>'[23]7.4 (FK)'!$A$4</c:f>
              <c:strCache>
                <c:ptCount val="1"/>
                <c:pt idx="0">
                  <c:v>Mg EBITDA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'[23]7.4 (FK)'!$B$2:$O$2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'[23]7.4 (FK)'!$B$4:$O$4</c:f>
              <c:numCache>
                <c:formatCode>0.00%</c:formatCode>
                <c:ptCount val="14"/>
                <c:pt idx="0">
                  <c:v>7.2347999999999996E-2</c:v>
                </c:pt>
                <c:pt idx="1">
                  <c:v>6.0675E-2</c:v>
                </c:pt>
                <c:pt idx="2">
                  <c:v>7.8264E-2</c:v>
                </c:pt>
                <c:pt idx="3">
                  <c:v>5.9820999999999999E-2</c:v>
                </c:pt>
                <c:pt idx="4">
                  <c:v>7.3427999999999993E-2</c:v>
                </c:pt>
                <c:pt idx="5">
                  <c:v>8.0548999999999996E-2</c:v>
                </c:pt>
                <c:pt idx="6">
                  <c:v>8.5809999999999997E-2</c:v>
                </c:pt>
                <c:pt idx="7">
                  <c:v>8.4104999999999999E-2</c:v>
                </c:pt>
                <c:pt idx="8">
                  <c:v>7.9055E-2</c:v>
                </c:pt>
                <c:pt idx="9">
                  <c:v>7.7218999999999996E-2</c:v>
                </c:pt>
                <c:pt idx="10">
                  <c:v>7.3354000000000003E-2</c:v>
                </c:pt>
                <c:pt idx="11">
                  <c:v>7.8352000000000005E-2</c:v>
                </c:pt>
                <c:pt idx="12">
                  <c:v>8.4830000000000003E-2</c:v>
                </c:pt>
                <c:pt idx="13">
                  <c:v>8.1067E-2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94-4B58-91AA-FB9F1BB80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156591"/>
        <c:axId val="937163311"/>
      </c:lineChart>
      <c:catAx>
        <c:axId val="927085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927083983"/>
        <c:crosses val="autoZero"/>
        <c:auto val="1"/>
        <c:lblAlgn val="ctr"/>
        <c:lblOffset val="100"/>
        <c:noMultiLvlLbl val="0"/>
      </c:catAx>
      <c:valAx>
        <c:axId val="927083983"/>
        <c:scaling>
          <c:orientation val="minMax"/>
          <c:max val="3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927085423"/>
        <c:crosses val="autoZero"/>
        <c:crossBetween val="between"/>
      </c:valAx>
      <c:valAx>
        <c:axId val="937163311"/>
        <c:scaling>
          <c:orientation val="minMax"/>
          <c:max val="9.0000000000000024E-2"/>
          <c:min val="5.5000000000000007E-2"/>
        </c:scaling>
        <c:delete val="0"/>
        <c:axPos val="r"/>
        <c:numFmt formatCode="0.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937156591"/>
        <c:crosses val="max"/>
        <c:crossBetween val="between"/>
      </c:valAx>
      <c:catAx>
        <c:axId val="9371565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3716331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'[23]7.5 (FK)'!$A$12:$A$2932</c:f>
              <c:numCache>
                <c:formatCode>dd/mm/yy</c:formatCode>
                <c:ptCount val="2921"/>
                <c:pt idx="0">
                  <c:v>40982</c:v>
                </c:pt>
                <c:pt idx="1">
                  <c:v>40983</c:v>
                </c:pt>
                <c:pt idx="2">
                  <c:v>40984</c:v>
                </c:pt>
                <c:pt idx="3">
                  <c:v>40987</c:v>
                </c:pt>
                <c:pt idx="4">
                  <c:v>40988</c:v>
                </c:pt>
                <c:pt idx="5">
                  <c:v>40989</c:v>
                </c:pt>
                <c:pt idx="6">
                  <c:v>40990</c:v>
                </c:pt>
                <c:pt idx="7">
                  <c:v>40991</c:v>
                </c:pt>
                <c:pt idx="8">
                  <c:v>40994</c:v>
                </c:pt>
                <c:pt idx="9">
                  <c:v>40995</c:v>
                </c:pt>
                <c:pt idx="10">
                  <c:v>40996</c:v>
                </c:pt>
                <c:pt idx="11">
                  <c:v>40997</c:v>
                </c:pt>
                <c:pt idx="12">
                  <c:v>40998</c:v>
                </c:pt>
                <c:pt idx="13">
                  <c:v>41001</c:v>
                </c:pt>
                <c:pt idx="14">
                  <c:v>41002</c:v>
                </c:pt>
                <c:pt idx="15">
                  <c:v>41003</c:v>
                </c:pt>
                <c:pt idx="16">
                  <c:v>41004</c:v>
                </c:pt>
                <c:pt idx="17">
                  <c:v>41008</c:v>
                </c:pt>
                <c:pt idx="18">
                  <c:v>41009</c:v>
                </c:pt>
                <c:pt idx="19">
                  <c:v>41010</c:v>
                </c:pt>
                <c:pt idx="20">
                  <c:v>41011</c:v>
                </c:pt>
                <c:pt idx="21">
                  <c:v>41012</c:v>
                </c:pt>
                <c:pt idx="22">
                  <c:v>41015</c:v>
                </c:pt>
                <c:pt idx="23">
                  <c:v>41016</c:v>
                </c:pt>
                <c:pt idx="24">
                  <c:v>41017</c:v>
                </c:pt>
                <c:pt idx="25">
                  <c:v>41018</c:v>
                </c:pt>
                <c:pt idx="26">
                  <c:v>41019</c:v>
                </c:pt>
                <c:pt idx="27">
                  <c:v>41022</c:v>
                </c:pt>
                <c:pt idx="28">
                  <c:v>41023</c:v>
                </c:pt>
                <c:pt idx="29">
                  <c:v>41024</c:v>
                </c:pt>
                <c:pt idx="30">
                  <c:v>41025</c:v>
                </c:pt>
                <c:pt idx="31">
                  <c:v>41026</c:v>
                </c:pt>
                <c:pt idx="32">
                  <c:v>41029</c:v>
                </c:pt>
                <c:pt idx="33">
                  <c:v>41031</c:v>
                </c:pt>
                <c:pt idx="34">
                  <c:v>41032</c:v>
                </c:pt>
                <c:pt idx="35">
                  <c:v>41033</c:v>
                </c:pt>
                <c:pt idx="36">
                  <c:v>41036</c:v>
                </c:pt>
                <c:pt idx="37">
                  <c:v>41037</c:v>
                </c:pt>
                <c:pt idx="38">
                  <c:v>41038</c:v>
                </c:pt>
                <c:pt idx="39">
                  <c:v>41039</c:v>
                </c:pt>
                <c:pt idx="40">
                  <c:v>41040</c:v>
                </c:pt>
                <c:pt idx="41">
                  <c:v>41043</c:v>
                </c:pt>
                <c:pt idx="42">
                  <c:v>41044</c:v>
                </c:pt>
                <c:pt idx="43">
                  <c:v>41045</c:v>
                </c:pt>
                <c:pt idx="44">
                  <c:v>41046</c:v>
                </c:pt>
                <c:pt idx="45">
                  <c:v>41047</c:v>
                </c:pt>
                <c:pt idx="46">
                  <c:v>41050</c:v>
                </c:pt>
                <c:pt idx="47">
                  <c:v>41051</c:v>
                </c:pt>
                <c:pt idx="48">
                  <c:v>41052</c:v>
                </c:pt>
                <c:pt idx="49">
                  <c:v>41053</c:v>
                </c:pt>
                <c:pt idx="50">
                  <c:v>41054</c:v>
                </c:pt>
                <c:pt idx="51">
                  <c:v>41057</c:v>
                </c:pt>
                <c:pt idx="52">
                  <c:v>41058</c:v>
                </c:pt>
                <c:pt idx="53">
                  <c:v>41059</c:v>
                </c:pt>
                <c:pt idx="54">
                  <c:v>41060</c:v>
                </c:pt>
                <c:pt idx="55">
                  <c:v>41061</c:v>
                </c:pt>
                <c:pt idx="56">
                  <c:v>41064</c:v>
                </c:pt>
                <c:pt idx="57">
                  <c:v>41065</c:v>
                </c:pt>
                <c:pt idx="58">
                  <c:v>41066</c:v>
                </c:pt>
                <c:pt idx="59">
                  <c:v>41068</c:v>
                </c:pt>
                <c:pt idx="60">
                  <c:v>41071</c:v>
                </c:pt>
                <c:pt idx="61">
                  <c:v>41072</c:v>
                </c:pt>
                <c:pt idx="62">
                  <c:v>41073</c:v>
                </c:pt>
                <c:pt idx="63">
                  <c:v>41074</c:v>
                </c:pt>
                <c:pt idx="64">
                  <c:v>41075</c:v>
                </c:pt>
                <c:pt idx="65">
                  <c:v>41078</c:v>
                </c:pt>
                <c:pt idx="66">
                  <c:v>41079</c:v>
                </c:pt>
                <c:pt idx="67">
                  <c:v>41080</c:v>
                </c:pt>
                <c:pt idx="68">
                  <c:v>41081</c:v>
                </c:pt>
                <c:pt idx="69">
                  <c:v>41082</c:v>
                </c:pt>
                <c:pt idx="70">
                  <c:v>41085</c:v>
                </c:pt>
                <c:pt idx="71">
                  <c:v>41086</c:v>
                </c:pt>
                <c:pt idx="72">
                  <c:v>41087</c:v>
                </c:pt>
                <c:pt idx="73">
                  <c:v>41088</c:v>
                </c:pt>
                <c:pt idx="74">
                  <c:v>41089</c:v>
                </c:pt>
                <c:pt idx="75">
                  <c:v>41092</c:v>
                </c:pt>
                <c:pt idx="76">
                  <c:v>41093</c:v>
                </c:pt>
                <c:pt idx="77">
                  <c:v>41094</c:v>
                </c:pt>
                <c:pt idx="78">
                  <c:v>41095</c:v>
                </c:pt>
                <c:pt idx="79">
                  <c:v>41096</c:v>
                </c:pt>
                <c:pt idx="80">
                  <c:v>41100</c:v>
                </c:pt>
                <c:pt idx="81">
                  <c:v>41101</c:v>
                </c:pt>
                <c:pt idx="82">
                  <c:v>41102</c:v>
                </c:pt>
                <c:pt idx="83">
                  <c:v>41103</c:v>
                </c:pt>
                <c:pt idx="84">
                  <c:v>41106</c:v>
                </c:pt>
                <c:pt idx="85">
                  <c:v>41107</c:v>
                </c:pt>
                <c:pt idx="86">
                  <c:v>41108</c:v>
                </c:pt>
                <c:pt idx="87">
                  <c:v>41109</c:v>
                </c:pt>
                <c:pt idx="88">
                  <c:v>41110</c:v>
                </c:pt>
                <c:pt idx="89">
                  <c:v>41113</c:v>
                </c:pt>
                <c:pt idx="90">
                  <c:v>41114</c:v>
                </c:pt>
                <c:pt idx="91">
                  <c:v>41115</c:v>
                </c:pt>
                <c:pt idx="92">
                  <c:v>41116</c:v>
                </c:pt>
                <c:pt idx="93">
                  <c:v>41117</c:v>
                </c:pt>
                <c:pt idx="94">
                  <c:v>41120</c:v>
                </c:pt>
                <c:pt idx="95">
                  <c:v>41121</c:v>
                </c:pt>
                <c:pt idx="96">
                  <c:v>41122</c:v>
                </c:pt>
                <c:pt idx="97">
                  <c:v>41123</c:v>
                </c:pt>
                <c:pt idx="98">
                  <c:v>41124</c:v>
                </c:pt>
                <c:pt idx="99">
                  <c:v>41127</c:v>
                </c:pt>
                <c:pt idx="100">
                  <c:v>41128</c:v>
                </c:pt>
                <c:pt idx="101">
                  <c:v>41129</c:v>
                </c:pt>
                <c:pt idx="102">
                  <c:v>41130</c:v>
                </c:pt>
                <c:pt idx="103">
                  <c:v>41131</c:v>
                </c:pt>
                <c:pt idx="104">
                  <c:v>41134</c:v>
                </c:pt>
                <c:pt idx="105">
                  <c:v>41135</c:v>
                </c:pt>
                <c:pt idx="106">
                  <c:v>41136</c:v>
                </c:pt>
                <c:pt idx="107">
                  <c:v>41137</c:v>
                </c:pt>
                <c:pt idx="108">
                  <c:v>41138</c:v>
                </c:pt>
                <c:pt idx="109">
                  <c:v>41141</c:v>
                </c:pt>
                <c:pt idx="110">
                  <c:v>41142</c:v>
                </c:pt>
                <c:pt idx="111">
                  <c:v>41143</c:v>
                </c:pt>
                <c:pt idx="112">
                  <c:v>41144</c:v>
                </c:pt>
                <c:pt idx="113">
                  <c:v>41145</c:v>
                </c:pt>
                <c:pt idx="114">
                  <c:v>41148</c:v>
                </c:pt>
                <c:pt idx="115">
                  <c:v>41149</c:v>
                </c:pt>
                <c:pt idx="116">
                  <c:v>41150</c:v>
                </c:pt>
                <c:pt idx="117">
                  <c:v>41151</c:v>
                </c:pt>
                <c:pt idx="118">
                  <c:v>41152</c:v>
                </c:pt>
                <c:pt idx="119">
                  <c:v>41155</c:v>
                </c:pt>
                <c:pt idx="120">
                  <c:v>41156</c:v>
                </c:pt>
                <c:pt idx="121">
                  <c:v>41157</c:v>
                </c:pt>
                <c:pt idx="122">
                  <c:v>41158</c:v>
                </c:pt>
                <c:pt idx="123">
                  <c:v>41162</c:v>
                </c:pt>
                <c:pt idx="124">
                  <c:v>41163</c:v>
                </c:pt>
                <c:pt idx="125">
                  <c:v>41164</c:v>
                </c:pt>
                <c:pt idx="126">
                  <c:v>41165</c:v>
                </c:pt>
                <c:pt idx="127">
                  <c:v>41166</c:v>
                </c:pt>
                <c:pt idx="128">
                  <c:v>41169</c:v>
                </c:pt>
                <c:pt idx="129">
                  <c:v>41170</c:v>
                </c:pt>
                <c:pt idx="130">
                  <c:v>41171</c:v>
                </c:pt>
                <c:pt idx="131">
                  <c:v>41172</c:v>
                </c:pt>
                <c:pt idx="132">
                  <c:v>41173</c:v>
                </c:pt>
                <c:pt idx="133">
                  <c:v>41176</c:v>
                </c:pt>
                <c:pt idx="134">
                  <c:v>41177</c:v>
                </c:pt>
                <c:pt idx="135">
                  <c:v>41178</c:v>
                </c:pt>
                <c:pt idx="136">
                  <c:v>41179</c:v>
                </c:pt>
                <c:pt idx="137">
                  <c:v>41180</c:v>
                </c:pt>
                <c:pt idx="138">
                  <c:v>41183</c:v>
                </c:pt>
                <c:pt idx="139">
                  <c:v>41184</c:v>
                </c:pt>
                <c:pt idx="140">
                  <c:v>41185</c:v>
                </c:pt>
                <c:pt idx="141">
                  <c:v>41186</c:v>
                </c:pt>
                <c:pt idx="142">
                  <c:v>41187</c:v>
                </c:pt>
                <c:pt idx="143">
                  <c:v>41190</c:v>
                </c:pt>
                <c:pt idx="144">
                  <c:v>41191</c:v>
                </c:pt>
                <c:pt idx="145">
                  <c:v>41192</c:v>
                </c:pt>
                <c:pt idx="146">
                  <c:v>41193</c:v>
                </c:pt>
                <c:pt idx="147">
                  <c:v>41197</c:v>
                </c:pt>
                <c:pt idx="148">
                  <c:v>41198</c:v>
                </c:pt>
                <c:pt idx="149">
                  <c:v>41199</c:v>
                </c:pt>
                <c:pt idx="150">
                  <c:v>41200</c:v>
                </c:pt>
                <c:pt idx="151">
                  <c:v>41201</c:v>
                </c:pt>
                <c:pt idx="152">
                  <c:v>41204</c:v>
                </c:pt>
                <c:pt idx="153">
                  <c:v>41205</c:v>
                </c:pt>
                <c:pt idx="154">
                  <c:v>41206</c:v>
                </c:pt>
                <c:pt idx="155">
                  <c:v>41207</c:v>
                </c:pt>
                <c:pt idx="156">
                  <c:v>41208</c:v>
                </c:pt>
                <c:pt idx="157">
                  <c:v>41211</c:v>
                </c:pt>
                <c:pt idx="158">
                  <c:v>41212</c:v>
                </c:pt>
                <c:pt idx="159">
                  <c:v>41213</c:v>
                </c:pt>
                <c:pt idx="160">
                  <c:v>41214</c:v>
                </c:pt>
                <c:pt idx="161">
                  <c:v>41218</c:v>
                </c:pt>
                <c:pt idx="162">
                  <c:v>41219</c:v>
                </c:pt>
                <c:pt idx="163">
                  <c:v>41220</c:v>
                </c:pt>
                <c:pt idx="164">
                  <c:v>41221</c:v>
                </c:pt>
                <c:pt idx="165">
                  <c:v>41222</c:v>
                </c:pt>
                <c:pt idx="166">
                  <c:v>41225</c:v>
                </c:pt>
                <c:pt idx="167">
                  <c:v>41226</c:v>
                </c:pt>
                <c:pt idx="168">
                  <c:v>41227</c:v>
                </c:pt>
                <c:pt idx="169">
                  <c:v>41229</c:v>
                </c:pt>
                <c:pt idx="170">
                  <c:v>41232</c:v>
                </c:pt>
                <c:pt idx="171">
                  <c:v>41234</c:v>
                </c:pt>
                <c:pt idx="172">
                  <c:v>41235</c:v>
                </c:pt>
                <c:pt idx="173">
                  <c:v>41236</c:v>
                </c:pt>
                <c:pt idx="174">
                  <c:v>41239</c:v>
                </c:pt>
                <c:pt idx="175">
                  <c:v>41240</c:v>
                </c:pt>
                <c:pt idx="176">
                  <c:v>41241</c:v>
                </c:pt>
                <c:pt idx="177">
                  <c:v>41242</c:v>
                </c:pt>
                <c:pt idx="178">
                  <c:v>41243</c:v>
                </c:pt>
                <c:pt idx="179">
                  <c:v>41246</c:v>
                </c:pt>
                <c:pt idx="180">
                  <c:v>41247</c:v>
                </c:pt>
                <c:pt idx="181">
                  <c:v>41248</c:v>
                </c:pt>
                <c:pt idx="182">
                  <c:v>41249</c:v>
                </c:pt>
                <c:pt idx="183">
                  <c:v>41250</c:v>
                </c:pt>
                <c:pt idx="184">
                  <c:v>41253</c:v>
                </c:pt>
                <c:pt idx="185">
                  <c:v>41254</c:v>
                </c:pt>
                <c:pt idx="186">
                  <c:v>41255</c:v>
                </c:pt>
                <c:pt idx="187">
                  <c:v>41256</c:v>
                </c:pt>
                <c:pt idx="188">
                  <c:v>41257</c:v>
                </c:pt>
                <c:pt idx="189">
                  <c:v>41260</c:v>
                </c:pt>
                <c:pt idx="190">
                  <c:v>41261</c:v>
                </c:pt>
                <c:pt idx="191">
                  <c:v>41262</c:v>
                </c:pt>
                <c:pt idx="192">
                  <c:v>41263</c:v>
                </c:pt>
                <c:pt idx="193">
                  <c:v>41264</c:v>
                </c:pt>
                <c:pt idx="194">
                  <c:v>41269</c:v>
                </c:pt>
                <c:pt idx="195">
                  <c:v>41270</c:v>
                </c:pt>
                <c:pt idx="196">
                  <c:v>41271</c:v>
                </c:pt>
                <c:pt idx="197">
                  <c:v>41276</c:v>
                </c:pt>
                <c:pt idx="198">
                  <c:v>41277</c:v>
                </c:pt>
                <c:pt idx="199">
                  <c:v>41278</c:v>
                </c:pt>
                <c:pt idx="200">
                  <c:v>41281</c:v>
                </c:pt>
                <c:pt idx="201">
                  <c:v>41282</c:v>
                </c:pt>
                <c:pt idx="202">
                  <c:v>41283</c:v>
                </c:pt>
                <c:pt idx="203">
                  <c:v>41284</c:v>
                </c:pt>
                <c:pt idx="204">
                  <c:v>41285</c:v>
                </c:pt>
                <c:pt idx="205">
                  <c:v>41288</c:v>
                </c:pt>
                <c:pt idx="206">
                  <c:v>41289</c:v>
                </c:pt>
                <c:pt idx="207">
                  <c:v>41290</c:v>
                </c:pt>
                <c:pt idx="208">
                  <c:v>41291</c:v>
                </c:pt>
                <c:pt idx="209">
                  <c:v>41292</c:v>
                </c:pt>
                <c:pt idx="210">
                  <c:v>41295</c:v>
                </c:pt>
                <c:pt idx="211">
                  <c:v>41296</c:v>
                </c:pt>
                <c:pt idx="212">
                  <c:v>41297</c:v>
                </c:pt>
                <c:pt idx="213">
                  <c:v>41298</c:v>
                </c:pt>
                <c:pt idx="214">
                  <c:v>41302</c:v>
                </c:pt>
                <c:pt idx="215">
                  <c:v>41303</c:v>
                </c:pt>
                <c:pt idx="216">
                  <c:v>41304</c:v>
                </c:pt>
                <c:pt idx="217">
                  <c:v>41305</c:v>
                </c:pt>
                <c:pt idx="218">
                  <c:v>41306</c:v>
                </c:pt>
                <c:pt idx="219">
                  <c:v>41309</c:v>
                </c:pt>
                <c:pt idx="220">
                  <c:v>41310</c:v>
                </c:pt>
                <c:pt idx="221">
                  <c:v>41311</c:v>
                </c:pt>
                <c:pt idx="222">
                  <c:v>41312</c:v>
                </c:pt>
                <c:pt idx="223">
                  <c:v>41313</c:v>
                </c:pt>
                <c:pt idx="224">
                  <c:v>41318</c:v>
                </c:pt>
                <c:pt idx="225">
                  <c:v>41319</c:v>
                </c:pt>
                <c:pt idx="226">
                  <c:v>41320</c:v>
                </c:pt>
                <c:pt idx="227">
                  <c:v>41323</c:v>
                </c:pt>
                <c:pt idx="228">
                  <c:v>41324</c:v>
                </c:pt>
                <c:pt idx="229">
                  <c:v>41325</c:v>
                </c:pt>
                <c:pt idx="230">
                  <c:v>41326</c:v>
                </c:pt>
                <c:pt idx="231">
                  <c:v>41327</c:v>
                </c:pt>
                <c:pt idx="232">
                  <c:v>41330</c:v>
                </c:pt>
                <c:pt idx="233">
                  <c:v>41331</c:v>
                </c:pt>
                <c:pt idx="234">
                  <c:v>41332</c:v>
                </c:pt>
                <c:pt idx="235">
                  <c:v>41333</c:v>
                </c:pt>
                <c:pt idx="236">
                  <c:v>41334</c:v>
                </c:pt>
                <c:pt idx="237">
                  <c:v>41337</c:v>
                </c:pt>
                <c:pt idx="238">
                  <c:v>41338</c:v>
                </c:pt>
                <c:pt idx="239">
                  <c:v>41339</c:v>
                </c:pt>
                <c:pt idx="240">
                  <c:v>41340</c:v>
                </c:pt>
                <c:pt idx="241">
                  <c:v>41341</c:v>
                </c:pt>
                <c:pt idx="242">
                  <c:v>41344</c:v>
                </c:pt>
                <c:pt idx="243">
                  <c:v>41345</c:v>
                </c:pt>
                <c:pt idx="244">
                  <c:v>41346</c:v>
                </c:pt>
                <c:pt idx="245">
                  <c:v>41347</c:v>
                </c:pt>
                <c:pt idx="246">
                  <c:v>41348</c:v>
                </c:pt>
                <c:pt idx="247">
                  <c:v>41351</c:v>
                </c:pt>
                <c:pt idx="248">
                  <c:v>41352</c:v>
                </c:pt>
                <c:pt idx="249">
                  <c:v>41353</c:v>
                </c:pt>
                <c:pt idx="250">
                  <c:v>41354</c:v>
                </c:pt>
                <c:pt idx="251">
                  <c:v>41355</c:v>
                </c:pt>
                <c:pt idx="252">
                  <c:v>41358</c:v>
                </c:pt>
                <c:pt idx="253">
                  <c:v>41359</c:v>
                </c:pt>
                <c:pt idx="254">
                  <c:v>41360</c:v>
                </c:pt>
                <c:pt idx="255">
                  <c:v>41361</c:v>
                </c:pt>
                <c:pt idx="256">
                  <c:v>41365</c:v>
                </c:pt>
                <c:pt idx="257">
                  <c:v>41366</c:v>
                </c:pt>
                <c:pt idx="258">
                  <c:v>41367</c:v>
                </c:pt>
                <c:pt idx="259">
                  <c:v>41368</c:v>
                </c:pt>
                <c:pt idx="260">
                  <c:v>41369</c:v>
                </c:pt>
                <c:pt idx="261">
                  <c:v>41372</c:v>
                </c:pt>
                <c:pt idx="262">
                  <c:v>41373</c:v>
                </c:pt>
                <c:pt idx="263">
                  <c:v>41374</c:v>
                </c:pt>
                <c:pt idx="264">
                  <c:v>41375</c:v>
                </c:pt>
                <c:pt idx="265">
                  <c:v>41376</c:v>
                </c:pt>
                <c:pt idx="266">
                  <c:v>41379</c:v>
                </c:pt>
                <c:pt idx="267">
                  <c:v>41380</c:v>
                </c:pt>
                <c:pt idx="268">
                  <c:v>41381</c:v>
                </c:pt>
                <c:pt idx="269">
                  <c:v>41382</c:v>
                </c:pt>
                <c:pt idx="270">
                  <c:v>41383</c:v>
                </c:pt>
                <c:pt idx="271">
                  <c:v>41386</c:v>
                </c:pt>
                <c:pt idx="272">
                  <c:v>41387</c:v>
                </c:pt>
                <c:pt idx="273">
                  <c:v>41388</c:v>
                </c:pt>
                <c:pt idx="274">
                  <c:v>41389</c:v>
                </c:pt>
                <c:pt idx="275">
                  <c:v>41390</c:v>
                </c:pt>
                <c:pt idx="276">
                  <c:v>41393</c:v>
                </c:pt>
                <c:pt idx="277">
                  <c:v>41394</c:v>
                </c:pt>
                <c:pt idx="278">
                  <c:v>41396</c:v>
                </c:pt>
                <c:pt idx="279">
                  <c:v>41397</c:v>
                </c:pt>
                <c:pt idx="280">
                  <c:v>41400</c:v>
                </c:pt>
                <c:pt idx="281">
                  <c:v>41401</c:v>
                </c:pt>
                <c:pt idx="282">
                  <c:v>41402</c:v>
                </c:pt>
                <c:pt idx="283">
                  <c:v>41403</c:v>
                </c:pt>
                <c:pt idx="284">
                  <c:v>41404</c:v>
                </c:pt>
                <c:pt idx="285">
                  <c:v>41407</c:v>
                </c:pt>
                <c:pt idx="286">
                  <c:v>41408</c:v>
                </c:pt>
                <c:pt idx="287">
                  <c:v>41409</c:v>
                </c:pt>
                <c:pt idx="288">
                  <c:v>41410</c:v>
                </c:pt>
                <c:pt idx="289">
                  <c:v>41411</c:v>
                </c:pt>
                <c:pt idx="290">
                  <c:v>41414</c:v>
                </c:pt>
                <c:pt idx="291">
                  <c:v>41415</c:v>
                </c:pt>
                <c:pt idx="292">
                  <c:v>41416</c:v>
                </c:pt>
                <c:pt idx="293">
                  <c:v>41417</c:v>
                </c:pt>
                <c:pt idx="294">
                  <c:v>41418</c:v>
                </c:pt>
                <c:pt idx="295">
                  <c:v>41421</c:v>
                </c:pt>
                <c:pt idx="296">
                  <c:v>41422</c:v>
                </c:pt>
                <c:pt idx="297">
                  <c:v>41423</c:v>
                </c:pt>
                <c:pt idx="298">
                  <c:v>41425</c:v>
                </c:pt>
                <c:pt idx="299">
                  <c:v>41428</c:v>
                </c:pt>
                <c:pt idx="300">
                  <c:v>41429</c:v>
                </c:pt>
                <c:pt idx="301">
                  <c:v>41430</c:v>
                </c:pt>
                <c:pt idx="302">
                  <c:v>41431</c:v>
                </c:pt>
                <c:pt idx="303">
                  <c:v>41432</c:v>
                </c:pt>
                <c:pt idx="304">
                  <c:v>41435</c:v>
                </c:pt>
                <c:pt idx="305">
                  <c:v>41436</c:v>
                </c:pt>
                <c:pt idx="306">
                  <c:v>41437</c:v>
                </c:pt>
                <c:pt idx="307">
                  <c:v>41438</c:v>
                </c:pt>
                <c:pt idx="308">
                  <c:v>41439</c:v>
                </c:pt>
                <c:pt idx="309">
                  <c:v>41442</c:v>
                </c:pt>
                <c:pt idx="310">
                  <c:v>41443</c:v>
                </c:pt>
                <c:pt idx="311">
                  <c:v>41444</c:v>
                </c:pt>
                <c:pt idx="312">
                  <c:v>41445</c:v>
                </c:pt>
                <c:pt idx="313">
                  <c:v>41446</c:v>
                </c:pt>
                <c:pt idx="314">
                  <c:v>41449</c:v>
                </c:pt>
                <c:pt idx="315">
                  <c:v>41450</c:v>
                </c:pt>
                <c:pt idx="316">
                  <c:v>41451</c:v>
                </c:pt>
                <c:pt idx="317">
                  <c:v>41452</c:v>
                </c:pt>
                <c:pt idx="318">
                  <c:v>41453</c:v>
                </c:pt>
                <c:pt idx="319">
                  <c:v>41456</c:v>
                </c:pt>
                <c:pt idx="320">
                  <c:v>41457</c:v>
                </c:pt>
                <c:pt idx="321">
                  <c:v>41458</c:v>
                </c:pt>
                <c:pt idx="322">
                  <c:v>41459</c:v>
                </c:pt>
                <c:pt idx="323">
                  <c:v>41460</c:v>
                </c:pt>
                <c:pt idx="324">
                  <c:v>41463</c:v>
                </c:pt>
                <c:pt idx="325">
                  <c:v>41465</c:v>
                </c:pt>
                <c:pt idx="326">
                  <c:v>41466</c:v>
                </c:pt>
                <c:pt idx="327">
                  <c:v>41467</c:v>
                </c:pt>
                <c:pt idx="328">
                  <c:v>41470</c:v>
                </c:pt>
                <c:pt idx="329">
                  <c:v>41471</c:v>
                </c:pt>
                <c:pt idx="330">
                  <c:v>41472</c:v>
                </c:pt>
                <c:pt idx="331">
                  <c:v>41473</c:v>
                </c:pt>
                <c:pt idx="332">
                  <c:v>41474</c:v>
                </c:pt>
                <c:pt idx="333">
                  <c:v>41477</c:v>
                </c:pt>
                <c:pt idx="334">
                  <c:v>41478</c:v>
                </c:pt>
                <c:pt idx="335">
                  <c:v>41479</c:v>
                </c:pt>
                <c:pt idx="336">
                  <c:v>41480</c:v>
                </c:pt>
                <c:pt idx="337">
                  <c:v>41481</c:v>
                </c:pt>
                <c:pt idx="338">
                  <c:v>41484</c:v>
                </c:pt>
                <c:pt idx="339">
                  <c:v>41485</c:v>
                </c:pt>
                <c:pt idx="340">
                  <c:v>41486</c:v>
                </c:pt>
                <c:pt idx="341">
                  <c:v>41487</c:v>
                </c:pt>
                <c:pt idx="342">
                  <c:v>41488</c:v>
                </c:pt>
                <c:pt idx="343">
                  <c:v>41491</c:v>
                </c:pt>
                <c:pt idx="344">
                  <c:v>41492</c:v>
                </c:pt>
                <c:pt idx="345">
                  <c:v>41493</c:v>
                </c:pt>
                <c:pt idx="346">
                  <c:v>41494</c:v>
                </c:pt>
                <c:pt idx="347">
                  <c:v>41495</c:v>
                </c:pt>
                <c:pt idx="348">
                  <c:v>41498</c:v>
                </c:pt>
                <c:pt idx="349">
                  <c:v>41499</c:v>
                </c:pt>
                <c:pt idx="350">
                  <c:v>41500</c:v>
                </c:pt>
                <c:pt idx="351">
                  <c:v>41501</c:v>
                </c:pt>
                <c:pt idx="352">
                  <c:v>41502</c:v>
                </c:pt>
                <c:pt idx="353">
                  <c:v>41505</c:v>
                </c:pt>
                <c:pt idx="354">
                  <c:v>41506</c:v>
                </c:pt>
                <c:pt idx="355">
                  <c:v>41507</c:v>
                </c:pt>
                <c:pt idx="356">
                  <c:v>41508</c:v>
                </c:pt>
                <c:pt idx="357">
                  <c:v>41509</c:v>
                </c:pt>
                <c:pt idx="358">
                  <c:v>41512</c:v>
                </c:pt>
                <c:pt idx="359">
                  <c:v>41513</c:v>
                </c:pt>
                <c:pt idx="360">
                  <c:v>41514</c:v>
                </c:pt>
                <c:pt idx="361">
                  <c:v>41515</c:v>
                </c:pt>
                <c:pt idx="362">
                  <c:v>41516</c:v>
                </c:pt>
                <c:pt idx="363">
                  <c:v>41519</c:v>
                </c:pt>
                <c:pt idx="364">
                  <c:v>41520</c:v>
                </c:pt>
                <c:pt idx="365">
                  <c:v>41521</c:v>
                </c:pt>
                <c:pt idx="366">
                  <c:v>41522</c:v>
                </c:pt>
                <c:pt idx="367">
                  <c:v>41523</c:v>
                </c:pt>
                <c:pt idx="368">
                  <c:v>41526</c:v>
                </c:pt>
                <c:pt idx="369">
                  <c:v>41527</c:v>
                </c:pt>
                <c:pt idx="370">
                  <c:v>41528</c:v>
                </c:pt>
                <c:pt idx="371">
                  <c:v>41529</c:v>
                </c:pt>
                <c:pt idx="372">
                  <c:v>41530</c:v>
                </c:pt>
                <c:pt idx="373">
                  <c:v>41533</c:v>
                </c:pt>
                <c:pt idx="374">
                  <c:v>41534</c:v>
                </c:pt>
                <c:pt idx="375">
                  <c:v>41535</c:v>
                </c:pt>
                <c:pt idx="376">
                  <c:v>41536</c:v>
                </c:pt>
                <c:pt idx="377">
                  <c:v>41537</c:v>
                </c:pt>
                <c:pt idx="378">
                  <c:v>41540</c:v>
                </c:pt>
                <c:pt idx="379">
                  <c:v>41541</c:v>
                </c:pt>
                <c:pt idx="380">
                  <c:v>41542</c:v>
                </c:pt>
                <c:pt idx="381">
                  <c:v>41543</c:v>
                </c:pt>
                <c:pt idx="382">
                  <c:v>41544</c:v>
                </c:pt>
                <c:pt idx="383">
                  <c:v>41547</c:v>
                </c:pt>
                <c:pt idx="384">
                  <c:v>41548</c:v>
                </c:pt>
                <c:pt idx="385">
                  <c:v>41549</c:v>
                </c:pt>
                <c:pt idx="386">
                  <c:v>41550</c:v>
                </c:pt>
                <c:pt idx="387">
                  <c:v>41551</c:v>
                </c:pt>
                <c:pt idx="388">
                  <c:v>41554</c:v>
                </c:pt>
                <c:pt idx="389">
                  <c:v>41555</c:v>
                </c:pt>
                <c:pt idx="390">
                  <c:v>41556</c:v>
                </c:pt>
                <c:pt idx="391">
                  <c:v>41557</c:v>
                </c:pt>
                <c:pt idx="392">
                  <c:v>41558</c:v>
                </c:pt>
                <c:pt idx="393">
                  <c:v>41561</c:v>
                </c:pt>
                <c:pt idx="394">
                  <c:v>41562</c:v>
                </c:pt>
                <c:pt idx="395">
                  <c:v>41563</c:v>
                </c:pt>
                <c:pt idx="396">
                  <c:v>41564</c:v>
                </c:pt>
                <c:pt idx="397">
                  <c:v>41565</c:v>
                </c:pt>
                <c:pt idx="398">
                  <c:v>41568</c:v>
                </c:pt>
                <c:pt idx="399">
                  <c:v>41569</c:v>
                </c:pt>
                <c:pt idx="400">
                  <c:v>41570</c:v>
                </c:pt>
                <c:pt idx="401">
                  <c:v>41571</c:v>
                </c:pt>
                <c:pt idx="402">
                  <c:v>41572</c:v>
                </c:pt>
                <c:pt idx="403">
                  <c:v>41575</c:v>
                </c:pt>
                <c:pt idx="404">
                  <c:v>41576</c:v>
                </c:pt>
                <c:pt idx="405">
                  <c:v>41577</c:v>
                </c:pt>
                <c:pt idx="406">
                  <c:v>41578</c:v>
                </c:pt>
                <c:pt idx="407">
                  <c:v>41579</c:v>
                </c:pt>
                <c:pt idx="408">
                  <c:v>41582</c:v>
                </c:pt>
                <c:pt idx="409">
                  <c:v>41583</c:v>
                </c:pt>
                <c:pt idx="410">
                  <c:v>41584</c:v>
                </c:pt>
                <c:pt idx="411">
                  <c:v>41585</c:v>
                </c:pt>
                <c:pt idx="412">
                  <c:v>41586</c:v>
                </c:pt>
                <c:pt idx="413">
                  <c:v>41589</c:v>
                </c:pt>
                <c:pt idx="414">
                  <c:v>41590</c:v>
                </c:pt>
                <c:pt idx="415">
                  <c:v>41591</c:v>
                </c:pt>
                <c:pt idx="416">
                  <c:v>41592</c:v>
                </c:pt>
                <c:pt idx="417">
                  <c:v>41596</c:v>
                </c:pt>
                <c:pt idx="418">
                  <c:v>41597</c:v>
                </c:pt>
                <c:pt idx="419">
                  <c:v>41599</c:v>
                </c:pt>
                <c:pt idx="420">
                  <c:v>41600</c:v>
                </c:pt>
                <c:pt idx="421">
                  <c:v>41603</c:v>
                </c:pt>
                <c:pt idx="422">
                  <c:v>41604</c:v>
                </c:pt>
                <c:pt idx="423">
                  <c:v>41605</c:v>
                </c:pt>
                <c:pt idx="424">
                  <c:v>41606</c:v>
                </c:pt>
                <c:pt idx="425">
                  <c:v>41607</c:v>
                </c:pt>
                <c:pt idx="426">
                  <c:v>41610</c:v>
                </c:pt>
                <c:pt idx="427">
                  <c:v>41611</c:v>
                </c:pt>
                <c:pt idx="428">
                  <c:v>41612</c:v>
                </c:pt>
                <c:pt idx="429">
                  <c:v>41613</c:v>
                </c:pt>
                <c:pt idx="430">
                  <c:v>41614</c:v>
                </c:pt>
                <c:pt idx="431">
                  <c:v>41617</c:v>
                </c:pt>
                <c:pt idx="432">
                  <c:v>41618</c:v>
                </c:pt>
                <c:pt idx="433">
                  <c:v>41619</c:v>
                </c:pt>
                <c:pt idx="434">
                  <c:v>41620</c:v>
                </c:pt>
                <c:pt idx="435">
                  <c:v>41621</c:v>
                </c:pt>
                <c:pt idx="436">
                  <c:v>41624</c:v>
                </c:pt>
                <c:pt idx="437">
                  <c:v>41625</c:v>
                </c:pt>
                <c:pt idx="438">
                  <c:v>41626</c:v>
                </c:pt>
                <c:pt idx="439">
                  <c:v>41627</c:v>
                </c:pt>
                <c:pt idx="440">
                  <c:v>41628</c:v>
                </c:pt>
                <c:pt idx="441">
                  <c:v>41631</c:v>
                </c:pt>
                <c:pt idx="442">
                  <c:v>41634</c:v>
                </c:pt>
                <c:pt idx="443">
                  <c:v>41635</c:v>
                </c:pt>
                <c:pt idx="444">
                  <c:v>41638</c:v>
                </c:pt>
                <c:pt idx="445">
                  <c:v>41641</c:v>
                </c:pt>
                <c:pt idx="446">
                  <c:v>41642</c:v>
                </c:pt>
                <c:pt idx="447">
                  <c:v>41645</c:v>
                </c:pt>
                <c:pt idx="448">
                  <c:v>41646</c:v>
                </c:pt>
                <c:pt idx="449">
                  <c:v>41647</c:v>
                </c:pt>
                <c:pt idx="450">
                  <c:v>41648</c:v>
                </c:pt>
                <c:pt idx="451">
                  <c:v>41649</c:v>
                </c:pt>
                <c:pt idx="452">
                  <c:v>41652</c:v>
                </c:pt>
                <c:pt idx="453">
                  <c:v>41653</c:v>
                </c:pt>
                <c:pt idx="454">
                  <c:v>41654</c:v>
                </c:pt>
                <c:pt idx="455">
                  <c:v>41655</c:v>
                </c:pt>
                <c:pt idx="456">
                  <c:v>41656</c:v>
                </c:pt>
                <c:pt idx="457">
                  <c:v>41659</c:v>
                </c:pt>
                <c:pt idx="458">
                  <c:v>41660</c:v>
                </c:pt>
                <c:pt idx="459">
                  <c:v>41661</c:v>
                </c:pt>
                <c:pt idx="460">
                  <c:v>41662</c:v>
                </c:pt>
                <c:pt idx="461">
                  <c:v>41663</c:v>
                </c:pt>
                <c:pt idx="462">
                  <c:v>41666</c:v>
                </c:pt>
                <c:pt idx="463">
                  <c:v>41667</c:v>
                </c:pt>
                <c:pt idx="464">
                  <c:v>41668</c:v>
                </c:pt>
                <c:pt idx="465">
                  <c:v>41669</c:v>
                </c:pt>
                <c:pt idx="466">
                  <c:v>41670</c:v>
                </c:pt>
                <c:pt idx="467">
                  <c:v>41673</c:v>
                </c:pt>
                <c:pt idx="468">
                  <c:v>41674</c:v>
                </c:pt>
                <c:pt idx="469">
                  <c:v>41675</c:v>
                </c:pt>
                <c:pt idx="470">
                  <c:v>41676</c:v>
                </c:pt>
                <c:pt idx="471">
                  <c:v>41677</c:v>
                </c:pt>
                <c:pt idx="472">
                  <c:v>41680</c:v>
                </c:pt>
                <c:pt idx="473">
                  <c:v>41681</c:v>
                </c:pt>
                <c:pt idx="474">
                  <c:v>41682</c:v>
                </c:pt>
                <c:pt idx="475">
                  <c:v>41683</c:v>
                </c:pt>
                <c:pt idx="476">
                  <c:v>41684</c:v>
                </c:pt>
                <c:pt idx="477">
                  <c:v>41687</c:v>
                </c:pt>
                <c:pt idx="478">
                  <c:v>41688</c:v>
                </c:pt>
                <c:pt idx="479">
                  <c:v>41689</c:v>
                </c:pt>
                <c:pt idx="480">
                  <c:v>41690</c:v>
                </c:pt>
                <c:pt idx="481">
                  <c:v>41691</c:v>
                </c:pt>
                <c:pt idx="482">
                  <c:v>41694</c:v>
                </c:pt>
                <c:pt idx="483">
                  <c:v>41695</c:v>
                </c:pt>
                <c:pt idx="484">
                  <c:v>41696</c:v>
                </c:pt>
                <c:pt idx="485">
                  <c:v>41697</c:v>
                </c:pt>
                <c:pt idx="486">
                  <c:v>41698</c:v>
                </c:pt>
                <c:pt idx="487">
                  <c:v>41703</c:v>
                </c:pt>
                <c:pt idx="488">
                  <c:v>41704</c:v>
                </c:pt>
                <c:pt idx="489">
                  <c:v>41705</c:v>
                </c:pt>
                <c:pt idx="490">
                  <c:v>41708</c:v>
                </c:pt>
                <c:pt idx="491">
                  <c:v>41709</c:v>
                </c:pt>
                <c:pt idx="492">
                  <c:v>41710</c:v>
                </c:pt>
                <c:pt idx="493">
                  <c:v>41711</c:v>
                </c:pt>
                <c:pt idx="494">
                  <c:v>41712</c:v>
                </c:pt>
                <c:pt idx="495">
                  <c:v>41715</c:v>
                </c:pt>
                <c:pt idx="496">
                  <c:v>41716</c:v>
                </c:pt>
                <c:pt idx="497">
                  <c:v>41717</c:v>
                </c:pt>
                <c:pt idx="498">
                  <c:v>41718</c:v>
                </c:pt>
                <c:pt idx="499">
                  <c:v>41719</c:v>
                </c:pt>
                <c:pt idx="500">
                  <c:v>41722</c:v>
                </c:pt>
                <c:pt idx="501">
                  <c:v>41723</c:v>
                </c:pt>
                <c:pt idx="502">
                  <c:v>41724</c:v>
                </c:pt>
                <c:pt idx="503">
                  <c:v>41725</c:v>
                </c:pt>
                <c:pt idx="504">
                  <c:v>41726</c:v>
                </c:pt>
                <c:pt idx="505">
                  <c:v>41729</c:v>
                </c:pt>
                <c:pt idx="506">
                  <c:v>41730</c:v>
                </c:pt>
                <c:pt idx="507">
                  <c:v>41731</c:v>
                </c:pt>
                <c:pt idx="508">
                  <c:v>41732</c:v>
                </c:pt>
                <c:pt idx="509">
                  <c:v>41733</c:v>
                </c:pt>
                <c:pt idx="510">
                  <c:v>41736</c:v>
                </c:pt>
                <c:pt idx="511">
                  <c:v>41737</c:v>
                </c:pt>
                <c:pt idx="512">
                  <c:v>41738</c:v>
                </c:pt>
                <c:pt idx="513">
                  <c:v>41739</c:v>
                </c:pt>
                <c:pt idx="514">
                  <c:v>41740</c:v>
                </c:pt>
                <c:pt idx="515">
                  <c:v>41743</c:v>
                </c:pt>
                <c:pt idx="516">
                  <c:v>41744</c:v>
                </c:pt>
                <c:pt idx="517">
                  <c:v>41745</c:v>
                </c:pt>
                <c:pt idx="518">
                  <c:v>41746</c:v>
                </c:pt>
                <c:pt idx="519">
                  <c:v>41751</c:v>
                </c:pt>
                <c:pt idx="520">
                  <c:v>41752</c:v>
                </c:pt>
                <c:pt idx="521">
                  <c:v>41753</c:v>
                </c:pt>
                <c:pt idx="522">
                  <c:v>41754</c:v>
                </c:pt>
                <c:pt idx="523">
                  <c:v>41757</c:v>
                </c:pt>
                <c:pt idx="524">
                  <c:v>41758</c:v>
                </c:pt>
                <c:pt idx="525">
                  <c:v>41759</c:v>
                </c:pt>
                <c:pt idx="526">
                  <c:v>41761</c:v>
                </c:pt>
                <c:pt idx="527">
                  <c:v>41764</c:v>
                </c:pt>
                <c:pt idx="528">
                  <c:v>41765</c:v>
                </c:pt>
                <c:pt idx="529">
                  <c:v>41766</c:v>
                </c:pt>
                <c:pt idx="530">
                  <c:v>41767</c:v>
                </c:pt>
                <c:pt idx="531">
                  <c:v>41768</c:v>
                </c:pt>
                <c:pt idx="532">
                  <c:v>41771</c:v>
                </c:pt>
                <c:pt idx="533">
                  <c:v>41772</c:v>
                </c:pt>
                <c:pt idx="534">
                  <c:v>41773</c:v>
                </c:pt>
                <c:pt idx="535">
                  <c:v>41774</c:v>
                </c:pt>
                <c:pt idx="536">
                  <c:v>41775</c:v>
                </c:pt>
                <c:pt idx="537">
                  <c:v>41778</c:v>
                </c:pt>
                <c:pt idx="538">
                  <c:v>41779</c:v>
                </c:pt>
                <c:pt idx="539">
                  <c:v>41780</c:v>
                </c:pt>
                <c:pt idx="540">
                  <c:v>41781</c:v>
                </c:pt>
                <c:pt idx="541">
                  <c:v>41782</c:v>
                </c:pt>
                <c:pt idx="542">
                  <c:v>41785</c:v>
                </c:pt>
                <c:pt idx="543">
                  <c:v>41786</c:v>
                </c:pt>
                <c:pt idx="544">
                  <c:v>41787</c:v>
                </c:pt>
                <c:pt idx="545">
                  <c:v>41788</c:v>
                </c:pt>
                <c:pt idx="546">
                  <c:v>41789</c:v>
                </c:pt>
                <c:pt idx="547">
                  <c:v>41792</c:v>
                </c:pt>
                <c:pt idx="548">
                  <c:v>41793</c:v>
                </c:pt>
                <c:pt idx="549">
                  <c:v>41794</c:v>
                </c:pt>
                <c:pt idx="550">
                  <c:v>41795</c:v>
                </c:pt>
                <c:pt idx="551">
                  <c:v>41796</c:v>
                </c:pt>
                <c:pt idx="552">
                  <c:v>41799</c:v>
                </c:pt>
                <c:pt idx="553">
                  <c:v>41800</c:v>
                </c:pt>
                <c:pt idx="554">
                  <c:v>41801</c:v>
                </c:pt>
                <c:pt idx="555">
                  <c:v>41803</c:v>
                </c:pt>
                <c:pt idx="556">
                  <c:v>41806</c:v>
                </c:pt>
                <c:pt idx="557">
                  <c:v>41807</c:v>
                </c:pt>
                <c:pt idx="558">
                  <c:v>41808</c:v>
                </c:pt>
                <c:pt idx="559">
                  <c:v>41810</c:v>
                </c:pt>
                <c:pt idx="560">
                  <c:v>41813</c:v>
                </c:pt>
                <c:pt idx="561">
                  <c:v>41814</c:v>
                </c:pt>
                <c:pt idx="562">
                  <c:v>41815</c:v>
                </c:pt>
                <c:pt idx="563">
                  <c:v>41816</c:v>
                </c:pt>
                <c:pt idx="564">
                  <c:v>41817</c:v>
                </c:pt>
                <c:pt idx="565">
                  <c:v>41820</c:v>
                </c:pt>
                <c:pt idx="566">
                  <c:v>41821</c:v>
                </c:pt>
                <c:pt idx="567">
                  <c:v>41822</c:v>
                </c:pt>
                <c:pt idx="568">
                  <c:v>41823</c:v>
                </c:pt>
                <c:pt idx="569">
                  <c:v>41824</c:v>
                </c:pt>
                <c:pt idx="570">
                  <c:v>41827</c:v>
                </c:pt>
                <c:pt idx="571">
                  <c:v>41828</c:v>
                </c:pt>
                <c:pt idx="572">
                  <c:v>41830</c:v>
                </c:pt>
                <c:pt idx="573">
                  <c:v>41831</c:v>
                </c:pt>
                <c:pt idx="574">
                  <c:v>41834</c:v>
                </c:pt>
                <c:pt idx="575">
                  <c:v>41835</c:v>
                </c:pt>
                <c:pt idx="576">
                  <c:v>41836</c:v>
                </c:pt>
                <c:pt idx="577">
                  <c:v>41837</c:v>
                </c:pt>
                <c:pt idx="578">
                  <c:v>41838</c:v>
                </c:pt>
                <c:pt idx="579">
                  <c:v>41841</c:v>
                </c:pt>
                <c:pt idx="580">
                  <c:v>41842</c:v>
                </c:pt>
                <c:pt idx="581">
                  <c:v>41843</c:v>
                </c:pt>
                <c:pt idx="582">
                  <c:v>41844</c:v>
                </c:pt>
                <c:pt idx="583">
                  <c:v>41845</c:v>
                </c:pt>
                <c:pt idx="584">
                  <c:v>41848</c:v>
                </c:pt>
                <c:pt idx="585">
                  <c:v>41849</c:v>
                </c:pt>
                <c:pt idx="586">
                  <c:v>41850</c:v>
                </c:pt>
                <c:pt idx="587">
                  <c:v>41851</c:v>
                </c:pt>
                <c:pt idx="588">
                  <c:v>41852</c:v>
                </c:pt>
                <c:pt idx="589">
                  <c:v>41855</c:v>
                </c:pt>
                <c:pt idx="590">
                  <c:v>41856</c:v>
                </c:pt>
                <c:pt idx="591">
                  <c:v>41857</c:v>
                </c:pt>
                <c:pt idx="592">
                  <c:v>41858</c:v>
                </c:pt>
                <c:pt idx="593">
                  <c:v>41859</c:v>
                </c:pt>
                <c:pt idx="594">
                  <c:v>41862</c:v>
                </c:pt>
                <c:pt idx="595">
                  <c:v>41863</c:v>
                </c:pt>
                <c:pt idx="596">
                  <c:v>41864</c:v>
                </c:pt>
                <c:pt idx="597">
                  <c:v>41865</c:v>
                </c:pt>
                <c:pt idx="598">
                  <c:v>41866</c:v>
                </c:pt>
                <c:pt idx="599">
                  <c:v>41869</c:v>
                </c:pt>
                <c:pt idx="600">
                  <c:v>41870</c:v>
                </c:pt>
                <c:pt idx="601">
                  <c:v>41871</c:v>
                </c:pt>
                <c:pt idx="602">
                  <c:v>41872</c:v>
                </c:pt>
                <c:pt idx="603">
                  <c:v>41873</c:v>
                </c:pt>
                <c:pt idx="604">
                  <c:v>41876</c:v>
                </c:pt>
                <c:pt idx="605">
                  <c:v>41877</c:v>
                </c:pt>
                <c:pt idx="606">
                  <c:v>41878</c:v>
                </c:pt>
                <c:pt idx="607">
                  <c:v>41879</c:v>
                </c:pt>
                <c:pt idx="608">
                  <c:v>41880</c:v>
                </c:pt>
                <c:pt idx="609">
                  <c:v>41883</c:v>
                </c:pt>
                <c:pt idx="610">
                  <c:v>41884</c:v>
                </c:pt>
                <c:pt idx="611">
                  <c:v>41885</c:v>
                </c:pt>
                <c:pt idx="612">
                  <c:v>41886</c:v>
                </c:pt>
                <c:pt idx="613">
                  <c:v>41887</c:v>
                </c:pt>
                <c:pt idx="614">
                  <c:v>41890</c:v>
                </c:pt>
                <c:pt idx="615">
                  <c:v>41891</c:v>
                </c:pt>
                <c:pt idx="616">
                  <c:v>41892</c:v>
                </c:pt>
                <c:pt idx="617">
                  <c:v>41893</c:v>
                </c:pt>
                <c:pt idx="618">
                  <c:v>41894</c:v>
                </c:pt>
                <c:pt idx="619">
                  <c:v>41897</c:v>
                </c:pt>
                <c:pt idx="620">
                  <c:v>41898</c:v>
                </c:pt>
                <c:pt idx="621">
                  <c:v>41899</c:v>
                </c:pt>
                <c:pt idx="622">
                  <c:v>41900</c:v>
                </c:pt>
                <c:pt idx="623">
                  <c:v>41901</c:v>
                </c:pt>
                <c:pt idx="624">
                  <c:v>41904</c:v>
                </c:pt>
                <c:pt idx="625">
                  <c:v>41905</c:v>
                </c:pt>
                <c:pt idx="626">
                  <c:v>41906</c:v>
                </c:pt>
                <c:pt idx="627">
                  <c:v>41907</c:v>
                </c:pt>
                <c:pt idx="628">
                  <c:v>41908</c:v>
                </c:pt>
                <c:pt idx="629">
                  <c:v>41911</c:v>
                </c:pt>
                <c:pt idx="630">
                  <c:v>41912</c:v>
                </c:pt>
                <c:pt idx="631">
                  <c:v>41913</c:v>
                </c:pt>
                <c:pt idx="632">
                  <c:v>41914</c:v>
                </c:pt>
                <c:pt idx="633">
                  <c:v>41915</c:v>
                </c:pt>
                <c:pt idx="634">
                  <c:v>41918</c:v>
                </c:pt>
                <c:pt idx="635">
                  <c:v>41919</c:v>
                </c:pt>
                <c:pt idx="636">
                  <c:v>41920</c:v>
                </c:pt>
                <c:pt idx="637">
                  <c:v>41921</c:v>
                </c:pt>
                <c:pt idx="638">
                  <c:v>41922</c:v>
                </c:pt>
                <c:pt idx="639">
                  <c:v>41925</c:v>
                </c:pt>
                <c:pt idx="640">
                  <c:v>41926</c:v>
                </c:pt>
                <c:pt idx="641">
                  <c:v>41927</c:v>
                </c:pt>
                <c:pt idx="642">
                  <c:v>41928</c:v>
                </c:pt>
                <c:pt idx="643">
                  <c:v>41929</c:v>
                </c:pt>
                <c:pt idx="644">
                  <c:v>41932</c:v>
                </c:pt>
                <c:pt idx="645">
                  <c:v>41933</c:v>
                </c:pt>
                <c:pt idx="646">
                  <c:v>41934</c:v>
                </c:pt>
                <c:pt idx="647">
                  <c:v>41935</c:v>
                </c:pt>
                <c:pt idx="648">
                  <c:v>41936</c:v>
                </c:pt>
                <c:pt idx="649">
                  <c:v>41939</c:v>
                </c:pt>
                <c:pt idx="650">
                  <c:v>41940</c:v>
                </c:pt>
                <c:pt idx="651">
                  <c:v>41941</c:v>
                </c:pt>
                <c:pt idx="652">
                  <c:v>41942</c:v>
                </c:pt>
                <c:pt idx="653">
                  <c:v>41943</c:v>
                </c:pt>
                <c:pt idx="654">
                  <c:v>41946</c:v>
                </c:pt>
                <c:pt idx="655">
                  <c:v>41947</c:v>
                </c:pt>
                <c:pt idx="656">
                  <c:v>41948</c:v>
                </c:pt>
                <c:pt idx="657">
                  <c:v>41949</c:v>
                </c:pt>
                <c:pt idx="658">
                  <c:v>41950</c:v>
                </c:pt>
                <c:pt idx="659">
                  <c:v>41953</c:v>
                </c:pt>
                <c:pt idx="660">
                  <c:v>41954</c:v>
                </c:pt>
                <c:pt idx="661">
                  <c:v>41955</c:v>
                </c:pt>
                <c:pt idx="662">
                  <c:v>41956</c:v>
                </c:pt>
                <c:pt idx="663">
                  <c:v>41957</c:v>
                </c:pt>
                <c:pt idx="664">
                  <c:v>41960</c:v>
                </c:pt>
                <c:pt idx="665">
                  <c:v>41961</c:v>
                </c:pt>
                <c:pt idx="666">
                  <c:v>41962</c:v>
                </c:pt>
                <c:pt idx="667">
                  <c:v>41964</c:v>
                </c:pt>
                <c:pt idx="668">
                  <c:v>41967</c:v>
                </c:pt>
                <c:pt idx="669">
                  <c:v>41968</c:v>
                </c:pt>
                <c:pt idx="670">
                  <c:v>41969</c:v>
                </c:pt>
                <c:pt idx="671">
                  <c:v>41970</c:v>
                </c:pt>
                <c:pt idx="672">
                  <c:v>41971</c:v>
                </c:pt>
                <c:pt idx="673">
                  <c:v>41974</c:v>
                </c:pt>
                <c:pt idx="674">
                  <c:v>41975</c:v>
                </c:pt>
                <c:pt idx="675">
                  <c:v>41976</c:v>
                </c:pt>
                <c:pt idx="676">
                  <c:v>41977</c:v>
                </c:pt>
                <c:pt idx="677">
                  <c:v>41978</c:v>
                </c:pt>
                <c:pt idx="678">
                  <c:v>41981</c:v>
                </c:pt>
                <c:pt idx="679">
                  <c:v>41982</c:v>
                </c:pt>
                <c:pt idx="680">
                  <c:v>41983</c:v>
                </c:pt>
                <c:pt idx="681">
                  <c:v>41984</c:v>
                </c:pt>
                <c:pt idx="682">
                  <c:v>41985</c:v>
                </c:pt>
                <c:pt idx="683">
                  <c:v>41988</c:v>
                </c:pt>
                <c:pt idx="684">
                  <c:v>41989</c:v>
                </c:pt>
                <c:pt idx="685">
                  <c:v>41990</c:v>
                </c:pt>
                <c:pt idx="686">
                  <c:v>41991</c:v>
                </c:pt>
                <c:pt idx="687">
                  <c:v>41992</c:v>
                </c:pt>
                <c:pt idx="688">
                  <c:v>41995</c:v>
                </c:pt>
                <c:pt idx="689">
                  <c:v>41996</c:v>
                </c:pt>
                <c:pt idx="690">
                  <c:v>41999</c:v>
                </c:pt>
                <c:pt idx="691">
                  <c:v>42002</c:v>
                </c:pt>
                <c:pt idx="692">
                  <c:v>42003</c:v>
                </c:pt>
                <c:pt idx="693">
                  <c:v>42006</c:v>
                </c:pt>
                <c:pt idx="694">
                  <c:v>42009</c:v>
                </c:pt>
                <c:pt idx="695">
                  <c:v>42010</c:v>
                </c:pt>
                <c:pt idx="696">
                  <c:v>42011</c:v>
                </c:pt>
                <c:pt idx="697">
                  <c:v>42012</c:v>
                </c:pt>
                <c:pt idx="698">
                  <c:v>42013</c:v>
                </c:pt>
                <c:pt idx="699">
                  <c:v>42016</c:v>
                </c:pt>
                <c:pt idx="700">
                  <c:v>42017</c:v>
                </c:pt>
                <c:pt idx="701">
                  <c:v>42018</c:v>
                </c:pt>
                <c:pt idx="702">
                  <c:v>42019</c:v>
                </c:pt>
                <c:pt idx="703">
                  <c:v>42020</c:v>
                </c:pt>
                <c:pt idx="704">
                  <c:v>42023</c:v>
                </c:pt>
                <c:pt idx="705">
                  <c:v>42024</c:v>
                </c:pt>
                <c:pt idx="706">
                  <c:v>42025</c:v>
                </c:pt>
                <c:pt idx="707">
                  <c:v>42026</c:v>
                </c:pt>
                <c:pt idx="708">
                  <c:v>42027</c:v>
                </c:pt>
                <c:pt idx="709">
                  <c:v>42030</c:v>
                </c:pt>
                <c:pt idx="710">
                  <c:v>42031</c:v>
                </c:pt>
                <c:pt idx="711">
                  <c:v>42032</c:v>
                </c:pt>
                <c:pt idx="712">
                  <c:v>42033</c:v>
                </c:pt>
                <c:pt idx="713">
                  <c:v>42034</c:v>
                </c:pt>
                <c:pt idx="714">
                  <c:v>42037</c:v>
                </c:pt>
                <c:pt idx="715">
                  <c:v>42038</c:v>
                </c:pt>
                <c:pt idx="716">
                  <c:v>42039</c:v>
                </c:pt>
                <c:pt idx="717">
                  <c:v>42040</c:v>
                </c:pt>
                <c:pt idx="718">
                  <c:v>42041</c:v>
                </c:pt>
                <c:pt idx="719">
                  <c:v>42044</c:v>
                </c:pt>
                <c:pt idx="720">
                  <c:v>42045</c:v>
                </c:pt>
                <c:pt idx="721">
                  <c:v>42046</c:v>
                </c:pt>
                <c:pt idx="722">
                  <c:v>42047</c:v>
                </c:pt>
                <c:pt idx="723">
                  <c:v>42048</c:v>
                </c:pt>
                <c:pt idx="724">
                  <c:v>42053</c:v>
                </c:pt>
                <c:pt idx="725">
                  <c:v>42054</c:v>
                </c:pt>
                <c:pt idx="726">
                  <c:v>42055</c:v>
                </c:pt>
                <c:pt idx="727">
                  <c:v>42058</c:v>
                </c:pt>
                <c:pt idx="728">
                  <c:v>42059</c:v>
                </c:pt>
                <c:pt idx="729">
                  <c:v>42060</c:v>
                </c:pt>
                <c:pt idx="730">
                  <c:v>42061</c:v>
                </c:pt>
                <c:pt idx="731">
                  <c:v>42062</c:v>
                </c:pt>
                <c:pt idx="732">
                  <c:v>42065</c:v>
                </c:pt>
                <c:pt idx="733">
                  <c:v>42066</c:v>
                </c:pt>
                <c:pt idx="734">
                  <c:v>42067</c:v>
                </c:pt>
                <c:pt idx="735">
                  <c:v>42068</c:v>
                </c:pt>
                <c:pt idx="736">
                  <c:v>42069</c:v>
                </c:pt>
                <c:pt idx="737">
                  <c:v>42072</c:v>
                </c:pt>
                <c:pt idx="738">
                  <c:v>42073</c:v>
                </c:pt>
                <c:pt idx="739">
                  <c:v>42074</c:v>
                </c:pt>
                <c:pt idx="740">
                  <c:v>42075</c:v>
                </c:pt>
                <c:pt idx="741">
                  <c:v>42076</c:v>
                </c:pt>
                <c:pt idx="742">
                  <c:v>42079</c:v>
                </c:pt>
                <c:pt idx="743">
                  <c:v>42080</c:v>
                </c:pt>
                <c:pt idx="744">
                  <c:v>42081</c:v>
                </c:pt>
                <c:pt idx="745">
                  <c:v>42082</c:v>
                </c:pt>
                <c:pt idx="746">
                  <c:v>42083</c:v>
                </c:pt>
                <c:pt idx="747">
                  <c:v>42086</c:v>
                </c:pt>
                <c:pt idx="748">
                  <c:v>42087</c:v>
                </c:pt>
                <c:pt idx="749">
                  <c:v>42088</c:v>
                </c:pt>
                <c:pt idx="750">
                  <c:v>42089</c:v>
                </c:pt>
                <c:pt idx="751">
                  <c:v>42090</c:v>
                </c:pt>
                <c:pt idx="752">
                  <c:v>42093</c:v>
                </c:pt>
                <c:pt idx="753">
                  <c:v>42094</c:v>
                </c:pt>
                <c:pt idx="754">
                  <c:v>42095</c:v>
                </c:pt>
                <c:pt idx="755">
                  <c:v>42096</c:v>
                </c:pt>
                <c:pt idx="756">
                  <c:v>42100</c:v>
                </c:pt>
                <c:pt idx="757">
                  <c:v>42101</c:v>
                </c:pt>
                <c:pt idx="758">
                  <c:v>42102</c:v>
                </c:pt>
                <c:pt idx="759">
                  <c:v>42103</c:v>
                </c:pt>
                <c:pt idx="760">
                  <c:v>42104</c:v>
                </c:pt>
                <c:pt idx="761">
                  <c:v>42107</c:v>
                </c:pt>
                <c:pt idx="762">
                  <c:v>42108</c:v>
                </c:pt>
                <c:pt idx="763">
                  <c:v>42109</c:v>
                </c:pt>
                <c:pt idx="764">
                  <c:v>42110</c:v>
                </c:pt>
                <c:pt idx="765">
                  <c:v>42111</c:v>
                </c:pt>
                <c:pt idx="766">
                  <c:v>42114</c:v>
                </c:pt>
                <c:pt idx="767">
                  <c:v>42116</c:v>
                </c:pt>
                <c:pt idx="768">
                  <c:v>42117</c:v>
                </c:pt>
                <c:pt idx="769">
                  <c:v>42118</c:v>
                </c:pt>
                <c:pt idx="770">
                  <c:v>42121</c:v>
                </c:pt>
                <c:pt idx="771">
                  <c:v>42122</c:v>
                </c:pt>
                <c:pt idx="772">
                  <c:v>42123</c:v>
                </c:pt>
                <c:pt idx="773">
                  <c:v>42124</c:v>
                </c:pt>
                <c:pt idx="774">
                  <c:v>42128</c:v>
                </c:pt>
                <c:pt idx="775">
                  <c:v>42129</c:v>
                </c:pt>
                <c:pt idx="776">
                  <c:v>42130</c:v>
                </c:pt>
                <c:pt idx="777">
                  <c:v>42131</c:v>
                </c:pt>
                <c:pt idx="778">
                  <c:v>42132</c:v>
                </c:pt>
                <c:pt idx="779">
                  <c:v>42135</c:v>
                </c:pt>
                <c:pt idx="780">
                  <c:v>42136</c:v>
                </c:pt>
                <c:pt idx="781">
                  <c:v>42137</c:v>
                </c:pt>
                <c:pt idx="782">
                  <c:v>42138</c:v>
                </c:pt>
                <c:pt idx="783">
                  <c:v>42139</c:v>
                </c:pt>
                <c:pt idx="784">
                  <c:v>42142</c:v>
                </c:pt>
                <c:pt idx="785">
                  <c:v>42143</c:v>
                </c:pt>
                <c:pt idx="786">
                  <c:v>42144</c:v>
                </c:pt>
                <c:pt idx="787">
                  <c:v>42145</c:v>
                </c:pt>
                <c:pt idx="788">
                  <c:v>42146</c:v>
                </c:pt>
                <c:pt idx="789">
                  <c:v>42149</c:v>
                </c:pt>
                <c:pt idx="790">
                  <c:v>42150</c:v>
                </c:pt>
                <c:pt idx="791">
                  <c:v>42151</c:v>
                </c:pt>
                <c:pt idx="792">
                  <c:v>42152</c:v>
                </c:pt>
                <c:pt idx="793">
                  <c:v>42153</c:v>
                </c:pt>
                <c:pt idx="794">
                  <c:v>42156</c:v>
                </c:pt>
                <c:pt idx="795">
                  <c:v>42157</c:v>
                </c:pt>
                <c:pt idx="796">
                  <c:v>42158</c:v>
                </c:pt>
                <c:pt idx="797">
                  <c:v>42160</c:v>
                </c:pt>
                <c:pt idx="798">
                  <c:v>42163</c:v>
                </c:pt>
                <c:pt idx="799">
                  <c:v>42164</c:v>
                </c:pt>
                <c:pt idx="800">
                  <c:v>42165</c:v>
                </c:pt>
                <c:pt idx="801">
                  <c:v>42166</c:v>
                </c:pt>
                <c:pt idx="802">
                  <c:v>42167</c:v>
                </c:pt>
                <c:pt idx="803">
                  <c:v>42170</c:v>
                </c:pt>
                <c:pt idx="804">
                  <c:v>42171</c:v>
                </c:pt>
                <c:pt idx="805">
                  <c:v>42172</c:v>
                </c:pt>
                <c:pt idx="806">
                  <c:v>42173</c:v>
                </c:pt>
                <c:pt idx="807">
                  <c:v>42174</c:v>
                </c:pt>
                <c:pt idx="808">
                  <c:v>42177</c:v>
                </c:pt>
                <c:pt idx="809">
                  <c:v>42178</c:v>
                </c:pt>
                <c:pt idx="810">
                  <c:v>42179</c:v>
                </c:pt>
                <c:pt idx="811">
                  <c:v>42180</c:v>
                </c:pt>
                <c:pt idx="812">
                  <c:v>42181</c:v>
                </c:pt>
                <c:pt idx="813">
                  <c:v>42184</c:v>
                </c:pt>
                <c:pt idx="814">
                  <c:v>42185</c:v>
                </c:pt>
                <c:pt idx="815">
                  <c:v>42186</c:v>
                </c:pt>
                <c:pt idx="816">
                  <c:v>42187</c:v>
                </c:pt>
                <c:pt idx="817">
                  <c:v>42188</c:v>
                </c:pt>
                <c:pt idx="818">
                  <c:v>42191</c:v>
                </c:pt>
                <c:pt idx="819">
                  <c:v>42192</c:v>
                </c:pt>
                <c:pt idx="820">
                  <c:v>42193</c:v>
                </c:pt>
                <c:pt idx="821">
                  <c:v>42195</c:v>
                </c:pt>
                <c:pt idx="822">
                  <c:v>42198</c:v>
                </c:pt>
                <c:pt idx="823">
                  <c:v>42199</c:v>
                </c:pt>
                <c:pt idx="824">
                  <c:v>42200</c:v>
                </c:pt>
                <c:pt idx="825">
                  <c:v>42201</c:v>
                </c:pt>
                <c:pt idx="826">
                  <c:v>42202</c:v>
                </c:pt>
                <c:pt idx="827">
                  <c:v>42205</c:v>
                </c:pt>
                <c:pt idx="828">
                  <c:v>42206</c:v>
                </c:pt>
                <c:pt idx="829">
                  <c:v>42207</c:v>
                </c:pt>
                <c:pt idx="830">
                  <c:v>42208</c:v>
                </c:pt>
                <c:pt idx="831">
                  <c:v>42209</c:v>
                </c:pt>
                <c:pt idx="832">
                  <c:v>42212</c:v>
                </c:pt>
                <c:pt idx="833">
                  <c:v>42213</c:v>
                </c:pt>
                <c:pt idx="834">
                  <c:v>42214</c:v>
                </c:pt>
                <c:pt idx="835">
                  <c:v>42215</c:v>
                </c:pt>
                <c:pt idx="836">
                  <c:v>42216</c:v>
                </c:pt>
                <c:pt idx="837">
                  <c:v>42219</c:v>
                </c:pt>
                <c:pt idx="838">
                  <c:v>42220</c:v>
                </c:pt>
                <c:pt idx="839">
                  <c:v>42221</c:v>
                </c:pt>
                <c:pt idx="840">
                  <c:v>42222</c:v>
                </c:pt>
                <c:pt idx="841">
                  <c:v>42223</c:v>
                </c:pt>
                <c:pt idx="842">
                  <c:v>42226</c:v>
                </c:pt>
                <c:pt idx="843">
                  <c:v>42227</c:v>
                </c:pt>
                <c:pt idx="844">
                  <c:v>42228</c:v>
                </c:pt>
                <c:pt idx="845">
                  <c:v>42229</c:v>
                </c:pt>
                <c:pt idx="846">
                  <c:v>42230</c:v>
                </c:pt>
                <c:pt idx="847">
                  <c:v>42233</c:v>
                </c:pt>
                <c:pt idx="848">
                  <c:v>42234</c:v>
                </c:pt>
                <c:pt idx="849">
                  <c:v>42235</c:v>
                </c:pt>
                <c:pt idx="850">
                  <c:v>42236</c:v>
                </c:pt>
                <c:pt idx="851">
                  <c:v>42237</c:v>
                </c:pt>
                <c:pt idx="852">
                  <c:v>42240</c:v>
                </c:pt>
                <c:pt idx="853">
                  <c:v>42241</c:v>
                </c:pt>
                <c:pt idx="854">
                  <c:v>42242</c:v>
                </c:pt>
                <c:pt idx="855">
                  <c:v>42243</c:v>
                </c:pt>
                <c:pt idx="856">
                  <c:v>42244</c:v>
                </c:pt>
                <c:pt idx="857">
                  <c:v>42247</c:v>
                </c:pt>
                <c:pt idx="858">
                  <c:v>42248</c:v>
                </c:pt>
                <c:pt idx="859">
                  <c:v>42249</c:v>
                </c:pt>
                <c:pt idx="860">
                  <c:v>42250</c:v>
                </c:pt>
                <c:pt idx="861">
                  <c:v>42251</c:v>
                </c:pt>
                <c:pt idx="862">
                  <c:v>42255</c:v>
                </c:pt>
                <c:pt idx="863">
                  <c:v>42256</c:v>
                </c:pt>
                <c:pt idx="864">
                  <c:v>42257</c:v>
                </c:pt>
                <c:pt idx="865">
                  <c:v>42258</c:v>
                </c:pt>
                <c:pt idx="866">
                  <c:v>42261</c:v>
                </c:pt>
                <c:pt idx="867">
                  <c:v>42262</c:v>
                </c:pt>
                <c:pt idx="868">
                  <c:v>42263</c:v>
                </c:pt>
                <c:pt idx="869">
                  <c:v>42264</c:v>
                </c:pt>
                <c:pt idx="870">
                  <c:v>42265</c:v>
                </c:pt>
                <c:pt idx="871">
                  <c:v>42268</c:v>
                </c:pt>
                <c:pt idx="872">
                  <c:v>42269</c:v>
                </c:pt>
                <c:pt idx="873">
                  <c:v>42270</c:v>
                </c:pt>
                <c:pt idx="874">
                  <c:v>42271</c:v>
                </c:pt>
                <c:pt idx="875">
                  <c:v>42272</c:v>
                </c:pt>
                <c:pt idx="876">
                  <c:v>42275</c:v>
                </c:pt>
                <c:pt idx="877">
                  <c:v>42276</c:v>
                </c:pt>
                <c:pt idx="878">
                  <c:v>42277</c:v>
                </c:pt>
                <c:pt idx="879">
                  <c:v>42278</c:v>
                </c:pt>
                <c:pt idx="880">
                  <c:v>42279</c:v>
                </c:pt>
                <c:pt idx="881">
                  <c:v>42282</c:v>
                </c:pt>
                <c:pt idx="882">
                  <c:v>42283</c:v>
                </c:pt>
                <c:pt idx="883">
                  <c:v>42284</c:v>
                </c:pt>
                <c:pt idx="884">
                  <c:v>42285</c:v>
                </c:pt>
                <c:pt idx="885">
                  <c:v>42286</c:v>
                </c:pt>
                <c:pt idx="886">
                  <c:v>42290</c:v>
                </c:pt>
                <c:pt idx="887">
                  <c:v>42291</c:v>
                </c:pt>
                <c:pt idx="888">
                  <c:v>42292</c:v>
                </c:pt>
                <c:pt idx="889">
                  <c:v>42293</c:v>
                </c:pt>
                <c:pt idx="890">
                  <c:v>42296</c:v>
                </c:pt>
                <c:pt idx="891">
                  <c:v>42297</c:v>
                </c:pt>
                <c:pt idx="892">
                  <c:v>42298</c:v>
                </c:pt>
                <c:pt idx="893">
                  <c:v>42299</c:v>
                </c:pt>
                <c:pt idx="894">
                  <c:v>42300</c:v>
                </c:pt>
                <c:pt idx="895">
                  <c:v>42303</c:v>
                </c:pt>
                <c:pt idx="896">
                  <c:v>42304</c:v>
                </c:pt>
                <c:pt idx="897">
                  <c:v>42305</c:v>
                </c:pt>
                <c:pt idx="898">
                  <c:v>42306</c:v>
                </c:pt>
                <c:pt idx="899">
                  <c:v>42307</c:v>
                </c:pt>
                <c:pt idx="900">
                  <c:v>42311</c:v>
                </c:pt>
                <c:pt idx="901">
                  <c:v>42312</c:v>
                </c:pt>
                <c:pt idx="902">
                  <c:v>42313</c:v>
                </c:pt>
                <c:pt idx="903">
                  <c:v>42314</c:v>
                </c:pt>
                <c:pt idx="904">
                  <c:v>42317</c:v>
                </c:pt>
                <c:pt idx="905">
                  <c:v>42318</c:v>
                </c:pt>
                <c:pt idx="906">
                  <c:v>42319</c:v>
                </c:pt>
                <c:pt idx="907">
                  <c:v>42320</c:v>
                </c:pt>
                <c:pt idx="908">
                  <c:v>42321</c:v>
                </c:pt>
                <c:pt idx="909">
                  <c:v>42324</c:v>
                </c:pt>
                <c:pt idx="910">
                  <c:v>42325</c:v>
                </c:pt>
                <c:pt idx="911">
                  <c:v>42326</c:v>
                </c:pt>
                <c:pt idx="912">
                  <c:v>42327</c:v>
                </c:pt>
                <c:pt idx="913">
                  <c:v>42331</c:v>
                </c:pt>
                <c:pt idx="914">
                  <c:v>42332</c:v>
                </c:pt>
                <c:pt idx="915">
                  <c:v>42333</c:v>
                </c:pt>
                <c:pt idx="916">
                  <c:v>42334</c:v>
                </c:pt>
                <c:pt idx="917">
                  <c:v>42335</c:v>
                </c:pt>
                <c:pt idx="918">
                  <c:v>42338</c:v>
                </c:pt>
                <c:pt idx="919">
                  <c:v>42339</c:v>
                </c:pt>
                <c:pt idx="920">
                  <c:v>42340</c:v>
                </c:pt>
                <c:pt idx="921">
                  <c:v>42341</c:v>
                </c:pt>
                <c:pt idx="922">
                  <c:v>42342</c:v>
                </c:pt>
                <c:pt idx="923">
                  <c:v>42345</c:v>
                </c:pt>
                <c:pt idx="924">
                  <c:v>42346</c:v>
                </c:pt>
                <c:pt idx="925">
                  <c:v>42347</c:v>
                </c:pt>
                <c:pt idx="926">
                  <c:v>42348</c:v>
                </c:pt>
                <c:pt idx="927">
                  <c:v>42349</c:v>
                </c:pt>
                <c:pt idx="928">
                  <c:v>42352</c:v>
                </c:pt>
                <c:pt idx="929">
                  <c:v>42353</c:v>
                </c:pt>
                <c:pt idx="930">
                  <c:v>42354</c:v>
                </c:pt>
                <c:pt idx="931">
                  <c:v>42355</c:v>
                </c:pt>
                <c:pt idx="932">
                  <c:v>42356</c:v>
                </c:pt>
                <c:pt idx="933">
                  <c:v>42359</c:v>
                </c:pt>
                <c:pt idx="934">
                  <c:v>42360</c:v>
                </c:pt>
                <c:pt idx="935">
                  <c:v>42361</c:v>
                </c:pt>
                <c:pt idx="936">
                  <c:v>42366</c:v>
                </c:pt>
                <c:pt idx="937">
                  <c:v>42367</c:v>
                </c:pt>
                <c:pt idx="938">
                  <c:v>42368</c:v>
                </c:pt>
                <c:pt idx="939">
                  <c:v>42373</c:v>
                </c:pt>
                <c:pt idx="940">
                  <c:v>42374</c:v>
                </c:pt>
                <c:pt idx="941">
                  <c:v>42375</c:v>
                </c:pt>
                <c:pt idx="942">
                  <c:v>42376</c:v>
                </c:pt>
                <c:pt idx="943">
                  <c:v>42377</c:v>
                </c:pt>
                <c:pt idx="944">
                  <c:v>42380</c:v>
                </c:pt>
                <c:pt idx="945">
                  <c:v>42381</c:v>
                </c:pt>
                <c:pt idx="946">
                  <c:v>42382</c:v>
                </c:pt>
                <c:pt idx="947">
                  <c:v>42383</c:v>
                </c:pt>
                <c:pt idx="948">
                  <c:v>42384</c:v>
                </c:pt>
                <c:pt idx="949">
                  <c:v>42387</c:v>
                </c:pt>
                <c:pt idx="950">
                  <c:v>42388</c:v>
                </c:pt>
                <c:pt idx="951">
                  <c:v>42389</c:v>
                </c:pt>
                <c:pt idx="952">
                  <c:v>42390</c:v>
                </c:pt>
                <c:pt idx="953">
                  <c:v>42391</c:v>
                </c:pt>
                <c:pt idx="954">
                  <c:v>42395</c:v>
                </c:pt>
                <c:pt idx="955">
                  <c:v>42396</c:v>
                </c:pt>
                <c:pt idx="956">
                  <c:v>42397</c:v>
                </c:pt>
                <c:pt idx="957">
                  <c:v>42398</c:v>
                </c:pt>
                <c:pt idx="958">
                  <c:v>42401</c:v>
                </c:pt>
                <c:pt idx="959">
                  <c:v>42402</c:v>
                </c:pt>
                <c:pt idx="960">
                  <c:v>42403</c:v>
                </c:pt>
                <c:pt idx="961">
                  <c:v>42404</c:v>
                </c:pt>
                <c:pt idx="962">
                  <c:v>42405</c:v>
                </c:pt>
                <c:pt idx="963">
                  <c:v>42410</c:v>
                </c:pt>
                <c:pt idx="964">
                  <c:v>42411</c:v>
                </c:pt>
                <c:pt idx="965">
                  <c:v>42412</c:v>
                </c:pt>
                <c:pt idx="966">
                  <c:v>42415</c:v>
                </c:pt>
                <c:pt idx="967">
                  <c:v>42416</c:v>
                </c:pt>
                <c:pt idx="968">
                  <c:v>42417</c:v>
                </c:pt>
                <c:pt idx="969">
                  <c:v>42418</c:v>
                </c:pt>
                <c:pt idx="970">
                  <c:v>42419</c:v>
                </c:pt>
                <c:pt idx="971">
                  <c:v>42422</c:v>
                </c:pt>
                <c:pt idx="972">
                  <c:v>42423</c:v>
                </c:pt>
                <c:pt idx="973">
                  <c:v>42424</c:v>
                </c:pt>
                <c:pt idx="974">
                  <c:v>42425</c:v>
                </c:pt>
                <c:pt idx="975">
                  <c:v>42426</c:v>
                </c:pt>
                <c:pt idx="976">
                  <c:v>42429</c:v>
                </c:pt>
                <c:pt idx="977">
                  <c:v>42430</c:v>
                </c:pt>
                <c:pt idx="978">
                  <c:v>42431</c:v>
                </c:pt>
                <c:pt idx="979">
                  <c:v>42432</c:v>
                </c:pt>
                <c:pt idx="980">
                  <c:v>42433</c:v>
                </c:pt>
                <c:pt idx="981">
                  <c:v>42436</c:v>
                </c:pt>
                <c:pt idx="982">
                  <c:v>42437</c:v>
                </c:pt>
                <c:pt idx="983">
                  <c:v>42438</c:v>
                </c:pt>
                <c:pt idx="984">
                  <c:v>42439</c:v>
                </c:pt>
                <c:pt idx="985">
                  <c:v>42440</c:v>
                </c:pt>
                <c:pt idx="986">
                  <c:v>42443</c:v>
                </c:pt>
                <c:pt idx="987">
                  <c:v>42444</c:v>
                </c:pt>
                <c:pt idx="988">
                  <c:v>42445</c:v>
                </c:pt>
                <c:pt idx="989">
                  <c:v>42446</c:v>
                </c:pt>
                <c:pt idx="990">
                  <c:v>42447</c:v>
                </c:pt>
                <c:pt idx="991">
                  <c:v>42450</c:v>
                </c:pt>
                <c:pt idx="992">
                  <c:v>42451</c:v>
                </c:pt>
                <c:pt idx="993">
                  <c:v>42452</c:v>
                </c:pt>
                <c:pt idx="994">
                  <c:v>42453</c:v>
                </c:pt>
                <c:pt idx="995">
                  <c:v>42457</c:v>
                </c:pt>
                <c:pt idx="996">
                  <c:v>42458</c:v>
                </c:pt>
                <c:pt idx="997">
                  <c:v>42459</c:v>
                </c:pt>
                <c:pt idx="998">
                  <c:v>42460</c:v>
                </c:pt>
                <c:pt idx="999">
                  <c:v>42461</c:v>
                </c:pt>
                <c:pt idx="1000">
                  <c:v>42464</c:v>
                </c:pt>
                <c:pt idx="1001">
                  <c:v>42465</c:v>
                </c:pt>
                <c:pt idx="1002">
                  <c:v>42466</c:v>
                </c:pt>
                <c:pt idx="1003">
                  <c:v>42467</c:v>
                </c:pt>
                <c:pt idx="1004">
                  <c:v>42468</c:v>
                </c:pt>
                <c:pt idx="1005">
                  <c:v>42471</c:v>
                </c:pt>
                <c:pt idx="1006">
                  <c:v>42472</c:v>
                </c:pt>
                <c:pt idx="1007">
                  <c:v>42473</c:v>
                </c:pt>
                <c:pt idx="1008">
                  <c:v>42474</c:v>
                </c:pt>
                <c:pt idx="1009">
                  <c:v>42475</c:v>
                </c:pt>
                <c:pt idx="1010">
                  <c:v>42478</c:v>
                </c:pt>
                <c:pt idx="1011">
                  <c:v>42479</c:v>
                </c:pt>
                <c:pt idx="1012">
                  <c:v>42480</c:v>
                </c:pt>
                <c:pt idx="1013">
                  <c:v>42482</c:v>
                </c:pt>
                <c:pt idx="1014">
                  <c:v>42485</c:v>
                </c:pt>
                <c:pt idx="1015">
                  <c:v>42486</c:v>
                </c:pt>
                <c:pt idx="1016">
                  <c:v>42487</c:v>
                </c:pt>
                <c:pt idx="1017">
                  <c:v>42488</c:v>
                </c:pt>
                <c:pt idx="1018">
                  <c:v>42489</c:v>
                </c:pt>
                <c:pt idx="1019">
                  <c:v>42492</c:v>
                </c:pt>
                <c:pt idx="1020">
                  <c:v>42493</c:v>
                </c:pt>
                <c:pt idx="1021">
                  <c:v>42494</c:v>
                </c:pt>
                <c:pt idx="1022">
                  <c:v>42495</c:v>
                </c:pt>
                <c:pt idx="1023">
                  <c:v>42496</c:v>
                </c:pt>
                <c:pt idx="1024">
                  <c:v>42499</c:v>
                </c:pt>
                <c:pt idx="1025">
                  <c:v>42500</c:v>
                </c:pt>
                <c:pt idx="1026">
                  <c:v>42501</c:v>
                </c:pt>
                <c:pt idx="1027">
                  <c:v>42502</c:v>
                </c:pt>
                <c:pt idx="1028">
                  <c:v>42503</c:v>
                </c:pt>
                <c:pt idx="1029">
                  <c:v>42506</c:v>
                </c:pt>
                <c:pt idx="1030">
                  <c:v>42507</c:v>
                </c:pt>
                <c:pt idx="1031">
                  <c:v>42508</c:v>
                </c:pt>
                <c:pt idx="1032">
                  <c:v>42509</c:v>
                </c:pt>
                <c:pt idx="1033">
                  <c:v>42510</c:v>
                </c:pt>
                <c:pt idx="1034">
                  <c:v>42513</c:v>
                </c:pt>
                <c:pt idx="1035">
                  <c:v>42514</c:v>
                </c:pt>
                <c:pt idx="1036">
                  <c:v>42515</c:v>
                </c:pt>
                <c:pt idx="1037">
                  <c:v>42517</c:v>
                </c:pt>
                <c:pt idx="1038">
                  <c:v>42520</c:v>
                </c:pt>
                <c:pt idx="1039">
                  <c:v>42521</c:v>
                </c:pt>
                <c:pt idx="1040">
                  <c:v>42522</c:v>
                </c:pt>
                <c:pt idx="1041">
                  <c:v>42523</c:v>
                </c:pt>
                <c:pt idx="1042">
                  <c:v>42524</c:v>
                </c:pt>
                <c:pt idx="1043">
                  <c:v>42527</c:v>
                </c:pt>
                <c:pt idx="1044">
                  <c:v>42528</c:v>
                </c:pt>
                <c:pt idx="1045">
                  <c:v>42529</c:v>
                </c:pt>
                <c:pt idx="1046">
                  <c:v>42530</c:v>
                </c:pt>
                <c:pt idx="1047">
                  <c:v>42531</c:v>
                </c:pt>
                <c:pt idx="1048">
                  <c:v>42534</c:v>
                </c:pt>
                <c:pt idx="1049">
                  <c:v>42535</c:v>
                </c:pt>
                <c:pt idx="1050">
                  <c:v>42536</c:v>
                </c:pt>
                <c:pt idx="1051">
                  <c:v>42537</c:v>
                </c:pt>
                <c:pt idx="1052">
                  <c:v>42538</c:v>
                </c:pt>
                <c:pt idx="1053">
                  <c:v>42541</c:v>
                </c:pt>
                <c:pt idx="1054">
                  <c:v>42542</c:v>
                </c:pt>
                <c:pt idx="1055">
                  <c:v>42543</c:v>
                </c:pt>
                <c:pt idx="1056">
                  <c:v>42544</c:v>
                </c:pt>
                <c:pt idx="1057">
                  <c:v>42545</c:v>
                </c:pt>
                <c:pt idx="1058">
                  <c:v>42548</c:v>
                </c:pt>
                <c:pt idx="1059">
                  <c:v>42549</c:v>
                </c:pt>
                <c:pt idx="1060">
                  <c:v>42550</c:v>
                </c:pt>
                <c:pt idx="1061">
                  <c:v>42551</c:v>
                </c:pt>
                <c:pt idx="1062">
                  <c:v>42552</c:v>
                </c:pt>
                <c:pt idx="1063">
                  <c:v>42555</c:v>
                </c:pt>
                <c:pt idx="1064">
                  <c:v>42556</c:v>
                </c:pt>
                <c:pt idx="1065">
                  <c:v>42557</c:v>
                </c:pt>
                <c:pt idx="1066">
                  <c:v>42558</c:v>
                </c:pt>
                <c:pt idx="1067">
                  <c:v>42559</c:v>
                </c:pt>
                <c:pt idx="1068">
                  <c:v>42562</c:v>
                </c:pt>
                <c:pt idx="1069">
                  <c:v>42563</c:v>
                </c:pt>
                <c:pt idx="1070">
                  <c:v>42564</c:v>
                </c:pt>
                <c:pt idx="1071">
                  <c:v>42565</c:v>
                </c:pt>
                <c:pt idx="1072">
                  <c:v>42566</c:v>
                </c:pt>
                <c:pt idx="1073">
                  <c:v>42569</c:v>
                </c:pt>
                <c:pt idx="1074">
                  <c:v>42570</c:v>
                </c:pt>
                <c:pt idx="1075">
                  <c:v>42571</c:v>
                </c:pt>
                <c:pt idx="1076">
                  <c:v>42572</c:v>
                </c:pt>
                <c:pt idx="1077">
                  <c:v>42573</c:v>
                </c:pt>
                <c:pt idx="1078">
                  <c:v>42576</c:v>
                </c:pt>
                <c:pt idx="1079">
                  <c:v>42577</c:v>
                </c:pt>
                <c:pt idx="1080">
                  <c:v>42578</c:v>
                </c:pt>
                <c:pt idx="1081">
                  <c:v>42579</c:v>
                </c:pt>
                <c:pt idx="1082">
                  <c:v>42580</c:v>
                </c:pt>
                <c:pt idx="1083">
                  <c:v>42583</c:v>
                </c:pt>
                <c:pt idx="1084">
                  <c:v>42584</c:v>
                </c:pt>
                <c:pt idx="1085">
                  <c:v>42585</c:v>
                </c:pt>
                <c:pt idx="1086">
                  <c:v>42586</c:v>
                </c:pt>
                <c:pt idx="1087">
                  <c:v>42587</c:v>
                </c:pt>
                <c:pt idx="1088">
                  <c:v>42590</c:v>
                </c:pt>
                <c:pt idx="1089">
                  <c:v>42591</c:v>
                </c:pt>
                <c:pt idx="1090">
                  <c:v>42592</c:v>
                </c:pt>
                <c:pt idx="1091">
                  <c:v>42593</c:v>
                </c:pt>
                <c:pt idx="1092">
                  <c:v>42594</c:v>
                </c:pt>
                <c:pt idx="1093">
                  <c:v>42597</c:v>
                </c:pt>
                <c:pt idx="1094">
                  <c:v>42598</c:v>
                </c:pt>
                <c:pt idx="1095">
                  <c:v>42599</c:v>
                </c:pt>
                <c:pt idx="1096">
                  <c:v>42600</c:v>
                </c:pt>
                <c:pt idx="1097">
                  <c:v>42601</c:v>
                </c:pt>
                <c:pt idx="1098">
                  <c:v>42604</c:v>
                </c:pt>
                <c:pt idx="1099">
                  <c:v>42605</c:v>
                </c:pt>
                <c:pt idx="1100">
                  <c:v>42606</c:v>
                </c:pt>
                <c:pt idx="1101">
                  <c:v>42607</c:v>
                </c:pt>
                <c:pt idx="1102">
                  <c:v>42608</c:v>
                </c:pt>
                <c:pt idx="1103">
                  <c:v>42611</c:v>
                </c:pt>
                <c:pt idx="1104">
                  <c:v>42612</c:v>
                </c:pt>
                <c:pt idx="1105">
                  <c:v>42613</c:v>
                </c:pt>
                <c:pt idx="1106">
                  <c:v>42614</c:v>
                </c:pt>
                <c:pt idx="1107">
                  <c:v>42615</c:v>
                </c:pt>
                <c:pt idx="1108">
                  <c:v>42618</c:v>
                </c:pt>
                <c:pt idx="1109">
                  <c:v>42619</c:v>
                </c:pt>
                <c:pt idx="1110">
                  <c:v>42621</c:v>
                </c:pt>
                <c:pt idx="1111">
                  <c:v>42622</c:v>
                </c:pt>
                <c:pt idx="1112">
                  <c:v>42625</c:v>
                </c:pt>
                <c:pt idx="1113">
                  <c:v>42626</c:v>
                </c:pt>
                <c:pt idx="1114">
                  <c:v>42627</c:v>
                </c:pt>
                <c:pt idx="1115">
                  <c:v>42628</c:v>
                </c:pt>
                <c:pt idx="1116">
                  <c:v>42629</c:v>
                </c:pt>
                <c:pt idx="1117">
                  <c:v>42632</c:v>
                </c:pt>
                <c:pt idx="1118">
                  <c:v>42633</c:v>
                </c:pt>
                <c:pt idx="1119">
                  <c:v>42634</c:v>
                </c:pt>
                <c:pt idx="1120">
                  <c:v>42635</c:v>
                </c:pt>
                <c:pt idx="1121">
                  <c:v>42636</c:v>
                </c:pt>
                <c:pt idx="1122">
                  <c:v>42639</c:v>
                </c:pt>
                <c:pt idx="1123">
                  <c:v>42640</c:v>
                </c:pt>
                <c:pt idx="1124">
                  <c:v>42641</c:v>
                </c:pt>
                <c:pt idx="1125">
                  <c:v>42642</c:v>
                </c:pt>
                <c:pt idx="1126">
                  <c:v>42643</c:v>
                </c:pt>
                <c:pt idx="1127">
                  <c:v>42646</c:v>
                </c:pt>
                <c:pt idx="1128">
                  <c:v>42647</c:v>
                </c:pt>
                <c:pt idx="1129">
                  <c:v>42648</c:v>
                </c:pt>
                <c:pt idx="1130">
                  <c:v>42649</c:v>
                </c:pt>
                <c:pt idx="1131">
                  <c:v>42650</c:v>
                </c:pt>
                <c:pt idx="1132">
                  <c:v>42653</c:v>
                </c:pt>
                <c:pt idx="1133">
                  <c:v>42654</c:v>
                </c:pt>
                <c:pt idx="1134">
                  <c:v>42656</c:v>
                </c:pt>
                <c:pt idx="1135">
                  <c:v>42657</c:v>
                </c:pt>
                <c:pt idx="1136">
                  <c:v>42660</c:v>
                </c:pt>
                <c:pt idx="1137">
                  <c:v>42661</c:v>
                </c:pt>
                <c:pt idx="1138">
                  <c:v>42662</c:v>
                </c:pt>
                <c:pt idx="1139">
                  <c:v>42663</c:v>
                </c:pt>
                <c:pt idx="1140">
                  <c:v>42664</c:v>
                </c:pt>
                <c:pt idx="1141">
                  <c:v>42667</c:v>
                </c:pt>
                <c:pt idx="1142">
                  <c:v>42668</c:v>
                </c:pt>
                <c:pt idx="1143">
                  <c:v>42669</c:v>
                </c:pt>
                <c:pt idx="1144">
                  <c:v>42670</c:v>
                </c:pt>
                <c:pt idx="1145">
                  <c:v>42671</c:v>
                </c:pt>
                <c:pt idx="1146">
                  <c:v>42674</c:v>
                </c:pt>
                <c:pt idx="1147">
                  <c:v>42675</c:v>
                </c:pt>
                <c:pt idx="1148">
                  <c:v>42677</c:v>
                </c:pt>
                <c:pt idx="1149">
                  <c:v>42678</c:v>
                </c:pt>
                <c:pt idx="1150">
                  <c:v>42681</c:v>
                </c:pt>
                <c:pt idx="1151">
                  <c:v>42682</c:v>
                </c:pt>
                <c:pt idx="1152">
                  <c:v>42683</c:v>
                </c:pt>
                <c:pt idx="1153">
                  <c:v>42684</c:v>
                </c:pt>
                <c:pt idx="1154">
                  <c:v>42685</c:v>
                </c:pt>
                <c:pt idx="1155">
                  <c:v>42688</c:v>
                </c:pt>
                <c:pt idx="1156">
                  <c:v>42690</c:v>
                </c:pt>
                <c:pt idx="1157">
                  <c:v>42691</c:v>
                </c:pt>
                <c:pt idx="1158">
                  <c:v>42692</c:v>
                </c:pt>
                <c:pt idx="1159">
                  <c:v>42695</c:v>
                </c:pt>
                <c:pt idx="1160">
                  <c:v>42696</c:v>
                </c:pt>
                <c:pt idx="1161">
                  <c:v>42697</c:v>
                </c:pt>
                <c:pt idx="1162">
                  <c:v>42698</c:v>
                </c:pt>
                <c:pt idx="1163">
                  <c:v>42699</c:v>
                </c:pt>
                <c:pt idx="1164">
                  <c:v>42702</c:v>
                </c:pt>
                <c:pt idx="1165">
                  <c:v>42703</c:v>
                </c:pt>
                <c:pt idx="1166">
                  <c:v>42704</c:v>
                </c:pt>
                <c:pt idx="1167">
                  <c:v>42705</c:v>
                </c:pt>
                <c:pt idx="1168">
                  <c:v>42706</c:v>
                </c:pt>
                <c:pt idx="1169">
                  <c:v>42709</c:v>
                </c:pt>
                <c:pt idx="1170">
                  <c:v>42710</c:v>
                </c:pt>
                <c:pt idx="1171">
                  <c:v>42711</c:v>
                </c:pt>
                <c:pt idx="1172">
                  <c:v>42712</c:v>
                </c:pt>
                <c:pt idx="1173">
                  <c:v>42713</c:v>
                </c:pt>
                <c:pt idx="1174">
                  <c:v>42716</c:v>
                </c:pt>
                <c:pt idx="1175">
                  <c:v>42717</c:v>
                </c:pt>
                <c:pt idx="1176">
                  <c:v>42718</c:v>
                </c:pt>
                <c:pt idx="1177">
                  <c:v>42719</c:v>
                </c:pt>
                <c:pt idx="1178">
                  <c:v>42720</c:v>
                </c:pt>
                <c:pt idx="1179">
                  <c:v>42723</c:v>
                </c:pt>
                <c:pt idx="1180">
                  <c:v>42724</c:v>
                </c:pt>
                <c:pt idx="1181">
                  <c:v>42725</c:v>
                </c:pt>
                <c:pt idx="1182">
                  <c:v>42726</c:v>
                </c:pt>
                <c:pt idx="1183">
                  <c:v>42727</c:v>
                </c:pt>
                <c:pt idx="1184">
                  <c:v>42730</c:v>
                </c:pt>
                <c:pt idx="1185">
                  <c:v>42731</c:v>
                </c:pt>
                <c:pt idx="1186">
                  <c:v>42732</c:v>
                </c:pt>
                <c:pt idx="1187">
                  <c:v>42733</c:v>
                </c:pt>
                <c:pt idx="1188">
                  <c:v>42737</c:v>
                </c:pt>
                <c:pt idx="1189">
                  <c:v>42738</c:v>
                </c:pt>
                <c:pt idx="1190">
                  <c:v>42739</c:v>
                </c:pt>
                <c:pt idx="1191">
                  <c:v>42740</c:v>
                </c:pt>
                <c:pt idx="1192">
                  <c:v>42741</c:v>
                </c:pt>
                <c:pt idx="1193">
                  <c:v>42744</c:v>
                </c:pt>
                <c:pt idx="1194">
                  <c:v>42745</c:v>
                </c:pt>
                <c:pt idx="1195">
                  <c:v>42746</c:v>
                </c:pt>
                <c:pt idx="1196">
                  <c:v>42747</c:v>
                </c:pt>
                <c:pt idx="1197">
                  <c:v>42748</c:v>
                </c:pt>
                <c:pt idx="1198">
                  <c:v>42751</c:v>
                </c:pt>
                <c:pt idx="1199">
                  <c:v>42752</c:v>
                </c:pt>
                <c:pt idx="1200">
                  <c:v>42753</c:v>
                </c:pt>
                <c:pt idx="1201">
                  <c:v>42754</c:v>
                </c:pt>
                <c:pt idx="1202">
                  <c:v>42755</c:v>
                </c:pt>
                <c:pt idx="1203">
                  <c:v>42758</c:v>
                </c:pt>
                <c:pt idx="1204">
                  <c:v>42759</c:v>
                </c:pt>
                <c:pt idx="1205">
                  <c:v>42761</c:v>
                </c:pt>
                <c:pt idx="1206">
                  <c:v>42762</c:v>
                </c:pt>
                <c:pt idx="1207">
                  <c:v>42765</c:v>
                </c:pt>
                <c:pt idx="1208">
                  <c:v>42766</c:v>
                </c:pt>
                <c:pt idx="1209">
                  <c:v>42767</c:v>
                </c:pt>
                <c:pt idx="1210">
                  <c:v>42768</c:v>
                </c:pt>
                <c:pt idx="1211">
                  <c:v>42769</c:v>
                </c:pt>
                <c:pt idx="1212">
                  <c:v>42772</c:v>
                </c:pt>
                <c:pt idx="1213">
                  <c:v>42773</c:v>
                </c:pt>
                <c:pt idx="1214">
                  <c:v>42774</c:v>
                </c:pt>
                <c:pt idx="1215">
                  <c:v>42775</c:v>
                </c:pt>
                <c:pt idx="1216">
                  <c:v>42776</c:v>
                </c:pt>
                <c:pt idx="1217">
                  <c:v>42779</c:v>
                </c:pt>
                <c:pt idx="1218">
                  <c:v>42780</c:v>
                </c:pt>
                <c:pt idx="1219">
                  <c:v>42781</c:v>
                </c:pt>
                <c:pt idx="1220">
                  <c:v>42782</c:v>
                </c:pt>
                <c:pt idx="1221">
                  <c:v>42783</c:v>
                </c:pt>
                <c:pt idx="1222">
                  <c:v>42786</c:v>
                </c:pt>
                <c:pt idx="1223">
                  <c:v>42787</c:v>
                </c:pt>
                <c:pt idx="1224">
                  <c:v>42788</c:v>
                </c:pt>
                <c:pt idx="1225">
                  <c:v>42789</c:v>
                </c:pt>
                <c:pt idx="1226">
                  <c:v>42790</c:v>
                </c:pt>
                <c:pt idx="1227">
                  <c:v>42795</c:v>
                </c:pt>
                <c:pt idx="1228">
                  <c:v>42796</c:v>
                </c:pt>
                <c:pt idx="1229">
                  <c:v>42797</c:v>
                </c:pt>
                <c:pt idx="1230">
                  <c:v>42800</c:v>
                </c:pt>
                <c:pt idx="1231">
                  <c:v>42801</c:v>
                </c:pt>
                <c:pt idx="1232">
                  <c:v>42802</c:v>
                </c:pt>
                <c:pt idx="1233">
                  <c:v>42803</c:v>
                </c:pt>
                <c:pt idx="1234">
                  <c:v>42804</c:v>
                </c:pt>
                <c:pt idx="1235">
                  <c:v>42807</c:v>
                </c:pt>
                <c:pt idx="1236">
                  <c:v>42808</c:v>
                </c:pt>
                <c:pt idx="1237">
                  <c:v>42809</c:v>
                </c:pt>
                <c:pt idx="1238">
                  <c:v>42810</c:v>
                </c:pt>
                <c:pt idx="1239">
                  <c:v>42811</c:v>
                </c:pt>
                <c:pt idx="1240">
                  <c:v>42814</c:v>
                </c:pt>
                <c:pt idx="1241">
                  <c:v>42815</c:v>
                </c:pt>
                <c:pt idx="1242">
                  <c:v>42816</c:v>
                </c:pt>
                <c:pt idx="1243">
                  <c:v>42817</c:v>
                </c:pt>
                <c:pt idx="1244">
                  <c:v>42818</c:v>
                </c:pt>
                <c:pt idx="1245">
                  <c:v>42821</c:v>
                </c:pt>
                <c:pt idx="1246">
                  <c:v>42822</c:v>
                </c:pt>
                <c:pt idx="1247">
                  <c:v>42823</c:v>
                </c:pt>
                <c:pt idx="1248">
                  <c:v>42824</c:v>
                </c:pt>
                <c:pt idx="1249">
                  <c:v>42825</c:v>
                </c:pt>
                <c:pt idx="1250">
                  <c:v>42828</c:v>
                </c:pt>
                <c:pt idx="1251">
                  <c:v>42829</c:v>
                </c:pt>
                <c:pt idx="1252">
                  <c:v>42830</c:v>
                </c:pt>
                <c:pt idx="1253">
                  <c:v>42831</c:v>
                </c:pt>
                <c:pt idx="1254">
                  <c:v>42832</c:v>
                </c:pt>
                <c:pt idx="1255">
                  <c:v>42835</c:v>
                </c:pt>
                <c:pt idx="1256">
                  <c:v>42836</c:v>
                </c:pt>
                <c:pt idx="1257">
                  <c:v>42837</c:v>
                </c:pt>
                <c:pt idx="1258">
                  <c:v>42838</c:v>
                </c:pt>
                <c:pt idx="1259">
                  <c:v>42842</c:v>
                </c:pt>
                <c:pt idx="1260">
                  <c:v>42843</c:v>
                </c:pt>
                <c:pt idx="1261">
                  <c:v>42844</c:v>
                </c:pt>
                <c:pt idx="1262">
                  <c:v>42845</c:v>
                </c:pt>
                <c:pt idx="1263">
                  <c:v>42849</c:v>
                </c:pt>
                <c:pt idx="1264">
                  <c:v>42850</c:v>
                </c:pt>
                <c:pt idx="1265">
                  <c:v>42851</c:v>
                </c:pt>
                <c:pt idx="1266">
                  <c:v>42852</c:v>
                </c:pt>
                <c:pt idx="1267">
                  <c:v>42853</c:v>
                </c:pt>
                <c:pt idx="1268">
                  <c:v>42857</c:v>
                </c:pt>
                <c:pt idx="1269">
                  <c:v>42858</c:v>
                </c:pt>
                <c:pt idx="1270">
                  <c:v>42859</c:v>
                </c:pt>
                <c:pt idx="1271">
                  <c:v>42860</c:v>
                </c:pt>
                <c:pt idx="1272">
                  <c:v>42863</c:v>
                </c:pt>
                <c:pt idx="1273">
                  <c:v>42864</c:v>
                </c:pt>
                <c:pt idx="1274">
                  <c:v>42865</c:v>
                </c:pt>
                <c:pt idx="1275">
                  <c:v>42866</c:v>
                </c:pt>
                <c:pt idx="1276">
                  <c:v>42867</c:v>
                </c:pt>
                <c:pt idx="1277">
                  <c:v>42870</c:v>
                </c:pt>
                <c:pt idx="1278">
                  <c:v>42871</c:v>
                </c:pt>
                <c:pt idx="1279">
                  <c:v>42872</c:v>
                </c:pt>
                <c:pt idx="1280">
                  <c:v>42873</c:v>
                </c:pt>
                <c:pt idx="1281">
                  <c:v>42874</c:v>
                </c:pt>
                <c:pt idx="1282">
                  <c:v>42877</c:v>
                </c:pt>
                <c:pt idx="1283">
                  <c:v>42878</c:v>
                </c:pt>
                <c:pt idx="1284">
                  <c:v>42879</c:v>
                </c:pt>
                <c:pt idx="1285">
                  <c:v>42880</c:v>
                </c:pt>
                <c:pt idx="1286">
                  <c:v>42881</c:v>
                </c:pt>
                <c:pt idx="1287">
                  <c:v>42884</c:v>
                </c:pt>
                <c:pt idx="1288">
                  <c:v>42885</c:v>
                </c:pt>
                <c:pt idx="1289">
                  <c:v>42886</c:v>
                </c:pt>
                <c:pt idx="1290">
                  <c:v>42887</c:v>
                </c:pt>
                <c:pt idx="1291">
                  <c:v>42888</c:v>
                </c:pt>
                <c:pt idx="1292">
                  <c:v>42891</c:v>
                </c:pt>
                <c:pt idx="1293">
                  <c:v>42892</c:v>
                </c:pt>
                <c:pt idx="1294">
                  <c:v>42893</c:v>
                </c:pt>
                <c:pt idx="1295">
                  <c:v>42894</c:v>
                </c:pt>
                <c:pt idx="1296">
                  <c:v>42895</c:v>
                </c:pt>
                <c:pt idx="1297">
                  <c:v>42898</c:v>
                </c:pt>
                <c:pt idx="1298">
                  <c:v>42899</c:v>
                </c:pt>
                <c:pt idx="1299">
                  <c:v>42900</c:v>
                </c:pt>
                <c:pt idx="1300">
                  <c:v>42902</c:v>
                </c:pt>
                <c:pt idx="1301">
                  <c:v>42905</c:v>
                </c:pt>
                <c:pt idx="1302">
                  <c:v>42906</c:v>
                </c:pt>
                <c:pt idx="1303">
                  <c:v>42907</c:v>
                </c:pt>
                <c:pt idx="1304">
                  <c:v>42908</c:v>
                </c:pt>
                <c:pt idx="1305">
                  <c:v>42909</c:v>
                </c:pt>
                <c:pt idx="1306">
                  <c:v>42912</c:v>
                </c:pt>
                <c:pt idx="1307">
                  <c:v>42913</c:v>
                </c:pt>
                <c:pt idx="1308">
                  <c:v>42914</c:v>
                </c:pt>
                <c:pt idx="1309">
                  <c:v>42915</c:v>
                </c:pt>
                <c:pt idx="1310">
                  <c:v>42916</c:v>
                </c:pt>
                <c:pt idx="1311">
                  <c:v>42919</c:v>
                </c:pt>
                <c:pt idx="1312">
                  <c:v>42920</c:v>
                </c:pt>
                <c:pt idx="1313">
                  <c:v>42921</c:v>
                </c:pt>
                <c:pt idx="1314">
                  <c:v>42922</c:v>
                </c:pt>
                <c:pt idx="1315">
                  <c:v>42923</c:v>
                </c:pt>
                <c:pt idx="1316">
                  <c:v>42926</c:v>
                </c:pt>
                <c:pt idx="1317">
                  <c:v>42927</c:v>
                </c:pt>
                <c:pt idx="1318">
                  <c:v>42928</c:v>
                </c:pt>
                <c:pt idx="1319">
                  <c:v>42929</c:v>
                </c:pt>
                <c:pt idx="1320">
                  <c:v>42930</c:v>
                </c:pt>
                <c:pt idx="1321">
                  <c:v>42933</c:v>
                </c:pt>
                <c:pt idx="1322">
                  <c:v>42934</c:v>
                </c:pt>
                <c:pt idx="1323">
                  <c:v>42935</c:v>
                </c:pt>
                <c:pt idx="1324">
                  <c:v>42936</c:v>
                </c:pt>
                <c:pt idx="1325">
                  <c:v>42937</c:v>
                </c:pt>
                <c:pt idx="1326">
                  <c:v>42940</c:v>
                </c:pt>
                <c:pt idx="1327">
                  <c:v>42941</c:v>
                </c:pt>
                <c:pt idx="1328">
                  <c:v>42942</c:v>
                </c:pt>
                <c:pt idx="1329">
                  <c:v>42943</c:v>
                </c:pt>
                <c:pt idx="1330">
                  <c:v>42944</c:v>
                </c:pt>
                <c:pt idx="1331">
                  <c:v>42947</c:v>
                </c:pt>
                <c:pt idx="1332">
                  <c:v>42948</c:v>
                </c:pt>
                <c:pt idx="1333">
                  <c:v>42949</c:v>
                </c:pt>
                <c:pt idx="1334">
                  <c:v>42950</c:v>
                </c:pt>
                <c:pt idx="1335">
                  <c:v>42951</c:v>
                </c:pt>
                <c:pt idx="1336">
                  <c:v>42954</c:v>
                </c:pt>
                <c:pt idx="1337">
                  <c:v>42955</c:v>
                </c:pt>
                <c:pt idx="1338">
                  <c:v>42956</c:v>
                </c:pt>
                <c:pt idx="1339">
                  <c:v>42957</c:v>
                </c:pt>
                <c:pt idx="1340">
                  <c:v>42958</c:v>
                </c:pt>
                <c:pt idx="1341">
                  <c:v>42961</c:v>
                </c:pt>
                <c:pt idx="1342">
                  <c:v>42962</c:v>
                </c:pt>
                <c:pt idx="1343">
                  <c:v>42963</c:v>
                </c:pt>
                <c:pt idx="1344">
                  <c:v>42964</c:v>
                </c:pt>
                <c:pt idx="1345">
                  <c:v>42965</c:v>
                </c:pt>
                <c:pt idx="1346">
                  <c:v>42968</c:v>
                </c:pt>
                <c:pt idx="1347">
                  <c:v>42969</c:v>
                </c:pt>
                <c:pt idx="1348">
                  <c:v>42970</c:v>
                </c:pt>
                <c:pt idx="1349">
                  <c:v>42971</c:v>
                </c:pt>
                <c:pt idx="1350">
                  <c:v>42972</c:v>
                </c:pt>
                <c:pt idx="1351">
                  <c:v>42975</c:v>
                </c:pt>
                <c:pt idx="1352">
                  <c:v>42976</c:v>
                </c:pt>
                <c:pt idx="1353">
                  <c:v>42977</c:v>
                </c:pt>
                <c:pt idx="1354">
                  <c:v>42978</c:v>
                </c:pt>
                <c:pt idx="1355">
                  <c:v>42979</c:v>
                </c:pt>
                <c:pt idx="1356">
                  <c:v>42982</c:v>
                </c:pt>
                <c:pt idx="1357">
                  <c:v>42983</c:v>
                </c:pt>
                <c:pt idx="1358">
                  <c:v>42984</c:v>
                </c:pt>
                <c:pt idx="1359">
                  <c:v>42986</c:v>
                </c:pt>
                <c:pt idx="1360">
                  <c:v>42989</c:v>
                </c:pt>
                <c:pt idx="1361">
                  <c:v>42990</c:v>
                </c:pt>
                <c:pt idx="1362">
                  <c:v>42991</c:v>
                </c:pt>
                <c:pt idx="1363">
                  <c:v>42992</c:v>
                </c:pt>
                <c:pt idx="1364">
                  <c:v>42993</c:v>
                </c:pt>
                <c:pt idx="1365">
                  <c:v>42996</c:v>
                </c:pt>
                <c:pt idx="1366">
                  <c:v>42997</c:v>
                </c:pt>
                <c:pt idx="1367">
                  <c:v>42998</c:v>
                </c:pt>
                <c:pt idx="1368">
                  <c:v>42999</c:v>
                </c:pt>
                <c:pt idx="1369">
                  <c:v>43000</c:v>
                </c:pt>
                <c:pt idx="1370">
                  <c:v>43003</c:v>
                </c:pt>
                <c:pt idx="1371">
                  <c:v>43004</c:v>
                </c:pt>
                <c:pt idx="1372">
                  <c:v>43005</c:v>
                </c:pt>
                <c:pt idx="1373">
                  <c:v>43006</c:v>
                </c:pt>
                <c:pt idx="1374">
                  <c:v>43007</c:v>
                </c:pt>
                <c:pt idx="1375">
                  <c:v>43010</c:v>
                </c:pt>
                <c:pt idx="1376">
                  <c:v>43011</c:v>
                </c:pt>
                <c:pt idx="1377">
                  <c:v>43012</c:v>
                </c:pt>
                <c:pt idx="1378">
                  <c:v>43013</c:v>
                </c:pt>
                <c:pt idx="1379">
                  <c:v>43014</c:v>
                </c:pt>
                <c:pt idx="1380">
                  <c:v>43017</c:v>
                </c:pt>
                <c:pt idx="1381">
                  <c:v>43018</c:v>
                </c:pt>
                <c:pt idx="1382">
                  <c:v>43019</c:v>
                </c:pt>
                <c:pt idx="1383">
                  <c:v>43021</c:v>
                </c:pt>
                <c:pt idx="1384">
                  <c:v>43024</c:v>
                </c:pt>
                <c:pt idx="1385">
                  <c:v>43025</c:v>
                </c:pt>
                <c:pt idx="1386">
                  <c:v>43026</c:v>
                </c:pt>
                <c:pt idx="1387">
                  <c:v>43027</c:v>
                </c:pt>
                <c:pt idx="1388">
                  <c:v>43028</c:v>
                </c:pt>
                <c:pt idx="1389">
                  <c:v>43031</c:v>
                </c:pt>
                <c:pt idx="1390">
                  <c:v>43032</c:v>
                </c:pt>
                <c:pt idx="1391">
                  <c:v>43033</c:v>
                </c:pt>
                <c:pt idx="1392">
                  <c:v>43034</c:v>
                </c:pt>
                <c:pt idx="1393">
                  <c:v>43035</c:v>
                </c:pt>
                <c:pt idx="1394">
                  <c:v>43038</c:v>
                </c:pt>
                <c:pt idx="1395">
                  <c:v>43039</c:v>
                </c:pt>
                <c:pt idx="1396">
                  <c:v>43040</c:v>
                </c:pt>
                <c:pt idx="1397">
                  <c:v>43042</c:v>
                </c:pt>
                <c:pt idx="1398">
                  <c:v>43045</c:v>
                </c:pt>
                <c:pt idx="1399">
                  <c:v>43046</c:v>
                </c:pt>
                <c:pt idx="1400">
                  <c:v>43047</c:v>
                </c:pt>
                <c:pt idx="1401">
                  <c:v>43048</c:v>
                </c:pt>
                <c:pt idx="1402">
                  <c:v>43049</c:v>
                </c:pt>
                <c:pt idx="1403">
                  <c:v>43052</c:v>
                </c:pt>
                <c:pt idx="1404">
                  <c:v>43053</c:v>
                </c:pt>
                <c:pt idx="1405">
                  <c:v>43055</c:v>
                </c:pt>
                <c:pt idx="1406">
                  <c:v>43056</c:v>
                </c:pt>
                <c:pt idx="1407">
                  <c:v>43060</c:v>
                </c:pt>
                <c:pt idx="1408">
                  <c:v>43061</c:v>
                </c:pt>
                <c:pt idx="1409">
                  <c:v>43062</c:v>
                </c:pt>
                <c:pt idx="1410">
                  <c:v>43063</c:v>
                </c:pt>
                <c:pt idx="1411">
                  <c:v>43066</c:v>
                </c:pt>
                <c:pt idx="1412">
                  <c:v>43067</c:v>
                </c:pt>
                <c:pt idx="1413">
                  <c:v>43068</c:v>
                </c:pt>
                <c:pt idx="1414">
                  <c:v>43069</c:v>
                </c:pt>
                <c:pt idx="1415">
                  <c:v>43070</c:v>
                </c:pt>
                <c:pt idx="1416">
                  <c:v>43073</c:v>
                </c:pt>
                <c:pt idx="1417">
                  <c:v>43074</c:v>
                </c:pt>
                <c:pt idx="1418">
                  <c:v>43075</c:v>
                </c:pt>
                <c:pt idx="1419">
                  <c:v>43076</c:v>
                </c:pt>
                <c:pt idx="1420">
                  <c:v>43077</c:v>
                </c:pt>
                <c:pt idx="1421">
                  <c:v>43080</c:v>
                </c:pt>
                <c:pt idx="1422">
                  <c:v>43081</c:v>
                </c:pt>
                <c:pt idx="1423">
                  <c:v>43082</c:v>
                </c:pt>
                <c:pt idx="1424">
                  <c:v>43083</c:v>
                </c:pt>
                <c:pt idx="1425">
                  <c:v>43084</c:v>
                </c:pt>
                <c:pt idx="1426">
                  <c:v>43087</c:v>
                </c:pt>
                <c:pt idx="1427">
                  <c:v>43088</c:v>
                </c:pt>
                <c:pt idx="1428">
                  <c:v>43089</c:v>
                </c:pt>
                <c:pt idx="1429">
                  <c:v>43090</c:v>
                </c:pt>
                <c:pt idx="1430">
                  <c:v>43091</c:v>
                </c:pt>
                <c:pt idx="1431">
                  <c:v>43095</c:v>
                </c:pt>
                <c:pt idx="1432">
                  <c:v>43096</c:v>
                </c:pt>
                <c:pt idx="1433">
                  <c:v>43097</c:v>
                </c:pt>
                <c:pt idx="1434">
                  <c:v>43102</c:v>
                </c:pt>
                <c:pt idx="1435">
                  <c:v>43103</c:v>
                </c:pt>
                <c:pt idx="1436">
                  <c:v>43104</c:v>
                </c:pt>
                <c:pt idx="1437">
                  <c:v>43105</c:v>
                </c:pt>
                <c:pt idx="1438">
                  <c:v>43108</c:v>
                </c:pt>
                <c:pt idx="1439">
                  <c:v>43109</c:v>
                </c:pt>
                <c:pt idx="1440">
                  <c:v>43110</c:v>
                </c:pt>
                <c:pt idx="1441">
                  <c:v>43111</c:v>
                </c:pt>
                <c:pt idx="1442">
                  <c:v>43112</c:v>
                </c:pt>
                <c:pt idx="1443">
                  <c:v>43115</c:v>
                </c:pt>
                <c:pt idx="1444">
                  <c:v>43116</c:v>
                </c:pt>
                <c:pt idx="1445">
                  <c:v>43117</c:v>
                </c:pt>
                <c:pt idx="1446">
                  <c:v>43118</c:v>
                </c:pt>
                <c:pt idx="1447">
                  <c:v>43119</c:v>
                </c:pt>
                <c:pt idx="1448">
                  <c:v>43122</c:v>
                </c:pt>
                <c:pt idx="1449">
                  <c:v>43123</c:v>
                </c:pt>
                <c:pt idx="1450">
                  <c:v>43124</c:v>
                </c:pt>
                <c:pt idx="1451">
                  <c:v>43126</c:v>
                </c:pt>
                <c:pt idx="1452">
                  <c:v>43129</c:v>
                </c:pt>
                <c:pt idx="1453">
                  <c:v>43130</c:v>
                </c:pt>
                <c:pt idx="1454">
                  <c:v>43131</c:v>
                </c:pt>
                <c:pt idx="1455">
                  <c:v>43132</c:v>
                </c:pt>
                <c:pt idx="1456">
                  <c:v>43133</c:v>
                </c:pt>
                <c:pt idx="1457">
                  <c:v>43136</c:v>
                </c:pt>
                <c:pt idx="1458">
                  <c:v>43137</c:v>
                </c:pt>
                <c:pt idx="1459">
                  <c:v>43138</c:v>
                </c:pt>
                <c:pt idx="1460">
                  <c:v>43139</c:v>
                </c:pt>
                <c:pt idx="1461">
                  <c:v>43140</c:v>
                </c:pt>
                <c:pt idx="1462">
                  <c:v>43145</c:v>
                </c:pt>
                <c:pt idx="1463">
                  <c:v>43146</c:v>
                </c:pt>
                <c:pt idx="1464">
                  <c:v>43147</c:v>
                </c:pt>
                <c:pt idx="1465">
                  <c:v>43150</c:v>
                </c:pt>
                <c:pt idx="1466">
                  <c:v>43151</c:v>
                </c:pt>
                <c:pt idx="1467">
                  <c:v>43152</c:v>
                </c:pt>
                <c:pt idx="1468">
                  <c:v>43153</c:v>
                </c:pt>
                <c:pt idx="1469">
                  <c:v>43154</c:v>
                </c:pt>
                <c:pt idx="1470">
                  <c:v>43157</c:v>
                </c:pt>
                <c:pt idx="1471">
                  <c:v>43158</c:v>
                </c:pt>
                <c:pt idx="1472">
                  <c:v>43159</c:v>
                </c:pt>
                <c:pt idx="1473">
                  <c:v>43160</c:v>
                </c:pt>
                <c:pt idx="1474">
                  <c:v>43161</c:v>
                </c:pt>
                <c:pt idx="1475">
                  <c:v>43164</c:v>
                </c:pt>
                <c:pt idx="1476">
                  <c:v>43165</c:v>
                </c:pt>
                <c:pt idx="1477">
                  <c:v>43166</c:v>
                </c:pt>
                <c:pt idx="1478">
                  <c:v>43167</c:v>
                </c:pt>
                <c:pt idx="1479">
                  <c:v>43168</c:v>
                </c:pt>
                <c:pt idx="1480">
                  <c:v>43171</c:v>
                </c:pt>
                <c:pt idx="1481">
                  <c:v>43172</c:v>
                </c:pt>
                <c:pt idx="1482">
                  <c:v>43173</c:v>
                </c:pt>
                <c:pt idx="1483">
                  <c:v>43174</c:v>
                </c:pt>
                <c:pt idx="1484">
                  <c:v>43175</c:v>
                </c:pt>
                <c:pt idx="1485">
                  <c:v>43178</c:v>
                </c:pt>
                <c:pt idx="1486">
                  <c:v>43179</c:v>
                </c:pt>
                <c:pt idx="1487">
                  <c:v>43180</c:v>
                </c:pt>
                <c:pt idx="1488">
                  <c:v>43181</c:v>
                </c:pt>
                <c:pt idx="1489">
                  <c:v>43182</c:v>
                </c:pt>
                <c:pt idx="1490">
                  <c:v>43185</c:v>
                </c:pt>
                <c:pt idx="1491">
                  <c:v>43186</c:v>
                </c:pt>
                <c:pt idx="1492">
                  <c:v>43187</c:v>
                </c:pt>
                <c:pt idx="1493">
                  <c:v>43188</c:v>
                </c:pt>
                <c:pt idx="1494">
                  <c:v>43192</c:v>
                </c:pt>
                <c:pt idx="1495">
                  <c:v>43193</c:v>
                </c:pt>
                <c:pt idx="1496">
                  <c:v>43194</c:v>
                </c:pt>
                <c:pt idx="1497">
                  <c:v>43195</c:v>
                </c:pt>
                <c:pt idx="1498">
                  <c:v>43196</c:v>
                </c:pt>
                <c:pt idx="1499">
                  <c:v>43199</c:v>
                </c:pt>
                <c:pt idx="1500">
                  <c:v>43200</c:v>
                </c:pt>
                <c:pt idx="1501">
                  <c:v>43201</c:v>
                </c:pt>
                <c:pt idx="1502">
                  <c:v>43202</c:v>
                </c:pt>
                <c:pt idx="1503">
                  <c:v>43203</c:v>
                </c:pt>
                <c:pt idx="1504">
                  <c:v>43206</c:v>
                </c:pt>
                <c:pt idx="1505">
                  <c:v>43207</c:v>
                </c:pt>
                <c:pt idx="1506">
                  <c:v>43208</c:v>
                </c:pt>
                <c:pt idx="1507">
                  <c:v>43209</c:v>
                </c:pt>
                <c:pt idx="1508">
                  <c:v>43210</c:v>
                </c:pt>
                <c:pt idx="1509">
                  <c:v>43213</c:v>
                </c:pt>
                <c:pt idx="1510">
                  <c:v>43214</c:v>
                </c:pt>
                <c:pt idx="1511">
                  <c:v>43215</c:v>
                </c:pt>
                <c:pt idx="1512">
                  <c:v>43216</c:v>
                </c:pt>
                <c:pt idx="1513">
                  <c:v>43217</c:v>
                </c:pt>
                <c:pt idx="1514">
                  <c:v>43220</c:v>
                </c:pt>
                <c:pt idx="1515">
                  <c:v>43222</c:v>
                </c:pt>
                <c:pt idx="1516">
                  <c:v>43223</c:v>
                </c:pt>
                <c:pt idx="1517">
                  <c:v>43224</c:v>
                </c:pt>
                <c:pt idx="1518">
                  <c:v>43227</c:v>
                </c:pt>
                <c:pt idx="1519">
                  <c:v>43228</c:v>
                </c:pt>
                <c:pt idx="1520">
                  <c:v>43229</c:v>
                </c:pt>
                <c:pt idx="1521">
                  <c:v>43230</c:v>
                </c:pt>
                <c:pt idx="1522">
                  <c:v>43231</c:v>
                </c:pt>
                <c:pt idx="1523">
                  <c:v>43234</c:v>
                </c:pt>
                <c:pt idx="1524">
                  <c:v>43235</c:v>
                </c:pt>
                <c:pt idx="1525">
                  <c:v>43236</c:v>
                </c:pt>
                <c:pt idx="1526">
                  <c:v>43237</c:v>
                </c:pt>
                <c:pt idx="1527">
                  <c:v>43238</c:v>
                </c:pt>
                <c:pt idx="1528">
                  <c:v>43241</c:v>
                </c:pt>
                <c:pt idx="1529">
                  <c:v>43242</c:v>
                </c:pt>
                <c:pt idx="1530">
                  <c:v>43243</c:v>
                </c:pt>
                <c:pt idx="1531">
                  <c:v>43244</c:v>
                </c:pt>
                <c:pt idx="1532">
                  <c:v>43245</c:v>
                </c:pt>
                <c:pt idx="1533">
                  <c:v>43248</c:v>
                </c:pt>
                <c:pt idx="1534">
                  <c:v>43249</c:v>
                </c:pt>
                <c:pt idx="1535">
                  <c:v>43250</c:v>
                </c:pt>
                <c:pt idx="1536">
                  <c:v>43252</c:v>
                </c:pt>
                <c:pt idx="1537">
                  <c:v>43255</c:v>
                </c:pt>
                <c:pt idx="1538">
                  <c:v>43256</c:v>
                </c:pt>
                <c:pt idx="1539">
                  <c:v>43257</c:v>
                </c:pt>
                <c:pt idx="1540">
                  <c:v>43258</c:v>
                </c:pt>
                <c:pt idx="1541">
                  <c:v>43259</c:v>
                </c:pt>
                <c:pt idx="1542">
                  <c:v>43262</c:v>
                </c:pt>
                <c:pt idx="1543">
                  <c:v>43263</c:v>
                </c:pt>
                <c:pt idx="1544">
                  <c:v>43264</c:v>
                </c:pt>
                <c:pt idx="1545">
                  <c:v>43265</c:v>
                </c:pt>
                <c:pt idx="1546">
                  <c:v>43266</c:v>
                </c:pt>
                <c:pt idx="1547">
                  <c:v>43269</c:v>
                </c:pt>
                <c:pt idx="1548">
                  <c:v>43270</c:v>
                </c:pt>
                <c:pt idx="1549">
                  <c:v>43271</c:v>
                </c:pt>
                <c:pt idx="1550">
                  <c:v>43272</c:v>
                </c:pt>
                <c:pt idx="1551">
                  <c:v>43273</c:v>
                </c:pt>
                <c:pt idx="1552">
                  <c:v>43276</c:v>
                </c:pt>
                <c:pt idx="1553">
                  <c:v>43277</c:v>
                </c:pt>
                <c:pt idx="1554">
                  <c:v>43278</c:v>
                </c:pt>
                <c:pt idx="1555">
                  <c:v>43279</c:v>
                </c:pt>
                <c:pt idx="1556">
                  <c:v>43280</c:v>
                </c:pt>
                <c:pt idx="1557">
                  <c:v>43283</c:v>
                </c:pt>
                <c:pt idx="1558">
                  <c:v>43284</c:v>
                </c:pt>
                <c:pt idx="1559">
                  <c:v>43285</c:v>
                </c:pt>
                <c:pt idx="1560">
                  <c:v>43286</c:v>
                </c:pt>
                <c:pt idx="1561">
                  <c:v>43287</c:v>
                </c:pt>
                <c:pt idx="1562">
                  <c:v>43291</c:v>
                </c:pt>
                <c:pt idx="1563">
                  <c:v>43292</c:v>
                </c:pt>
                <c:pt idx="1564">
                  <c:v>43293</c:v>
                </c:pt>
                <c:pt idx="1565">
                  <c:v>43294</c:v>
                </c:pt>
                <c:pt idx="1566">
                  <c:v>43297</c:v>
                </c:pt>
                <c:pt idx="1567">
                  <c:v>43298</c:v>
                </c:pt>
                <c:pt idx="1568">
                  <c:v>43299</c:v>
                </c:pt>
                <c:pt idx="1569">
                  <c:v>43300</c:v>
                </c:pt>
                <c:pt idx="1570">
                  <c:v>43301</c:v>
                </c:pt>
                <c:pt idx="1571">
                  <c:v>43304</c:v>
                </c:pt>
                <c:pt idx="1572">
                  <c:v>43305</c:v>
                </c:pt>
                <c:pt idx="1573">
                  <c:v>43306</c:v>
                </c:pt>
                <c:pt idx="1574">
                  <c:v>43307</c:v>
                </c:pt>
                <c:pt idx="1575">
                  <c:v>43308</c:v>
                </c:pt>
                <c:pt idx="1576">
                  <c:v>43311</c:v>
                </c:pt>
                <c:pt idx="1577">
                  <c:v>43312</c:v>
                </c:pt>
                <c:pt idx="1578">
                  <c:v>43313</c:v>
                </c:pt>
                <c:pt idx="1579">
                  <c:v>43314</c:v>
                </c:pt>
                <c:pt idx="1580">
                  <c:v>43315</c:v>
                </c:pt>
                <c:pt idx="1581">
                  <c:v>43318</c:v>
                </c:pt>
                <c:pt idx="1582">
                  <c:v>43319</c:v>
                </c:pt>
                <c:pt idx="1583">
                  <c:v>43320</c:v>
                </c:pt>
                <c:pt idx="1584">
                  <c:v>43321</c:v>
                </c:pt>
                <c:pt idx="1585">
                  <c:v>43322</c:v>
                </c:pt>
                <c:pt idx="1586">
                  <c:v>43325</c:v>
                </c:pt>
                <c:pt idx="1587">
                  <c:v>43326</c:v>
                </c:pt>
                <c:pt idx="1588">
                  <c:v>43327</c:v>
                </c:pt>
                <c:pt idx="1589">
                  <c:v>43328</c:v>
                </c:pt>
                <c:pt idx="1590">
                  <c:v>43329</c:v>
                </c:pt>
                <c:pt idx="1591">
                  <c:v>43332</c:v>
                </c:pt>
                <c:pt idx="1592">
                  <c:v>43333</c:v>
                </c:pt>
                <c:pt idx="1593">
                  <c:v>43334</c:v>
                </c:pt>
                <c:pt idx="1594">
                  <c:v>43335</c:v>
                </c:pt>
                <c:pt idx="1595">
                  <c:v>43336</c:v>
                </c:pt>
                <c:pt idx="1596">
                  <c:v>43339</c:v>
                </c:pt>
                <c:pt idx="1597">
                  <c:v>43340</c:v>
                </c:pt>
                <c:pt idx="1598">
                  <c:v>43341</c:v>
                </c:pt>
                <c:pt idx="1599">
                  <c:v>43342</c:v>
                </c:pt>
                <c:pt idx="1600">
                  <c:v>43343</c:v>
                </c:pt>
                <c:pt idx="1601">
                  <c:v>43346</c:v>
                </c:pt>
                <c:pt idx="1602">
                  <c:v>43347</c:v>
                </c:pt>
                <c:pt idx="1603">
                  <c:v>43348</c:v>
                </c:pt>
                <c:pt idx="1604">
                  <c:v>43349</c:v>
                </c:pt>
                <c:pt idx="1605">
                  <c:v>43353</c:v>
                </c:pt>
                <c:pt idx="1606">
                  <c:v>43354</c:v>
                </c:pt>
                <c:pt idx="1607">
                  <c:v>43355</c:v>
                </c:pt>
                <c:pt idx="1608">
                  <c:v>43356</c:v>
                </c:pt>
                <c:pt idx="1609">
                  <c:v>43357</c:v>
                </c:pt>
                <c:pt idx="1610">
                  <c:v>43360</c:v>
                </c:pt>
                <c:pt idx="1611">
                  <c:v>43361</c:v>
                </c:pt>
                <c:pt idx="1612">
                  <c:v>43362</c:v>
                </c:pt>
                <c:pt idx="1613">
                  <c:v>43363</c:v>
                </c:pt>
                <c:pt idx="1614">
                  <c:v>43364</c:v>
                </c:pt>
                <c:pt idx="1615">
                  <c:v>43367</c:v>
                </c:pt>
                <c:pt idx="1616">
                  <c:v>43368</c:v>
                </c:pt>
                <c:pt idx="1617">
                  <c:v>43369</c:v>
                </c:pt>
                <c:pt idx="1618">
                  <c:v>43370</c:v>
                </c:pt>
                <c:pt idx="1619">
                  <c:v>43371</c:v>
                </c:pt>
                <c:pt idx="1620">
                  <c:v>43374</c:v>
                </c:pt>
                <c:pt idx="1621">
                  <c:v>43375</c:v>
                </c:pt>
                <c:pt idx="1622">
                  <c:v>43376</c:v>
                </c:pt>
                <c:pt idx="1623">
                  <c:v>43377</c:v>
                </c:pt>
                <c:pt idx="1624">
                  <c:v>43378</c:v>
                </c:pt>
                <c:pt idx="1625">
                  <c:v>43381</c:v>
                </c:pt>
                <c:pt idx="1626">
                  <c:v>43382</c:v>
                </c:pt>
                <c:pt idx="1627">
                  <c:v>43383</c:v>
                </c:pt>
                <c:pt idx="1628">
                  <c:v>43384</c:v>
                </c:pt>
                <c:pt idx="1629">
                  <c:v>43388</c:v>
                </c:pt>
                <c:pt idx="1630">
                  <c:v>43389</c:v>
                </c:pt>
                <c:pt idx="1631">
                  <c:v>43390</c:v>
                </c:pt>
                <c:pt idx="1632">
                  <c:v>43391</c:v>
                </c:pt>
                <c:pt idx="1633">
                  <c:v>43392</c:v>
                </c:pt>
                <c:pt idx="1634">
                  <c:v>43395</c:v>
                </c:pt>
                <c:pt idx="1635">
                  <c:v>43396</c:v>
                </c:pt>
                <c:pt idx="1636">
                  <c:v>43397</c:v>
                </c:pt>
                <c:pt idx="1637">
                  <c:v>43398</c:v>
                </c:pt>
                <c:pt idx="1638">
                  <c:v>43399</c:v>
                </c:pt>
                <c:pt idx="1639">
                  <c:v>43402</c:v>
                </c:pt>
                <c:pt idx="1640">
                  <c:v>43403</c:v>
                </c:pt>
                <c:pt idx="1641">
                  <c:v>43404</c:v>
                </c:pt>
                <c:pt idx="1642">
                  <c:v>43405</c:v>
                </c:pt>
                <c:pt idx="1643">
                  <c:v>43409</c:v>
                </c:pt>
                <c:pt idx="1644">
                  <c:v>43410</c:v>
                </c:pt>
                <c:pt idx="1645">
                  <c:v>43411</c:v>
                </c:pt>
                <c:pt idx="1646">
                  <c:v>43412</c:v>
                </c:pt>
                <c:pt idx="1647">
                  <c:v>43413</c:v>
                </c:pt>
                <c:pt idx="1648">
                  <c:v>43416</c:v>
                </c:pt>
                <c:pt idx="1649">
                  <c:v>43417</c:v>
                </c:pt>
                <c:pt idx="1650">
                  <c:v>43418</c:v>
                </c:pt>
                <c:pt idx="1651">
                  <c:v>43420</c:v>
                </c:pt>
                <c:pt idx="1652">
                  <c:v>43423</c:v>
                </c:pt>
                <c:pt idx="1653">
                  <c:v>43425</c:v>
                </c:pt>
                <c:pt idx="1654">
                  <c:v>43426</c:v>
                </c:pt>
                <c:pt idx="1655">
                  <c:v>43427</c:v>
                </c:pt>
                <c:pt idx="1656">
                  <c:v>43430</c:v>
                </c:pt>
                <c:pt idx="1657">
                  <c:v>43431</c:v>
                </c:pt>
                <c:pt idx="1658">
                  <c:v>43432</c:v>
                </c:pt>
                <c:pt idx="1659">
                  <c:v>43433</c:v>
                </c:pt>
                <c:pt idx="1660">
                  <c:v>43434</c:v>
                </c:pt>
                <c:pt idx="1661">
                  <c:v>43437</c:v>
                </c:pt>
                <c:pt idx="1662">
                  <c:v>43438</c:v>
                </c:pt>
                <c:pt idx="1663">
                  <c:v>43439</c:v>
                </c:pt>
                <c:pt idx="1664">
                  <c:v>43440</c:v>
                </c:pt>
                <c:pt idx="1665">
                  <c:v>43441</c:v>
                </c:pt>
                <c:pt idx="1666">
                  <c:v>43444</c:v>
                </c:pt>
                <c:pt idx="1667">
                  <c:v>43445</c:v>
                </c:pt>
                <c:pt idx="1668">
                  <c:v>43446</c:v>
                </c:pt>
                <c:pt idx="1669">
                  <c:v>43447</c:v>
                </c:pt>
                <c:pt idx="1670">
                  <c:v>43448</c:v>
                </c:pt>
                <c:pt idx="1671">
                  <c:v>43451</c:v>
                </c:pt>
                <c:pt idx="1672">
                  <c:v>43452</c:v>
                </c:pt>
                <c:pt idx="1673">
                  <c:v>43453</c:v>
                </c:pt>
                <c:pt idx="1674">
                  <c:v>43454</c:v>
                </c:pt>
                <c:pt idx="1675">
                  <c:v>43455</c:v>
                </c:pt>
                <c:pt idx="1676">
                  <c:v>43460</c:v>
                </c:pt>
                <c:pt idx="1677">
                  <c:v>43461</c:v>
                </c:pt>
                <c:pt idx="1678">
                  <c:v>43462</c:v>
                </c:pt>
                <c:pt idx="1679">
                  <c:v>43467</c:v>
                </c:pt>
                <c:pt idx="1680">
                  <c:v>43468</c:v>
                </c:pt>
                <c:pt idx="1681">
                  <c:v>43469</c:v>
                </c:pt>
                <c:pt idx="1682">
                  <c:v>43472</c:v>
                </c:pt>
                <c:pt idx="1683">
                  <c:v>43473</c:v>
                </c:pt>
                <c:pt idx="1684">
                  <c:v>43474</c:v>
                </c:pt>
                <c:pt idx="1685">
                  <c:v>43475</c:v>
                </c:pt>
                <c:pt idx="1686">
                  <c:v>43476</c:v>
                </c:pt>
                <c:pt idx="1687">
                  <c:v>43479</c:v>
                </c:pt>
                <c:pt idx="1688">
                  <c:v>43480</c:v>
                </c:pt>
                <c:pt idx="1689">
                  <c:v>43481</c:v>
                </c:pt>
                <c:pt idx="1690">
                  <c:v>43482</c:v>
                </c:pt>
                <c:pt idx="1691">
                  <c:v>43483</c:v>
                </c:pt>
                <c:pt idx="1692">
                  <c:v>43486</c:v>
                </c:pt>
                <c:pt idx="1693">
                  <c:v>43487</c:v>
                </c:pt>
                <c:pt idx="1694">
                  <c:v>43488</c:v>
                </c:pt>
                <c:pt idx="1695">
                  <c:v>43489</c:v>
                </c:pt>
                <c:pt idx="1696">
                  <c:v>43493</c:v>
                </c:pt>
                <c:pt idx="1697">
                  <c:v>43494</c:v>
                </c:pt>
                <c:pt idx="1698">
                  <c:v>43495</c:v>
                </c:pt>
                <c:pt idx="1699">
                  <c:v>43496</c:v>
                </c:pt>
                <c:pt idx="1700">
                  <c:v>43497</c:v>
                </c:pt>
                <c:pt idx="1701">
                  <c:v>43500</c:v>
                </c:pt>
                <c:pt idx="1702">
                  <c:v>43501</c:v>
                </c:pt>
                <c:pt idx="1703">
                  <c:v>43502</c:v>
                </c:pt>
                <c:pt idx="1704">
                  <c:v>43503</c:v>
                </c:pt>
                <c:pt idx="1705">
                  <c:v>43504</c:v>
                </c:pt>
                <c:pt idx="1706">
                  <c:v>43507</c:v>
                </c:pt>
                <c:pt idx="1707">
                  <c:v>43508</c:v>
                </c:pt>
                <c:pt idx="1708">
                  <c:v>43509</c:v>
                </c:pt>
                <c:pt idx="1709">
                  <c:v>43510</c:v>
                </c:pt>
                <c:pt idx="1710">
                  <c:v>43511</c:v>
                </c:pt>
                <c:pt idx="1711">
                  <c:v>43514</c:v>
                </c:pt>
                <c:pt idx="1712">
                  <c:v>43515</c:v>
                </c:pt>
                <c:pt idx="1713">
                  <c:v>43516</c:v>
                </c:pt>
                <c:pt idx="1714">
                  <c:v>43517</c:v>
                </c:pt>
                <c:pt idx="1715">
                  <c:v>43518</c:v>
                </c:pt>
                <c:pt idx="1716">
                  <c:v>43521</c:v>
                </c:pt>
                <c:pt idx="1717">
                  <c:v>43522</c:v>
                </c:pt>
                <c:pt idx="1718">
                  <c:v>43523</c:v>
                </c:pt>
                <c:pt idx="1719">
                  <c:v>43524</c:v>
                </c:pt>
                <c:pt idx="1720">
                  <c:v>43525</c:v>
                </c:pt>
                <c:pt idx="1721">
                  <c:v>43530</c:v>
                </c:pt>
                <c:pt idx="1722">
                  <c:v>43531</c:v>
                </c:pt>
                <c:pt idx="1723">
                  <c:v>43532</c:v>
                </c:pt>
                <c:pt idx="1724">
                  <c:v>43535</c:v>
                </c:pt>
                <c:pt idx="1725">
                  <c:v>43536</c:v>
                </c:pt>
                <c:pt idx="1726">
                  <c:v>43537</c:v>
                </c:pt>
                <c:pt idx="1727">
                  <c:v>43538</c:v>
                </c:pt>
                <c:pt idx="1728">
                  <c:v>43539</c:v>
                </c:pt>
                <c:pt idx="1729">
                  <c:v>43542</c:v>
                </c:pt>
                <c:pt idx="1730">
                  <c:v>43543</c:v>
                </c:pt>
                <c:pt idx="1731">
                  <c:v>43544</c:v>
                </c:pt>
                <c:pt idx="1732">
                  <c:v>43545</c:v>
                </c:pt>
                <c:pt idx="1733">
                  <c:v>43546</c:v>
                </c:pt>
                <c:pt idx="1734">
                  <c:v>43549</c:v>
                </c:pt>
                <c:pt idx="1735">
                  <c:v>43550</c:v>
                </c:pt>
                <c:pt idx="1736">
                  <c:v>43551</c:v>
                </c:pt>
                <c:pt idx="1737">
                  <c:v>43552</c:v>
                </c:pt>
                <c:pt idx="1738">
                  <c:v>43553</c:v>
                </c:pt>
                <c:pt idx="1739">
                  <c:v>43556</c:v>
                </c:pt>
                <c:pt idx="1740">
                  <c:v>43557</c:v>
                </c:pt>
                <c:pt idx="1741">
                  <c:v>43558</c:v>
                </c:pt>
                <c:pt idx="1742">
                  <c:v>43559</c:v>
                </c:pt>
                <c:pt idx="1743">
                  <c:v>43560</c:v>
                </c:pt>
                <c:pt idx="1744">
                  <c:v>43563</c:v>
                </c:pt>
                <c:pt idx="1745">
                  <c:v>43564</c:v>
                </c:pt>
                <c:pt idx="1746">
                  <c:v>43565</c:v>
                </c:pt>
                <c:pt idx="1747">
                  <c:v>43566</c:v>
                </c:pt>
                <c:pt idx="1748">
                  <c:v>43567</c:v>
                </c:pt>
                <c:pt idx="1749">
                  <c:v>43570</c:v>
                </c:pt>
                <c:pt idx="1750">
                  <c:v>43571</c:v>
                </c:pt>
                <c:pt idx="1751">
                  <c:v>43572</c:v>
                </c:pt>
                <c:pt idx="1752">
                  <c:v>43573</c:v>
                </c:pt>
                <c:pt idx="1753">
                  <c:v>43577</c:v>
                </c:pt>
                <c:pt idx="1754">
                  <c:v>43578</c:v>
                </c:pt>
                <c:pt idx="1755">
                  <c:v>43579</c:v>
                </c:pt>
                <c:pt idx="1756">
                  <c:v>43580</c:v>
                </c:pt>
                <c:pt idx="1757">
                  <c:v>43581</c:v>
                </c:pt>
                <c:pt idx="1758">
                  <c:v>43584</c:v>
                </c:pt>
                <c:pt idx="1759">
                  <c:v>43585</c:v>
                </c:pt>
                <c:pt idx="1760">
                  <c:v>43587</c:v>
                </c:pt>
                <c:pt idx="1761">
                  <c:v>43588</c:v>
                </c:pt>
                <c:pt idx="1762">
                  <c:v>43591</c:v>
                </c:pt>
                <c:pt idx="1763">
                  <c:v>43592</c:v>
                </c:pt>
                <c:pt idx="1764">
                  <c:v>43593</c:v>
                </c:pt>
                <c:pt idx="1765">
                  <c:v>43594</c:v>
                </c:pt>
                <c:pt idx="1766">
                  <c:v>43595</c:v>
                </c:pt>
                <c:pt idx="1767">
                  <c:v>43598</c:v>
                </c:pt>
                <c:pt idx="1768">
                  <c:v>43599</c:v>
                </c:pt>
                <c:pt idx="1769">
                  <c:v>43600</c:v>
                </c:pt>
                <c:pt idx="1770">
                  <c:v>43601</c:v>
                </c:pt>
                <c:pt idx="1771">
                  <c:v>43602</c:v>
                </c:pt>
                <c:pt idx="1772">
                  <c:v>43605</c:v>
                </c:pt>
                <c:pt idx="1773">
                  <c:v>43606</c:v>
                </c:pt>
                <c:pt idx="1774">
                  <c:v>43607</c:v>
                </c:pt>
                <c:pt idx="1775">
                  <c:v>43608</c:v>
                </c:pt>
                <c:pt idx="1776">
                  <c:v>43609</c:v>
                </c:pt>
                <c:pt idx="1777">
                  <c:v>43612</c:v>
                </c:pt>
                <c:pt idx="1778">
                  <c:v>43613</c:v>
                </c:pt>
                <c:pt idx="1779">
                  <c:v>43614</c:v>
                </c:pt>
                <c:pt idx="1780">
                  <c:v>43615</c:v>
                </c:pt>
                <c:pt idx="1781">
                  <c:v>43616</c:v>
                </c:pt>
                <c:pt idx="1782">
                  <c:v>43619</c:v>
                </c:pt>
                <c:pt idx="1783">
                  <c:v>43620</c:v>
                </c:pt>
                <c:pt idx="1784">
                  <c:v>43621</c:v>
                </c:pt>
                <c:pt idx="1785">
                  <c:v>43622</c:v>
                </c:pt>
                <c:pt idx="1786">
                  <c:v>43623</c:v>
                </c:pt>
                <c:pt idx="1787">
                  <c:v>43626</c:v>
                </c:pt>
                <c:pt idx="1788">
                  <c:v>43627</c:v>
                </c:pt>
                <c:pt idx="1789">
                  <c:v>43628</c:v>
                </c:pt>
                <c:pt idx="1790">
                  <c:v>43629</c:v>
                </c:pt>
                <c:pt idx="1791">
                  <c:v>43630</c:v>
                </c:pt>
                <c:pt idx="1792">
                  <c:v>43633</c:v>
                </c:pt>
                <c:pt idx="1793">
                  <c:v>43634</c:v>
                </c:pt>
                <c:pt idx="1794">
                  <c:v>43635</c:v>
                </c:pt>
                <c:pt idx="1795">
                  <c:v>43637</c:v>
                </c:pt>
                <c:pt idx="1796">
                  <c:v>43640</c:v>
                </c:pt>
                <c:pt idx="1797">
                  <c:v>43641</c:v>
                </c:pt>
                <c:pt idx="1798">
                  <c:v>43642</c:v>
                </c:pt>
                <c:pt idx="1799">
                  <c:v>43643</c:v>
                </c:pt>
                <c:pt idx="1800">
                  <c:v>43644</c:v>
                </c:pt>
                <c:pt idx="1801">
                  <c:v>43647</c:v>
                </c:pt>
                <c:pt idx="1802">
                  <c:v>43648</c:v>
                </c:pt>
                <c:pt idx="1803">
                  <c:v>43649</c:v>
                </c:pt>
                <c:pt idx="1804">
                  <c:v>43650</c:v>
                </c:pt>
                <c:pt idx="1805">
                  <c:v>43651</c:v>
                </c:pt>
                <c:pt idx="1806">
                  <c:v>43654</c:v>
                </c:pt>
                <c:pt idx="1807">
                  <c:v>43656</c:v>
                </c:pt>
                <c:pt idx="1808">
                  <c:v>43657</c:v>
                </c:pt>
                <c:pt idx="1809">
                  <c:v>43658</c:v>
                </c:pt>
                <c:pt idx="1810">
                  <c:v>43661</c:v>
                </c:pt>
                <c:pt idx="1811">
                  <c:v>43662</c:v>
                </c:pt>
                <c:pt idx="1812">
                  <c:v>43663</c:v>
                </c:pt>
                <c:pt idx="1813">
                  <c:v>43664</c:v>
                </c:pt>
                <c:pt idx="1814">
                  <c:v>43665</c:v>
                </c:pt>
                <c:pt idx="1815">
                  <c:v>43668</c:v>
                </c:pt>
                <c:pt idx="1816">
                  <c:v>43669</c:v>
                </c:pt>
                <c:pt idx="1817">
                  <c:v>43670</c:v>
                </c:pt>
                <c:pt idx="1818">
                  <c:v>43671</c:v>
                </c:pt>
                <c:pt idx="1819">
                  <c:v>43672</c:v>
                </c:pt>
                <c:pt idx="1820">
                  <c:v>43675</c:v>
                </c:pt>
                <c:pt idx="1821">
                  <c:v>43676</c:v>
                </c:pt>
                <c:pt idx="1822">
                  <c:v>43677</c:v>
                </c:pt>
                <c:pt idx="1823">
                  <c:v>43678</c:v>
                </c:pt>
                <c:pt idx="1824">
                  <c:v>43679</c:v>
                </c:pt>
                <c:pt idx="1825">
                  <c:v>43682</c:v>
                </c:pt>
                <c:pt idx="1826">
                  <c:v>43683</c:v>
                </c:pt>
                <c:pt idx="1827">
                  <c:v>43684</c:v>
                </c:pt>
                <c:pt idx="1828">
                  <c:v>43685</c:v>
                </c:pt>
                <c:pt idx="1829">
                  <c:v>43686</c:v>
                </c:pt>
                <c:pt idx="1830">
                  <c:v>43689</c:v>
                </c:pt>
                <c:pt idx="1831">
                  <c:v>43690</c:v>
                </c:pt>
                <c:pt idx="1832">
                  <c:v>43691</c:v>
                </c:pt>
                <c:pt idx="1833">
                  <c:v>43692</c:v>
                </c:pt>
                <c:pt idx="1834">
                  <c:v>43693</c:v>
                </c:pt>
                <c:pt idx="1835">
                  <c:v>43696</c:v>
                </c:pt>
                <c:pt idx="1836">
                  <c:v>43697</c:v>
                </c:pt>
                <c:pt idx="1837">
                  <c:v>43698</c:v>
                </c:pt>
                <c:pt idx="1838">
                  <c:v>43699</c:v>
                </c:pt>
                <c:pt idx="1839">
                  <c:v>43700</c:v>
                </c:pt>
                <c:pt idx="1840">
                  <c:v>43703</c:v>
                </c:pt>
                <c:pt idx="1841">
                  <c:v>43704</c:v>
                </c:pt>
                <c:pt idx="1842">
                  <c:v>43705</c:v>
                </c:pt>
                <c:pt idx="1843">
                  <c:v>43706</c:v>
                </c:pt>
                <c:pt idx="1844">
                  <c:v>43707</c:v>
                </c:pt>
                <c:pt idx="1845">
                  <c:v>43710</c:v>
                </c:pt>
                <c:pt idx="1846">
                  <c:v>43711</c:v>
                </c:pt>
                <c:pt idx="1847">
                  <c:v>43712</c:v>
                </c:pt>
                <c:pt idx="1848">
                  <c:v>43713</c:v>
                </c:pt>
                <c:pt idx="1849">
                  <c:v>43714</c:v>
                </c:pt>
                <c:pt idx="1850">
                  <c:v>43717</c:v>
                </c:pt>
                <c:pt idx="1851">
                  <c:v>43718</c:v>
                </c:pt>
                <c:pt idx="1852">
                  <c:v>43719</c:v>
                </c:pt>
                <c:pt idx="1853">
                  <c:v>43720</c:v>
                </c:pt>
                <c:pt idx="1854">
                  <c:v>43721</c:v>
                </c:pt>
                <c:pt idx="1855">
                  <c:v>43724</c:v>
                </c:pt>
                <c:pt idx="1856">
                  <c:v>43725</c:v>
                </c:pt>
                <c:pt idx="1857">
                  <c:v>43726</c:v>
                </c:pt>
                <c:pt idx="1858">
                  <c:v>43727</c:v>
                </c:pt>
                <c:pt idx="1859">
                  <c:v>43728</c:v>
                </c:pt>
                <c:pt idx="1860">
                  <c:v>43731</c:v>
                </c:pt>
                <c:pt idx="1861">
                  <c:v>43732</c:v>
                </c:pt>
                <c:pt idx="1862">
                  <c:v>43733</c:v>
                </c:pt>
                <c:pt idx="1863">
                  <c:v>43734</c:v>
                </c:pt>
                <c:pt idx="1864">
                  <c:v>43735</c:v>
                </c:pt>
                <c:pt idx="1865">
                  <c:v>43738</c:v>
                </c:pt>
                <c:pt idx="1866">
                  <c:v>43739</c:v>
                </c:pt>
                <c:pt idx="1867">
                  <c:v>43740</c:v>
                </c:pt>
                <c:pt idx="1868">
                  <c:v>43741</c:v>
                </c:pt>
                <c:pt idx="1869">
                  <c:v>43742</c:v>
                </c:pt>
                <c:pt idx="1870">
                  <c:v>43745</c:v>
                </c:pt>
                <c:pt idx="1871">
                  <c:v>43746</c:v>
                </c:pt>
                <c:pt idx="1872">
                  <c:v>43747</c:v>
                </c:pt>
                <c:pt idx="1873">
                  <c:v>43748</c:v>
                </c:pt>
                <c:pt idx="1874">
                  <c:v>43749</c:v>
                </c:pt>
                <c:pt idx="1875">
                  <c:v>43752</c:v>
                </c:pt>
                <c:pt idx="1876">
                  <c:v>43753</c:v>
                </c:pt>
                <c:pt idx="1877">
                  <c:v>43754</c:v>
                </c:pt>
                <c:pt idx="1878">
                  <c:v>43755</c:v>
                </c:pt>
                <c:pt idx="1879">
                  <c:v>43756</c:v>
                </c:pt>
                <c:pt idx="1880">
                  <c:v>43759</c:v>
                </c:pt>
                <c:pt idx="1881">
                  <c:v>43760</c:v>
                </c:pt>
                <c:pt idx="1882">
                  <c:v>43761</c:v>
                </c:pt>
                <c:pt idx="1883">
                  <c:v>43762</c:v>
                </c:pt>
                <c:pt idx="1884">
                  <c:v>43763</c:v>
                </c:pt>
                <c:pt idx="1885">
                  <c:v>43766</c:v>
                </c:pt>
                <c:pt idx="1886">
                  <c:v>43767</c:v>
                </c:pt>
                <c:pt idx="1887">
                  <c:v>43768</c:v>
                </c:pt>
                <c:pt idx="1888">
                  <c:v>43769</c:v>
                </c:pt>
                <c:pt idx="1889">
                  <c:v>43770</c:v>
                </c:pt>
                <c:pt idx="1890">
                  <c:v>43773</c:v>
                </c:pt>
                <c:pt idx="1891">
                  <c:v>43774</c:v>
                </c:pt>
                <c:pt idx="1892">
                  <c:v>43775</c:v>
                </c:pt>
                <c:pt idx="1893">
                  <c:v>43776</c:v>
                </c:pt>
                <c:pt idx="1894">
                  <c:v>43777</c:v>
                </c:pt>
                <c:pt idx="1895">
                  <c:v>43780</c:v>
                </c:pt>
                <c:pt idx="1896">
                  <c:v>43781</c:v>
                </c:pt>
                <c:pt idx="1897">
                  <c:v>43782</c:v>
                </c:pt>
                <c:pt idx="1898">
                  <c:v>43783</c:v>
                </c:pt>
                <c:pt idx="1899">
                  <c:v>43787</c:v>
                </c:pt>
                <c:pt idx="1900">
                  <c:v>43788</c:v>
                </c:pt>
                <c:pt idx="1901">
                  <c:v>43790</c:v>
                </c:pt>
                <c:pt idx="1902">
                  <c:v>43791</c:v>
                </c:pt>
                <c:pt idx="1903">
                  <c:v>43794</c:v>
                </c:pt>
                <c:pt idx="1904">
                  <c:v>43795</c:v>
                </c:pt>
                <c:pt idx="1905">
                  <c:v>43796</c:v>
                </c:pt>
                <c:pt idx="1906">
                  <c:v>43797</c:v>
                </c:pt>
                <c:pt idx="1907">
                  <c:v>43798</c:v>
                </c:pt>
                <c:pt idx="1908">
                  <c:v>43801</c:v>
                </c:pt>
                <c:pt idx="1909">
                  <c:v>43802</c:v>
                </c:pt>
                <c:pt idx="1910">
                  <c:v>43803</c:v>
                </c:pt>
                <c:pt idx="1911">
                  <c:v>43804</c:v>
                </c:pt>
                <c:pt idx="1912">
                  <c:v>43805</c:v>
                </c:pt>
                <c:pt idx="1913">
                  <c:v>43808</c:v>
                </c:pt>
                <c:pt idx="1914">
                  <c:v>43809</c:v>
                </c:pt>
                <c:pt idx="1915">
                  <c:v>43810</c:v>
                </c:pt>
                <c:pt idx="1916">
                  <c:v>43811</c:v>
                </c:pt>
                <c:pt idx="1917">
                  <c:v>43812</c:v>
                </c:pt>
                <c:pt idx="1918">
                  <c:v>43815</c:v>
                </c:pt>
                <c:pt idx="1919">
                  <c:v>43816</c:v>
                </c:pt>
                <c:pt idx="1920">
                  <c:v>43817</c:v>
                </c:pt>
                <c:pt idx="1921">
                  <c:v>43818</c:v>
                </c:pt>
                <c:pt idx="1922">
                  <c:v>43819</c:v>
                </c:pt>
                <c:pt idx="1923">
                  <c:v>43822</c:v>
                </c:pt>
                <c:pt idx="1924">
                  <c:v>43825</c:v>
                </c:pt>
                <c:pt idx="1925">
                  <c:v>43826</c:v>
                </c:pt>
                <c:pt idx="1926">
                  <c:v>43829</c:v>
                </c:pt>
                <c:pt idx="1927">
                  <c:v>43832</c:v>
                </c:pt>
                <c:pt idx="1928">
                  <c:v>43833</c:v>
                </c:pt>
                <c:pt idx="1929">
                  <c:v>43836</c:v>
                </c:pt>
                <c:pt idx="1930">
                  <c:v>43837</c:v>
                </c:pt>
                <c:pt idx="1931">
                  <c:v>43838</c:v>
                </c:pt>
                <c:pt idx="1932">
                  <c:v>43839</c:v>
                </c:pt>
                <c:pt idx="1933">
                  <c:v>43840</c:v>
                </c:pt>
                <c:pt idx="1934">
                  <c:v>43843</c:v>
                </c:pt>
                <c:pt idx="1935">
                  <c:v>43844</c:v>
                </c:pt>
                <c:pt idx="1936">
                  <c:v>43845</c:v>
                </c:pt>
                <c:pt idx="1937">
                  <c:v>43846</c:v>
                </c:pt>
                <c:pt idx="1938">
                  <c:v>43847</c:v>
                </c:pt>
                <c:pt idx="1939">
                  <c:v>43850</c:v>
                </c:pt>
                <c:pt idx="1940">
                  <c:v>43851</c:v>
                </c:pt>
                <c:pt idx="1941">
                  <c:v>43852</c:v>
                </c:pt>
                <c:pt idx="1942">
                  <c:v>43853</c:v>
                </c:pt>
                <c:pt idx="1943">
                  <c:v>43854</c:v>
                </c:pt>
                <c:pt idx="1944">
                  <c:v>43857</c:v>
                </c:pt>
                <c:pt idx="1945">
                  <c:v>43858</c:v>
                </c:pt>
                <c:pt idx="1946">
                  <c:v>43859</c:v>
                </c:pt>
                <c:pt idx="1947">
                  <c:v>43860</c:v>
                </c:pt>
                <c:pt idx="1948">
                  <c:v>43861</c:v>
                </c:pt>
                <c:pt idx="1949">
                  <c:v>43864</c:v>
                </c:pt>
                <c:pt idx="1950">
                  <c:v>43865</c:v>
                </c:pt>
                <c:pt idx="1951">
                  <c:v>43866</c:v>
                </c:pt>
                <c:pt idx="1952">
                  <c:v>43867</c:v>
                </c:pt>
                <c:pt idx="1953">
                  <c:v>43868</c:v>
                </c:pt>
                <c:pt idx="1954">
                  <c:v>43871</c:v>
                </c:pt>
                <c:pt idx="1955">
                  <c:v>43872</c:v>
                </c:pt>
                <c:pt idx="1956">
                  <c:v>43873</c:v>
                </c:pt>
                <c:pt idx="1957">
                  <c:v>43874</c:v>
                </c:pt>
                <c:pt idx="1958">
                  <c:v>43875</c:v>
                </c:pt>
                <c:pt idx="1959">
                  <c:v>43878</c:v>
                </c:pt>
                <c:pt idx="1960">
                  <c:v>43879</c:v>
                </c:pt>
                <c:pt idx="1961">
                  <c:v>43880</c:v>
                </c:pt>
                <c:pt idx="1962">
                  <c:v>43881</c:v>
                </c:pt>
                <c:pt idx="1963">
                  <c:v>43882</c:v>
                </c:pt>
                <c:pt idx="1964">
                  <c:v>43887</c:v>
                </c:pt>
                <c:pt idx="1965">
                  <c:v>43888</c:v>
                </c:pt>
                <c:pt idx="1966">
                  <c:v>43889</c:v>
                </c:pt>
                <c:pt idx="1967">
                  <c:v>43892</c:v>
                </c:pt>
                <c:pt idx="1968">
                  <c:v>43893</c:v>
                </c:pt>
                <c:pt idx="1969">
                  <c:v>43894</c:v>
                </c:pt>
                <c:pt idx="1970">
                  <c:v>43895</c:v>
                </c:pt>
                <c:pt idx="1971">
                  <c:v>43896</c:v>
                </c:pt>
                <c:pt idx="1972">
                  <c:v>43899</c:v>
                </c:pt>
                <c:pt idx="1973">
                  <c:v>43900</c:v>
                </c:pt>
                <c:pt idx="1974">
                  <c:v>43901</c:v>
                </c:pt>
                <c:pt idx="1975">
                  <c:v>43902</c:v>
                </c:pt>
                <c:pt idx="1976">
                  <c:v>43903</c:v>
                </c:pt>
                <c:pt idx="1977">
                  <c:v>43906</c:v>
                </c:pt>
                <c:pt idx="1978">
                  <c:v>43907</c:v>
                </c:pt>
                <c:pt idx="1979">
                  <c:v>43908</c:v>
                </c:pt>
                <c:pt idx="1980">
                  <c:v>43909</c:v>
                </c:pt>
                <c:pt idx="1981">
                  <c:v>43910</c:v>
                </c:pt>
                <c:pt idx="1982">
                  <c:v>43913</c:v>
                </c:pt>
                <c:pt idx="1983">
                  <c:v>43914</c:v>
                </c:pt>
                <c:pt idx="1984">
                  <c:v>43915</c:v>
                </c:pt>
                <c:pt idx="1985">
                  <c:v>43916</c:v>
                </c:pt>
                <c:pt idx="1986">
                  <c:v>43917</c:v>
                </c:pt>
                <c:pt idx="1987">
                  <c:v>43920</c:v>
                </c:pt>
                <c:pt idx="1988">
                  <c:v>43921</c:v>
                </c:pt>
                <c:pt idx="1989">
                  <c:v>43922</c:v>
                </c:pt>
                <c:pt idx="1990">
                  <c:v>43923</c:v>
                </c:pt>
                <c:pt idx="1991">
                  <c:v>43924</c:v>
                </c:pt>
                <c:pt idx="1992">
                  <c:v>43927</c:v>
                </c:pt>
                <c:pt idx="1993">
                  <c:v>43928</c:v>
                </c:pt>
                <c:pt idx="1994">
                  <c:v>43929</c:v>
                </c:pt>
                <c:pt idx="1995">
                  <c:v>43930</c:v>
                </c:pt>
                <c:pt idx="1996">
                  <c:v>43934</c:v>
                </c:pt>
                <c:pt idx="1997">
                  <c:v>43935</c:v>
                </c:pt>
                <c:pt idx="1998">
                  <c:v>43936</c:v>
                </c:pt>
                <c:pt idx="1999">
                  <c:v>43937</c:v>
                </c:pt>
                <c:pt idx="2000">
                  <c:v>43938</c:v>
                </c:pt>
                <c:pt idx="2001">
                  <c:v>43941</c:v>
                </c:pt>
                <c:pt idx="2002">
                  <c:v>43943</c:v>
                </c:pt>
                <c:pt idx="2003">
                  <c:v>43944</c:v>
                </c:pt>
                <c:pt idx="2004">
                  <c:v>43945</c:v>
                </c:pt>
                <c:pt idx="2005">
                  <c:v>43948</c:v>
                </c:pt>
                <c:pt idx="2006">
                  <c:v>43949</c:v>
                </c:pt>
                <c:pt idx="2007">
                  <c:v>43950</c:v>
                </c:pt>
                <c:pt idx="2008">
                  <c:v>43951</c:v>
                </c:pt>
                <c:pt idx="2009">
                  <c:v>43955</c:v>
                </c:pt>
                <c:pt idx="2010">
                  <c:v>43956</c:v>
                </c:pt>
                <c:pt idx="2011">
                  <c:v>43957</c:v>
                </c:pt>
                <c:pt idx="2012">
                  <c:v>43958</c:v>
                </c:pt>
                <c:pt idx="2013">
                  <c:v>43959</c:v>
                </c:pt>
                <c:pt idx="2014">
                  <c:v>43962</c:v>
                </c:pt>
                <c:pt idx="2015">
                  <c:v>43963</c:v>
                </c:pt>
                <c:pt idx="2016">
                  <c:v>43964</c:v>
                </c:pt>
                <c:pt idx="2017">
                  <c:v>43965</c:v>
                </c:pt>
                <c:pt idx="2018">
                  <c:v>43966</c:v>
                </c:pt>
                <c:pt idx="2019">
                  <c:v>43969</c:v>
                </c:pt>
                <c:pt idx="2020">
                  <c:v>43970</c:v>
                </c:pt>
                <c:pt idx="2021">
                  <c:v>43971</c:v>
                </c:pt>
                <c:pt idx="2022">
                  <c:v>43972</c:v>
                </c:pt>
                <c:pt idx="2023">
                  <c:v>43973</c:v>
                </c:pt>
                <c:pt idx="2024">
                  <c:v>43976</c:v>
                </c:pt>
                <c:pt idx="2025">
                  <c:v>43977</c:v>
                </c:pt>
                <c:pt idx="2026">
                  <c:v>43978</c:v>
                </c:pt>
                <c:pt idx="2027">
                  <c:v>43979</c:v>
                </c:pt>
                <c:pt idx="2028">
                  <c:v>43980</c:v>
                </c:pt>
                <c:pt idx="2029">
                  <c:v>43983</c:v>
                </c:pt>
                <c:pt idx="2030">
                  <c:v>43984</c:v>
                </c:pt>
                <c:pt idx="2031">
                  <c:v>43985</c:v>
                </c:pt>
                <c:pt idx="2032">
                  <c:v>43986</c:v>
                </c:pt>
                <c:pt idx="2033">
                  <c:v>43987</c:v>
                </c:pt>
                <c:pt idx="2034">
                  <c:v>43990</c:v>
                </c:pt>
                <c:pt idx="2035">
                  <c:v>43991</c:v>
                </c:pt>
                <c:pt idx="2036">
                  <c:v>43992</c:v>
                </c:pt>
                <c:pt idx="2037">
                  <c:v>43994</c:v>
                </c:pt>
                <c:pt idx="2038">
                  <c:v>43997</c:v>
                </c:pt>
                <c:pt idx="2039">
                  <c:v>43998</c:v>
                </c:pt>
                <c:pt idx="2040">
                  <c:v>43999</c:v>
                </c:pt>
                <c:pt idx="2041">
                  <c:v>44000</c:v>
                </c:pt>
                <c:pt idx="2042">
                  <c:v>44001</c:v>
                </c:pt>
                <c:pt idx="2043">
                  <c:v>44004</c:v>
                </c:pt>
                <c:pt idx="2044">
                  <c:v>44005</c:v>
                </c:pt>
                <c:pt idx="2045">
                  <c:v>44006</c:v>
                </c:pt>
                <c:pt idx="2046">
                  <c:v>44007</c:v>
                </c:pt>
                <c:pt idx="2047">
                  <c:v>44008</c:v>
                </c:pt>
                <c:pt idx="2048">
                  <c:v>44011</c:v>
                </c:pt>
                <c:pt idx="2049">
                  <c:v>44012</c:v>
                </c:pt>
                <c:pt idx="2050">
                  <c:v>44013</c:v>
                </c:pt>
                <c:pt idx="2051">
                  <c:v>44014</c:v>
                </c:pt>
                <c:pt idx="2052">
                  <c:v>44015</c:v>
                </c:pt>
                <c:pt idx="2053">
                  <c:v>44018</c:v>
                </c:pt>
                <c:pt idx="2054">
                  <c:v>44019</c:v>
                </c:pt>
                <c:pt idx="2055">
                  <c:v>44020</c:v>
                </c:pt>
                <c:pt idx="2056">
                  <c:v>44021</c:v>
                </c:pt>
                <c:pt idx="2057">
                  <c:v>44022</c:v>
                </c:pt>
                <c:pt idx="2058">
                  <c:v>44025</c:v>
                </c:pt>
                <c:pt idx="2059">
                  <c:v>44026</c:v>
                </c:pt>
                <c:pt idx="2060">
                  <c:v>44027</c:v>
                </c:pt>
                <c:pt idx="2061">
                  <c:v>44028</c:v>
                </c:pt>
                <c:pt idx="2062">
                  <c:v>44029</c:v>
                </c:pt>
                <c:pt idx="2063">
                  <c:v>44032</c:v>
                </c:pt>
                <c:pt idx="2064">
                  <c:v>44033</c:v>
                </c:pt>
                <c:pt idx="2065">
                  <c:v>44034</c:v>
                </c:pt>
                <c:pt idx="2066">
                  <c:v>44035</c:v>
                </c:pt>
                <c:pt idx="2067">
                  <c:v>44036</c:v>
                </c:pt>
                <c:pt idx="2068">
                  <c:v>44039</c:v>
                </c:pt>
                <c:pt idx="2069">
                  <c:v>44040</c:v>
                </c:pt>
                <c:pt idx="2070">
                  <c:v>44041</c:v>
                </c:pt>
                <c:pt idx="2071">
                  <c:v>44042</c:v>
                </c:pt>
                <c:pt idx="2072">
                  <c:v>44043</c:v>
                </c:pt>
                <c:pt idx="2073">
                  <c:v>44046</c:v>
                </c:pt>
                <c:pt idx="2074">
                  <c:v>44047</c:v>
                </c:pt>
                <c:pt idx="2075">
                  <c:v>44048</c:v>
                </c:pt>
                <c:pt idx="2076">
                  <c:v>44049</c:v>
                </c:pt>
                <c:pt idx="2077">
                  <c:v>44050</c:v>
                </c:pt>
                <c:pt idx="2078">
                  <c:v>44053</c:v>
                </c:pt>
                <c:pt idx="2079">
                  <c:v>44054</c:v>
                </c:pt>
                <c:pt idx="2080">
                  <c:v>44055</c:v>
                </c:pt>
                <c:pt idx="2081">
                  <c:v>44056</c:v>
                </c:pt>
                <c:pt idx="2082">
                  <c:v>44057</c:v>
                </c:pt>
                <c:pt idx="2083">
                  <c:v>44060</c:v>
                </c:pt>
                <c:pt idx="2084">
                  <c:v>44061</c:v>
                </c:pt>
                <c:pt idx="2085">
                  <c:v>44062</c:v>
                </c:pt>
                <c:pt idx="2086">
                  <c:v>44063</c:v>
                </c:pt>
                <c:pt idx="2087">
                  <c:v>44064</c:v>
                </c:pt>
                <c:pt idx="2088">
                  <c:v>44067</c:v>
                </c:pt>
                <c:pt idx="2089">
                  <c:v>44068</c:v>
                </c:pt>
                <c:pt idx="2090">
                  <c:v>44069</c:v>
                </c:pt>
                <c:pt idx="2091">
                  <c:v>44070</c:v>
                </c:pt>
                <c:pt idx="2092">
                  <c:v>44071</c:v>
                </c:pt>
                <c:pt idx="2093">
                  <c:v>44074</c:v>
                </c:pt>
                <c:pt idx="2094">
                  <c:v>44075</c:v>
                </c:pt>
                <c:pt idx="2095">
                  <c:v>44076</c:v>
                </c:pt>
                <c:pt idx="2096">
                  <c:v>44077</c:v>
                </c:pt>
                <c:pt idx="2097">
                  <c:v>44078</c:v>
                </c:pt>
                <c:pt idx="2098">
                  <c:v>44082</c:v>
                </c:pt>
                <c:pt idx="2099">
                  <c:v>44083</c:v>
                </c:pt>
                <c:pt idx="2100">
                  <c:v>44084</c:v>
                </c:pt>
                <c:pt idx="2101">
                  <c:v>44085</c:v>
                </c:pt>
                <c:pt idx="2102">
                  <c:v>44088</c:v>
                </c:pt>
                <c:pt idx="2103">
                  <c:v>44089</c:v>
                </c:pt>
                <c:pt idx="2104">
                  <c:v>44090</c:v>
                </c:pt>
                <c:pt idx="2105">
                  <c:v>44091</c:v>
                </c:pt>
                <c:pt idx="2106">
                  <c:v>44092</c:v>
                </c:pt>
                <c:pt idx="2107">
                  <c:v>44095</c:v>
                </c:pt>
                <c:pt idx="2108">
                  <c:v>44096</c:v>
                </c:pt>
                <c:pt idx="2109">
                  <c:v>44097</c:v>
                </c:pt>
                <c:pt idx="2110">
                  <c:v>44098</c:v>
                </c:pt>
                <c:pt idx="2111">
                  <c:v>44099</c:v>
                </c:pt>
                <c:pt idx="2112">
                  <c:v>44102</c:v>
                </c:pt>
                <c:pt idx="2113">
                  <c:v>44103</c:v>
                </c:pt>
                <c:pt idx="2114">
                  <c:v>44104</c:v>
                </c:pt>
                <c:pt idx="2115">
                  <c:v>44105</c:v>
                </c:pt>
                <c:pt idx="2116">
                  <c:v>44106</c:v>
                </c:pt>
                <c:pt idx="2117">
                  <c:v>44109</c:v>
                </c:pt>
                <c:pt idx="2118">
                  <c:v>44110</c:v>
                </c:pt>
                <c:pt idx="2119">
                  <c:v>44111</c:v>
                </c:pt>
                <c:pt idx="2120">
                  <c:v>44112</c:v>
                </c:pt>
                <c:pt idx="2121">
                  <c:v>44113</c:v>
                </c:pt>
                <c:pt idx="2122">
                  <c:v>44117</c:v>
                </c:pt>
                <c:pt idx="2123">
                  <c:v>44118</c:v>
                </c:pt>
                <c:pt idx="2124">
                  <c:v>44119</c:v>
                </c:pt>
                <c:pt idx="2125">
                  <c:v>44120</c:v>
                </c:pt>
                <c:pt idx="2126">
                  <c:v>44123</c:v>
                </c:pt>
                <c:pt idx="2127">
                  <c:v>44124</c:v>
                </c:pt>
                <c:pt idx="2128">
                  <c:v>44125</c:v>
                </c:pt>
                <c:pt idx="2129">
                  <c:v>44126</c:v>
                </c:pt>
                <c:pt idx="2130">
                  <c:v>44127</c:v>
                </c:pt>
                <c:pt idx="2131">
                  <c:v>44130</c:v>
                </c:pt>
                <c:pt idx="2132">
                  <c:v>44131</c:v>
                </c:pt>
                <c:pt idx="2133">
                  <c:v>44132</c:v>
                </c:pt>
                <c:pt idx="2134">
                  <c:v>44133</c:v>
                </c:pt>
                <c:pt idx="2135">
                  <c:v>44134</c:v>
                </c:pt>
                <c:pt idx="2136">
                  <c:v>44138</c:v>
                </c:pt>
                <c:pt idx="2137">
                  <c:v>44139</c:v>
                </c:pt>
                <c:pt idx="2138">
                  <c:v>44140</c:v>
                </c:pt>
                <c:pt idx="2139">
                  <c:v>44141</c:v>
                </c:pt>
                <c:pt idx="2140">
                  <c:v>44144</c:v>
                </c:pt>
                <c:pt idx="2141">
                  <c:v>44145</c:v>
                </c:pt>
                <c:pt idx="2142">
                  <c:v>44146</c:v>
                </c:pt>
                <c:pt idx="2143">
                  <c:v>44147</c:v>
                </c:pt>
                <c:pt idx="2144">
                  <c:v>44148</c:v>
                </c:pt>
                <c:pt idx="2145">
                  <c:v>44151</c:v>
                </c:pt>
                <c:pt idx="2146">
                  <c:v>44152</c:v>
                </c:pt>
                <c:pt idx="2147">
                  <c:v>44153</c:v>
                </c:pt>
                <c:pt idx="2148">
                  <c:v>44154</c:v>
                </c:pt>
                <c:pt idx="2149">
                  <c:v>44155</c:v>
                </c:pt>
                <c:pt idx="2150">
                  <c:v>44158</c:v>
                </c:pt>
                <c:pt idx="2151">
                  <c:v>44159</c:v>
                </c:pt>
                <c:pt idx="2152">
                  <c:v>44160</c:v>
                </c:pt>
                <c:pt idx="2153">
                  <c:v>44161</c:v>
                </c:pt>
                <c:pt idx="2154">
                  <c:v>44162</c:v>
                </c:pt>
                <c:pt idx="2155">
                  <c:v>44165</c:v>
                </c:pt>
                <c:pt idx="2156">
                  <c:v>44166</c:v>
                </c:pt>
                <c:pt idx="2157">
                  <c:v>44167</c:v>
                </c:pt>
                <c:pt idx="2158">
                  <c:v>44168</c:v>
                </c:pt>
                <c:pt idx="2159">
                  <c:v>44169</c:v>
                </c:pt>
                <c:pt idx="2160">
                  <c:v>44172</c:v>
                </c:pt>
                <c:pt idx="2161">
                  <c:v>44173</c:v>
                </c:pt>
                <c:pt idx="2162">
                  <c:v>44174</c:v>
                </c:pt>
                <c:pt idx="2163">
                  <c:v>44175</c:v>
                </c:pt>
                <c:pt idx="2164">
                  <c:v>44176</c:v>
                </c:pt>
                <c:pt idx="2165">
                  <c:v>44179</c:v>
                </c:pt>
                <c:pt idx="2166">
                  <c:v>44180</c:v>
                </c:pt>
                <c:pt idx="2167">
                  <c:v>44181</c:v>
                </c:pt>
                <c:pt idx="2168">
                  <c:v>44182</c:v>
                </c:pt>
                <c:pt idx="2169">
                  <c:v>44183</c:v>
                </c:pt>
                <c:pt idx="2170">
                  <c:v>44186</c:v>
                </c:pt>
                <c:pt idx="2171">
                  <c:v>44187</c:v>
                </c:pt>
                <c:pt idx="2172">
                  <c:v>44188</c:v>
                </c:pt>
                <c:pt idx="2173">
                  <c:v>44193</c:v>
                </c:pt>
                <c:pt idx="2174">
                  <c:v>44194</c:v>
                </c:pt>
                <c:pt idx="2175">
                  <c:v>44195</c:v>
                </c:pt>
                <c:pt idx="2176">
                  <c:v>44200</c:v>
                </c:pt>
                <c:pt idx="2177">
                  <c:v>44201</c:v>
                </c:pt>
                <c:pt idx="2178">
                  <c:v>44202</c:v>
                </c:pt>
                <c:pt idx="2179">
                  <c:v>44203</c:v>
                </c:pt>
                <c:pt idx="2180">
                  <c:v>44204</c:v>
                </c:pt>
                <c:pt idx="2181">
                  <c:v>44207</c:v>
                </c:pt>
                <c:pt idx="2182">
                  <c:v>44208</c:v>
                </c:pt>
                <c:pt idx="2183">
                  <c:v>44209</c:v>
                </c:pt>
                <c:pt idx="2184">
                  <c:v>44210</c:v>
                </c:pt>
                <c:pt idx="2185">
                  <c:v>44211</c:v>
                </c:pt>
                <c:pt idx="2186">
                  <c:v>44214</c:v>
                </c:pt>
                <c:pt idx="2187">
                  <c:v>44215</c:v>
                </c:pt>
                <c:pt idx="2188">
                  <c:v>44216</c:v>
                </c:pt>
                <c:pt idx="2189">
                  <c:v>44217</c:v>
                </c:pt>
                <c:pt idx="2190">
                  <c:v>44218</c:v>
                </c:pt>
                <c:pt idx="2191">
                  <c:v>44222</c:v>
                </c:pt>
                <c:pt idx="2192">
                  <c:v>44223</c:v>
                </c:pt>
                <c:pt idx="2193">
                  <c:v>44224</c:v>
                </c:pt>
                <c:pt idx="2194">
                  <c:v>44225</c:v>
                </c:pt>
                <c:pt idx="2195">
                  <c:v>44228</c:v>
                </c:pt>
                <c:pt idx="2196">
                  <c:v>44229</c:v>
                </c:pt>
                <c:pt idx="2197">
                  <c:v>44230</c:v>
                </c:pt>
                <c:pt idx="2198">
                  <c:v>44231</c:v>
                </c:pt>
                <c:pt idx="2199">
                  <c:v>44232</c:v>
                </c:pt>
                <c:pt idx="2200">
                  <c:v>44235</c:v>
                </c:pt>
                <c:pt idx="2201">
                  <c:v>44236</c:v>
                </c:pt>
                <c:pt idx="2202">
                  <c:v>44237</c:v>
                </c:pt>
                <c:pt idx="2203">
                  <c:v>44238</c:v>
                </c:pt>
                <c:pt idx="2204">
                  <c:v>44239</c:v>
                </c:pt>
                <c:pt idx="2205">
                  <c:v>44244</c:v>
                </c:pt>
                <c:pt idx="2206">
                  <c:v>44245</c:v>
                </c:pt>
                <c:pt idx="2207">
                  <c:v>44246</c:v>
                </c:pt>
                <c:pt idx="2208">
                  <c:v>44249</c:v>
                </c:pt>
                <c:pt idx="2209">
                  <c:v>44250</c:v>
                </c:pt>
                <c:pt idx="2210">
                  <c:v>44251</c:v>
                </c:pt>
                <c:pt idx="2211">
                  <c:v>44252</c:v>
                </c:pt>
                <c:pt idx="2212">
                  <c:v>44253</c:v>
                </c:pt>
                <c:pt idx="2213">
                  <c:v>44256</c:v>
                </c:pt>
                <c:pt idx="2214">
                  <c:v>44257</c:v>
                </c:pt>
                <c:pt idx="2215">
                  <c:v>44258</c:v>
                </c:pt>
                <c:pt idx="2216">
                  <c:v>44259</c:v>
                </c:pt>
                <c:pt idx="2217">
                  <c:v>44260</c:v>
                </c:pt>
                <c:pt idx="2218">
                  <c:v>44263</c:v>
                </c:pt>
                <c:pt idx="2219">
                  <c:v>44264</c:v>
                </c:pt>
                <c:pt idx="2220">
                  <c:v>44265</c:v>
                </c:pt>
                <c:pt idx="2221">
                  <c:v>44266</c:v>
                </c:pt>
                <c:pt idx="2222">
                  <c:v>44267</c:v>
                </c:pt>
                <c:pt idx="2223">
                  <c:v>44270</c:v>
                </c:pt>
                <c:pt idx="2224">
                  <c:v>44271</c:v>
                </c:pt>
                <c:pt idx="2225">
                  <c:v>44272</c:v>
                </c:pt>
                <c:pt idx="2226">
                  <c:v>44273</c:v>
                </c:pt>
                <c:pt idx="2227">
                  <c:v>44274</c:v>
                </c:pt>
                <c:pt idx="2228">
                  <c:v>44277</c:v>
                </c:pt>
                <c:pt idx="2229">
                  <c:v>44278</c:v>
                </c:pt>
                <c:pt idx="2230">
                  <c:v>44279</c:v>
                </c:pt>
                <c:pt idx="2231">
                  <c:v>44280</c:v>
                </c:pt>
                <c:pt idx="2232">
                  <c:v>44281</c:v>
                </c:pt>
                <c:pt idx="2233">
                  <c:v>44284</c:v>
                </c:pt>
                <c:pt idx="2234">
                  <c:v>44285</c:v>
                </c:pt>
                <c:pt idx="2235">
                  <c:v>44286</c:v>
                </c:pt>
                <c:pt idx="2236">
                  <c:v>44287</c:v>
                </c:pt>
                <c:pt idx="2237">
                  <c:v>44291</c:v>
                </c:pt>
                <c:pt idx="2238">
                  <c:v>44292</c:v>
                </c:pt>
                <c:pt idx="2239">
                  <c:v>44293</c:v>
                </c:pt>
                <c:pt idx="2240">
                  <c:v>44294</c:v>
                </c:pt>
                <c:pt idx="2241">
                  <c:v>44295</c:v>
                </c:pt>
                <c:pt idx="2242">
                  <c:v>44298</c:v>
                </c:pt>
                <c:pt idx="2243">
                  <c:v>44299</c:v>
                </c:pt>
                <c:pt idx="2244">
                  <c:v>44300</c:v>
                </c:pt>
                <c:pt idx="2245">
                  <c:v>44301</c:v>
                </c:pt>
                <c:pt idx="2246">
                  <c:v>44302</c:v>
                </c:pt>
                <c:pt idx="2247">
                  <c:v>44305</c:v>
                </c:pt>
                <c:pt idx="2248">
                  <c:v>44306</c:v>
                </c:pt>
                <c:pt idx="2249">
                  <c:v>44308</c:v>
                </c:pt>
                <c:pt idx="2250">
                  <c:v>44309</c:v>
                </c:pt>
                <c:pt idx="2251">
                  <c:v>44312</c:v>
                </c:pt>
                <c:pt idx="2252">
                  <c:v>44313</c:v>
                </c:pt>
                <c:pt idx="2253">
                  <c:v>44314</c:v>
                </c:pt>
                <c:pt idx="2254">
                  <c:v>44315</c:v>
                </c:pt>
                <c:pt idx="2255">
                  <c:v>44316</c:v>
                </c:pt>
                <c:pt idx="2256">
                  <c:v>44319</c:v>
                </c:pt>
                <c:pt idx="2257">
                  <c:v>44320</c:v>
                </c:pt>
                <c:pt idx="2258">
                  <c:v>44321</c:v>
                </c:pt>
                <c:pt idx="2259">
                  <c:v>44322</c:v>
                </c:pt>
                <c:pt idx="2260">
                  <c:v>44323</c:v>
                </c:pt>
                <c:pt idx="2261">
                  <c:v>44326</c:v>
                </c:pt>
                <c:pt idx="2262">
                  <c:v>44327</c:v>
                </c:pt>
                <c:pt idx="2263">
                  <c:v>44328</c:v>
                </c:pt>
                <c:pt idx="2264">
                  <c:v>44329</c:v>
                </c:pt>
                <c:pt idx="2265">
                  <c:v>44330</c:v>
                </c:pt>
                <c:pt idx="2266">
                  <c:v>44333</c:v>
                </c:pt>
                <c:pt idx="2267">
                  <c:v>44334</c:v>
                </c:pt>
                <c:pt idx="2268">
                  <c:v>44335</c:v>
                </c:pt>
                <c:pt idx="2269">
                  <c:v>44336</c:v>
                </c:pt>
                <c:pt idx="2270">
                  <c:v>44337</c:v>
                </c:pt>
                <c:pt idx="2271">
                  <c:v>44340</c:v>
                </c:pt>
                <c:pt idx="2272">
                  <c:v>44341</c:v>
                </c:pt>
                <c:pt idx="2273">
                  <c:v>44342</c:v>
                </c:pt>
                <c:pt idx="2274">
                  <c:v>44343</c:v>
                </c:pt>
                <c:pt idx="2275">
                  <c:v>44344</c:v>
                </c:pt>
                <c:pt idx="2276">
                  <c:v>44347</c:v>
                </c:pt>
                <c:pt idx="2277">
                  <c:v>44348</c:v>
                </c:pt>
                <c:pt idx="2278">
                  <c:v>44349</c:v>
                </c:pt>
                <c:pt idx="2279">
                  <c:v>44351</c:v>
                </c:pt>
                <c:pt idx="2280">
                  <c:v>44354</c:v>
                </c:pt>
                <c:pt idx="2281">
                  <c:v>44355</c:v>
                </c:pt>
                <c:pt idx="2282">
                  <c:v>44356</c:v>
                </c:pt>
                <c:pt idx="2283">
                  <c:v>44357</c:v>
                </c:pt>
                <c:pt idx="2284">
                  <c:v>44358</c:v>
                </c:pt>
                <c:pt idx="2285">
                  <c:v>44361</c:v>
                </c:pt>
                <c:pt idx="2286">
                  <c:v>44362</c:v>
                </c:pt>
                <c:pt idx="2287">
                  <c:v>44363</c:v>
                </c:pt>
                <c:pt idx="2288">
                  <c:v>44364</c:v>
                </c:pt>
                <c:pt idx="2289">
                  <c:v>44365</c:v>
                </c:pt>
                <c:pt idx="2290">
                  <c:v>44368</c:v>
                </c:pt>
                <c:pt idx="2291">
                  <c:v>44369</c:v>
                </c:pt>
                <c:pt idx="2292">
                  <c:v>44370</c:v>
                </c:pt>
                <c:pt idx="2293">
                  <c:v>44371</c:v>
                </c:pt>
                <c:pt idx="2294">
                  <c:v>44372</c:v>
                </c:pt>
                <c:pt idx="2295">
                  <c:v>44375</c:v>
                </c:pt>
                <c:pt idx="2296">
                  <c:v>44376</c:v>
                </c:pt>
                <c:pt idx="2297">
                  <c:v>44377</c:v>
                </c:pt>
                <c:pt idx="2298">
                  <c:v>44378</c:v>
                </c:pt>
                <c:pt idx="2299">
                  <c:v>44379</c:v>
                </c:pt>
                <c:pt idx="2300">
                  <c:v>44382</c:v>
                </c:pt>
                <c:pt idx="2301">
                  <c:v>44383</c:v>
                </c:pt>
                <c:pt idx="2302">
                  <c:v>44384</c:v>
                </c:pt>
                <c:pt idx="2303">
                  <c:v>44385</c:v>
                </c:pt>
                <c:pt idx="2304">
                  <c:v>44389</c:v>
                </c:pt>
                <c:pt idx="2305">
                  <c:v>44390</c:v>
                </c:pt>
                <c:pt idx="2306">
                  <c:v>44391</c:v>
                </c:pt>
                <c:pt idx="2307">
                  <c:v>44392</c:v>
                </c:pt>
                <c:pt idx="2308">
                  <c:v>44393</c:v>
                </c:pt>
                <c:pt idx="2309">
                  <c:v>44396</c:v>
                </c:pt>
                <c:pt idx="2310">
                  <c:v>44397</c:v>
                </c:pt>
                <c:pt idx="2311">
                  <c:v>44398</c:v>
                </c:pt>
                <c:pt idx="2312">
                  <c:v>44399</c:v>
                </c:pt>
                <c:pt idx="2313">
                  <c:v>44400</c:v>
                </c:pt>
                <c:pt idx="2314">
                  <c:v>44403</c:v>
                </c:pt>
                <c:pt idx="2315">
                  <c:v>44404</c:v>
                </c:pt>
                <c:pt idx="2316">
                  <c:v>44405</c:v>
                </c:pt>
                <c:pt idx="2317">
                  <c:v>44406</c:v>
                </c:pt>
                <c:pt idx="2318">
                  <c:v>44407</c:v>
                </c:pt>
                <c:pt idx="2319">
                  <c:v>44410</c:v>
                </c:pt>
                <c:pt idx="2320">
                  <c:v>44411</c:v>
                </c:pt>
                <c:pt idx="2321">
                  <c:v>44412</c:v>
                </c:pt>
                <c:pt idx="2322">
                  <c:v>44413</c:v>
                </c:pt>
                <c:pt idx="2323">
                  <c:v>44414</c:v>
                </c:pt>
                <c:pt idx="2324">
                  <c:v>44417</c:v>
                </c:pt>
                <c:pt idx="2325">
                  <c:v>44418</c:v>
                </c:pt>
                <c:pt idx="2326">
                  <c:v>44419</c:v>
                </c:pt>
                <c:pt idx="2327">
                  <c:v>44420</c:v>
                </c:pt>
                <c:pt idx="2328">
                  <c:v>44421</c:v>
                </c:pt>
                <c:pt idx="2329">
                  <c:v>44424</c:v>
                </c:pt>
                <c:pt idx="2330">
                  <c:v>44425</c:v>
                </c:pt>
                <c:pt idx="2331">
                  <c:v>44426</c:v>
                </c:pt>
                <c:pt idx="2332">
                  <c:v>44427</c:v>
                </c:pt>
                <c:pt idx="2333">
                  <c:v>44428</c:v>
                </c:pt>
                <c:pt idx="2334">
                  <c:v>44431</c:v>
                </c:pt>
                <c:pt idx="2335">
                  <c:v>44432</c:v>
                </c:pt>
                <c:pt idx="2336">
                  <c:v>44433</c:v>
                </c:pt>
                <c:pt idx="2337">
                  <c:v>44434</c:v>
                </c:pt>
                <c:pt idx="2338">
                  <c:v>44435</c:v>
                </c:pt>
                <c:pt idx="2339">
                  <c:v>44438</c:v>
                </c:pt>
                <c:pt idx="2340">
                  <c:v>44439</c:v>
                </c:pt>
                <c:pt idx="2341">
                  <c:v>44440</c:v>
                </c:pt>
                <c:pt idx="2342">
                  <c:v>44441</c:v>
                </c:pt>
                <c:pt idx="2343">
                  <c:v>44442</c:v>
                </c:pt>
                <c:pt idx="2344">
                  <c:v>44445</c:v>
                </c:pt>
                <c:pt idx="2345">
                  <c:v>44447</c:v>
                </c:pt>
                <c:pt idx="2346">
                  <c:v>44448</c:v>
                </c:pt>
                <c:pt idx="2347">
                  <c:v>44449</c:v>
                </c:pt>
                <c:pt idx="2348">
                  <c:v>44452</c:v>
                </c:pt>
                <c:pt idx="2349">
                  <c:v>44453</c:v>
                </c:pt>
                <c:pt idx="2350">
                  <c:v>44454</c:v>
                </c:pt>
                <c:pt idx="2351">
                  <c:v>44455</c:v>
                </c:pt>
                <c:pt idx="2352">
                  <c:v>44456</c:v>
                </c:pt>
                <c:pt idx="2353">
                  <c:v>44459</c:v>
                </c:pt>
                <c:pt idx="2354">
                  <c:v>44460</c:v>
                </c:pt>
                <c:pt idx="2355">
                  <c:v>44461</c:v>
                </c:pt>
                <c:pt idx="2356">
                  <c:v>44462</c:v>
                </c:pt>
                <c:pt idx="2357">
                  <c:v>44463</c:v>
                </c:pt>
                <c:pt idx="2358">
                  <c:v>44466</c:v>
                </c:pt>
                <c:pt idx="2359">
                  <c:v>44467</c:v>
                </c:pt>
                <c:pt idx="2360">
                  <c:v>44468</c:v>
                </c:pt>
                <c:pt idx="2361">
                  <c:v>44469</c:v>
                </c:pt>
                <c:pt idx="2362">
                  <c:v>44470</c:v>
                </c:pt>
                <c:pt idx="2363">
                  <c:v>44473</c:v>
                </c:pt>
                <c:pt idx="2364">
                  <c:v>44474</c:v>
                </c:pt>
                <c:pt idx="2365">
                  <c:v>44475</c:v>
                </c:pt>
                <c:pt idx="2366">
                  <c:v>44476</c:v>
                </c:pt>
                <c:pt idx="2367">
                  <c:v>44477</c:v>
                </c:pt>
                <c:pt idx="2368">
                  <c:v>44480</c:v>
                </c:pt>
                <c:pt idx="2369">
                  <c:v>44482</c:v>
                </c:pt>
                <c:pt idx="2370">
                  <c:v>44483</c:v>
                </c:pt>
                <c:pt idx="2371">
                  <c:v>44484</c:v>
                </c:pt>
                <c:pt idx="2372">
                  <c:v>44487</c:v>
                </c:pt>
                <c:pt idx="2373">
                  <c:v>44488</c:v>
                </c:pt>
                <c:pt idx="2374">
                  <c:v>44489</c:v>
                </c:pt>
                <c:pt idx="2375">
                  <c:v>44490</c:v>
                </c:pt>
                <c:pt idx="2376">
                  <c:v>44491</c:v>
                </c:pt>
                <c:pt idx="2377">
                  <c:v>44494</c:v>
                </c:pt>
                <c:pt idx="2378">
                  <c:v>44495</c:v>
                </c:pt>
                <c:pt idx="2379">
                  <c:v>44496</c:v>
                </c:pt>
                <c:pt idx="2380">
                  <c:v>44497</c:v>
                </c:pt>
                <c:pt idx="2381">
                  <c:v>44498</c:v>
                </c:pt>
                <c:pt idx="2382">
                  <c:v>44501</c:v>
                </c:pt>
                <c:pt idx="2383">
                  <c:v>44503</c:v>
                </c:pt>
                <c:pt idx="2384">
                  <c:v>44504</c:v>
                </c:pt>
                <c:pt idx="2385">
                  <c:v>44505</c:v>
                </c:pt>
                <c:pt idx="2386">
                  <c:v>44508</c:v>
                </c:pt>
                <c:pt idx="2387">
                  <c:v>44509</c:v>
                </c:pt>
                <c:pt idx="2388">
                  <c:v>44510</c:v>
                </c:pt>
                <c:pt idx="2389">
                  <c:v>44511</c:v>
                </c:pt>
                <c:pt idx="2390">
                  <c:v>44512</c:v>
                </c:pt>
                <c:pt idx="2391">
                  <c:v>44516</c:v>
                </c:pt>
                <c:pt idx="2392">
                  <c:v>44517</c:v>
                </c:pt>
                <c:pt idx="2393">
                  <c:v>44518</c:v>
                </c:pt>
                <c:pt idx="2394">
                  <c:v>44519</c:v>
                </c:pt>
                <c:pt idx="2395">
                  <c:v>44522</c:v>
                </c:pt>
                <c:pt idx="2396">
                  <c:v>44523</c:v>
                </c:pt>
                <c:pt idx="2397">
                  <c:v>44524</c:v>
                </c:pt>
                <c:pt idx="2398">
                  <c:v>44525</c:v>
                </c:pt>
                <c:pt idx="2399">
                  <c:v>44526</c:v>
                </c:pt>
                <c:pt idx="2400">
                  <c:v>44529</c:v>
                </c:pt>
                <c:pt idx="2401">
                  <c:v>44530</c:v>
                </c:pt>
                <c:pt idx="2402">
                  <c:v>44531</c:v>
                </c:pt>
                <c:pt idx="2403">
                  <c:v>44532</c:v>
                </c:pt>
                <c:pt idx="2404">
                  <c:v>44533</c:v>
                </c:pt>
                <c:pt idx="2405">
                  <c:v>44536</c:v>
                </c:pt>
                <c:pt idx="2406">
                  <c:v>44537</c:v>
                </c:pt>
                <c:pt idx="2407">
                  <c:v>44538</c:v>
                </c:pt>
                <c:pt idx="2408">
                  <c:v>44539</c:v>
                </c:pt>
                <c:pt idx="2409">
                  <c:v>44540</c:v>
                </c:pt>
                <c:pt idx="2410">
                  <c:v>44543</c:v>
                </c:pt>
                <c:pt idx="2411">
                  <c:v>44544</c:v>
                </c:pt>
                <c:pt idx="2412">
                  <c:v>44545</c:v>
                </c:pt>
                <c:pt idx="2413">
                  <c:v>44546</c:v>
                </c:pt>
                <c:pt idx="2414">
                  <c:v>44547</c:v>
                </c:pt>
                <c:pt idx="2415">
                  <c:v>44550</c:v>
                </c:pt>
                <c:pt idx="2416">
                  <c:v>44551</c:v>
                </c:pt>
                <c:pt idx="2417">
                  <c:v>44552</c:v>
                </c:pt>
                <c:pt idx="2418">
                  <c:v>44553</c:v>
                </c:pt>
                <c:pt idx="2419">
                  <c:v>44557</c:v>
                </c:pt>
                <c:pt idx="2420">
                  <c:v>44558</c:v>
                </c:pt>
                <c:pt idx="2421">
                  <c:v>44559</c:v>
                </c:pt>
                <c:pt idx="2422">
                  <c:v>44560</c:v>
                </c:pt>
                <c:pt idx="2423">
                  <c:v>44564</c:v>
                </c:pt>
                <c:pt idx="2424">
                  <c:v>44565</c:v>
                </c:pt>
                <c:pt idx="2425">
                  <c:v>44566</c:v>
                </c:pt>
                <c:pt idx="2426">
                  <c:v>44567</c:v>
                </c:pt>
                <c:pt idx="2427">
                  <c:v>44568</c:v>
                </c:pt>
                <c:pt idx="2428">
                  <c:v>44571</c:v>
                </c:pt>
                <c:pt idx="2429">
                  <c:v>44572</c:v>
                </c:pt>
                <c:pt idx="2430">
                  <c:v>44573</c:v>
                </c:pt>
                <c:pt idx="2431">
                  <c:v>44574</c:v>
                </c:pt>
                <c:pt idx="2432">
                  <c:v>44575</c:v>
                </c:pt>
                <c:pt idx="2433">
                  <c:v>44578</c:v>
                </c:pt>
                <c:pt idx="2434">
                  <c:v>44579</c:v>
                </c:pt>
                <c:pt idx="2435">
                  <c:v>44580</c:v>
                </c:pt>
                <c:pt idx="2436">
                  <c:v>44581</c:v>
                </c:pt>
                <c:pt idx="2437">
                  <c:v>44582</c:v>
                </c:pt>
                <c:pt idx="2438">
                  <c:v>44585</c:v>
                </c:pt>
                <c:pt idx="2439">
                  <c:v>44586</c:v>
                </c:pt>
                <c:pt idx="2440">
                  <c:v>44587</c:v>
                </c:pt>
                <c:pt idx="2441">
                  <c:v>44588</c:v>
                </c:pt>
                <c:pt idx="2442">
                  <c:v>44589</c:v>
                </c:pt>
                <c:pt idx="2443">
                  <c:v>44592</c:v>
                </c:pt>
                <c:pt idx="2444">
                  <c:v>44593</c:v>
                </c:pt>
                <c:pt idx="2445">
                  <c:v>44594</c:v>
                </c:pt>
                <c:pt idx="2446">
                  <c:v>44595</c:v>
                </c:pt>
                <c:pt idx="2447">
                  <c:v>44596</c:v>
                </c:pt>
                <c:pt idx="2448">
                  <c:v>44599</c:v>
                </c:pt>
                <c:pt idx="2449">
                  <c:v>44600</c:v>
                </c:pt>
                <c:pt idx="2450">
                  <c:v>44601</c:v>
                </c:pt>
                <c:pt idx="2451">
                  <c:v>44602</c:v>
                </c:pt>
                <c:pt idx="2452">
                  <c:v>44603</c:v>
                </c:pt>
                <c:pt idx="2453">
                  <c:v>44606</c:v>
                </c:pt>
                <c:pt idx="2454">
                  <c:v>44607</c:v>
                </c:pt>
                <c:pt idx="2455">
                  <c:v>44608</c:v>
                </c:pt>
                <c:pt idx="2456">
                  <c:v>44609</c:v>
                </c:pt>
                <c:pt idx="2457">
                  <c:v>44610</c:v>
                </c:pt>
                <c:pt idx="2458">
                  <c:v>44613</c:v>
                </c:pt>
                <c:pt idx="2459">
                  <c:v>44614</c:v>
                </c:pt>
                <c:pt idx="2460">
                  <c:v>44615</c:v>
                </c:pt>
                <c:pt idx="2461">
                  <c:v>44616</c:v>
                </c:pt>
                <c:pt idx="2462">
                  <c:v>44617</c:v>
                </c:pt>
                <c:pt idx="2463">
                  <c:v>44622</c:v>
                </c:pt>
                <c:pt idx="2464">
                  <c:v>44623</c:v>
                </c:pt>
                <c:pt idx="2465">
                  <c:v>44624</c:v>
                </c:pt>
                <c:pt idx="2466">
                  <c:v>44627</c:v>
                </c:pt>
                <c:pt idx="2467">
                  <c:v>44628</c:v>
                </c:pt>
                <c:pt idx="2468">
                  <c:v>44629</c:v>
                </c:pt>
                <c:pt idx="2469">
                  <c:v>44630</c:v>
                </c:pt>
                <c:pt idx="2470">
                  <c:v>44631</c:v>
                </c:pt>
                <c:pt idx="2471">
                  <c:v>44634</c:v>
                </c:pt>
                <c:pt idx="2472">
                  <c:v>44635</c:v>
                </c:pt>
                <c:pt idx="2473">
                  <c:v>44636</c:v>
                </c:pt>
                <c:pt idx="2474">
                  <c:v>44637</c:v>
                </c:pt>
                <c:pt idx="2475">
                  <c:v>44638</c:v>
                </c:pt>
                <c:pt idx="2476">
                  <c:v>44641</c:v>
                </c:pt>
                <c:pt idx="2477">
                  <c:v>44642</c:v>
                </c:pt>
                <c:pt idx="2478">
                  <c:v>44643</c:v>
                </c:pt>
                <c:pt idx="2479">
                  <c:v>44644</c:v>
                </c:pt>
                <c:pt idx="2480">
                  <c:v>44645</c:v>
                </c:pt>
                <c:pt idx="2481">
                  <c:v>44648</c:v>
                </c:pt>
                <c:pt idx="2482">
                  <c:v>44649</c:v>
                </c:pt>
                <c:pt idx="2483">
                  <c:v>44650</c:v>
                </c:pt>
                <c:pt idx="2484">
                  <c:v>44651</c:v>
                </c:pt>
                <c:pt idx="2485">
                  <c:v>44652</c:v>
                </c:pt>
                <c:pt idx="2486">
                  <c:v>44655</c:v>
                </c:pt>
                <c:pt idx="2487">
                  <c:v>44656</c:v>
                </c:pt>
                <c:pt idx="2488">
                  <c:v>44657</c:v>
                </c:pt>
                <c:pt idx="2489">
                  <c:v>44658</c:v>
                </c:pt>
                <c:pt idx="2490">
                  <c:v>44659</c:v>
                </c:pt>
                <c:pt idx="2491">
                  <c:v>44662</c:v>
                </c:pt>
                <c:pt idx="2492">
                  <c:v>44663</c:v>
                </c:pt>
                <c:pt idx="2493">
                  <c:v>44664</c:v>
                </c:pt>
                <c:pt idx="2494">
                  <c:v>44665</c:v>
                </c:pt>
                <c:pt idx="2495">
                  <c:v>44669</c:v>
                </c:pt>
                <c:pt idx="2496">
                  <c:v>44670</c:v>
                </c:pt>
                <c:pt idx="2497">
                  <c:v>44671</c:v>
                </c:pt>
                <c:pt idx="2498">
                  <c:v>44673</c:v>
                </c:pt>
                <c:pt idx="2499">
                  <c:v>44676</c:v>
                </c:pt>
                <c:pt idx="2500">
                  <c:v>44677</c:v>
                </c:pt>
                <c:pt idx="2501">
                  <c:v>44678</c:v>
                </c:pt>
                <c:pt idx="2502">
                  <c:v>44679</c:v>
                </c:pt>
                <c:pt idx="2503">
                  <c:v>44680</c:v>
                </c:pt>
                <c:pt idx="2504">
                  <c:v>44683</c:v>
                </c:pt>
                <c:pt idx="2505">
                  <c:v>44684</c:v>
                </c:pt>
                <c:pt idx="2506">
                  <c:v>44685</c:v>
                </c:pt>
                <c:pt idx="2507">
                  <c:v>44686</c:v>
                </c:pt>
                <c:pt idx="2508">
                  <c:v>44687</c:v>
                </c:pt>
                <c:pt idx="2509">
                  <c:v>44690</c:v>
                </c:pt>
                <c:pt idx="2510">
                  <c:v>44691</c:v>
                </c:pt>
                <c:pt idx="2511">
                  <c:v>44692</c:v>
                </c:pt>
                <c:pt idx="2512">
                  <c:v>44693</c:v>
                </c:pt>
                <c:pt idx="2513">
                  <c:v>44694</c:v>
                </c:pt>
                <c:pt idx="2514">
                  <c:v>44697</c:v>
                </c:pt>
                <c:pt idx="2515">
                  <c:v>44698</c:v>
                </c:pt>
                <c:pt idx="2516">
                  <c:v>44699</c:v>
                </c:pt>
                <c:pt idx="2517">
                  <c:v>44700</c:v>
                </c:pt>
                <c:pt idx="2518">
                  <c:v>44701</c:v>
                </c:pt>
                <c:pt idx="2519">
                  <c:v>44704</c:v>
                </c:pt>
                <c:pt idx="2520">
                  <c:v>44705</c:v>
                </c:pt>
                <c:pt idx="2521">
                  <c:v>44706</c:v>
                </c:pt>
                <c:pt idx="2522">
                  <c:v>44707</c:v>
                </c:pt>
                <c:pt idx="2523">
                  <c:v>44708</c:v>
                </c:pt>
                <c:pt idx="2524">
                  <c:v>44711</c:v>
                </c:pt>
                <c:pt idx="2525">
                  <c:v>44712</c:v>
                </c:pt>
                <c:pt idx="2526">
                  <c:v>44713</c:v>
                </c:pt>
                <c:pt idx="2527">
                  <c:v>44714</c:v>
                </c:pt>
                <c:pt idx="2528">
                  <c:v>44715</c:v>
                </c:pt>
                <c:pt idx="2529">
                  <c:v>44718</c:v>
                </c:pt>
                <c:pt idx="2530">
                  <c:v>44719</c:v>
                </c:pt>
                <c:pt idx="2531">
                  <c:v>44720</c:v>
                </c:pt>
                <c:pt idx="2532">
                  <c:v>44721</c:v>
                </c:pt>
                <c:pt idx="2533">
                  <c:v>44722</c:v>
                </c:pt>
                <c:pt idx="2534">
                  <c:v>44725</c:v>
                </c:pt>
                <c:pt idx="2535">
                  <c:v>44726</c:v>
                </c:pt>
                <c:pt idx="2536">
                  <c:v>44727</c:v>
                </c:pt>
                <c:pt idx="2537">
                  <c:v>44729</c:v>
                </c:pt>
                <c:pt idx="2538">
                  <c:v>44732</c:v>
                </c:pt>
                <c:pt idx="2539">
                  <c:v>44733</c:v>
                </c:pt>
                <c:pt idx="2540">
                  <c:v>44734</c:v>
                </c:pt>
                <c:pt idx="2541">
                  <c:v>44735</c:v>
                </c:pt>
                <c:pt idx="2542">
                  <c:v>44736</c:v>
                </c:pt>
                <c:pt idx="2543">
                  <c:v>44739</c:v>
                </c:pt>
                <c:pt idx="2544">
                  <c:v>44740</c:v>
                </c:pt>
                <c:pt idx="2545">
                  <c:v>44741</c:v>
                </c:pt>
                <c:pt idx="2546">
                  <c:v>44742</c:v>
                </c:pt>
                <c:pt idx="2547">
                  <c:v>44743</c:v>
                </c:pt>
                <c:pt idx="2548">
                  <c:v>44746</c:v>
                </c:pt>
                <c:pt idx="2549">
                  <c:v>44747</c:v>
                </c:pt>
                <c:pt idx="2550">
                  <c:v>44748</c:v>
                </c:pt>
                <c:pt idx="2551">
                  <c:v>44749</c:v>
                </c:pt>
                <c:pt idx="2552">
                  <c:v>44750</c:v>
                </c:pt>
                <c:pt idx="2553">
                  <c:v>44753</c:v>
                </c:pt>
                <c:pt idx="2554">
                  <c:v>44754</c:v>
                </c:pt>
                <c:pt idx="2555">
                  <c:v>44755</c:v>
                </c:pt>
                <c:pt idx="2556">
                  <c:v>44756</c:v>
                </c:pt>
                <c:pt idx="2557">
                  <c:v>44757</c:v>
                </c:pt>
                <c:pt idx="2558">
                  <c:v>44760</c:v>
                </c:pt>
                <c:pt idx="2559">
                  <c:v>44761</c:v>
                </c:pt>
                <c:pt idx="2560">
                  <c:v>44762</c:v>
                </c:pt>
                <c:pt idx="2561">
                  <c:v>44763</c:v>
                </c:pt>
                <c:pt idx="2562">
                  <c:v>44764</c:v>
                </c:pt>
                <c:pt idx="2563">
                  <c:v>44767</c:v>
                </c:pt>
                <c:pt idx="2564">
                  <c:v>44768</c:v>
                </c:pt>
                <c:pt idx="2565">
                  <c:v>44769</c:v>
                </c:pt>
                <c:pt idx="2566">
                  <c:v>44770</c:v>
                </c:pt>
                <c:pt idx="2567">
                  <c:v>44771</c:v>
                </c:pt>
                <c:pt idx="2568">
                  <c:v>44774</c:v>
                </c:pt>
                <c:pt idx="2569">
                  <c:v>44775</c:v>
                </c:pt>
                <c:pt idx="2570">
                  <c:v>44776</c:v>
                </c:pt>
                <c:pt idx="2571">
                  <c:v>44777</c:v>
                </c:pt>
                <c:pt idx="2572">
                  <c:v>44778</c:v>
                </c:pt>
                <c:pt idx="2573">
                  <c:v>44781</c:v>
                </c:pt>
                <c:pt idx="2574">
                  <c:v>44782</c:v>
                </c:pt>
                <c:pt idx="2575">
                  <c:v>44783</c:v>
                </c:pt>
                <c:pt idx="2576">
                  <c:v>44784</c:v>
                </c:pt>
                <c:pt idx="2577">
                  <c:v>44785</c:v>
                </c:pt>
                <c:pt idx="2578">
                  <c:v>44788</c:v>
                </c:pt>
                <c:pt idx="2579">
                  <c:v>44789</c:v>
                </c:pt>
                <c:pt idx="2580">
                  <c:v>44790</c:v>
                </c:pt>
                <c:pt idx="2581">
                  <c:v>44791</c:v>
                </c:pt>
                <c:pt idx="2582">
                  <c:v>44792</c:v>
                </c:pt>
                <c:pt idx="2583">
                  <c:v>44795</c:v>
                </c:pt>
                <c:pt idx="2584">
                  <c:v>44796</c:v>
                </c:pt>
                <c:pt idx="2585">
                  <c:v>44797</c:v>
                </c:pt>
                <c:pt idx="2586">
                  <c:v>44798</c:v>
                </c:pt>
                <c:pt idx="2587">
                  <c:v>44799</c:v>
                </c:pt>
                <c:pt idx="2588">
                  <c:v>44802</c:v>
                </c:pt>
                <c:pt idx="2589">
                  <c:v>44803</c:v>
                </c:pt>
                <c:pt idx="2590">
                  <c:v>44804</c:v>
                </c:pt>
                <c:pt idx="2591">
                  <c:v>44805</c:v>
                </c:pt>
                <c:pt idx="2592">
                  <c:v>44806</c:v>
                </c:pt>
                <c:pt idx="2593">
                  <c:v>44809</c:v>
                </c:pt>
                <c:pt idx="2594">
                  <c:v>44810</c:v>
                </c:pt>
                <c:pt idx="2595">
                  <c:v>44812</c:v>
                </c:pt>
                <c:pt idx="2596">
                  <c:v>44813</c:v>
                </c:pt>
                <c:pt idx="2597">
                  <c:v>44816</c:v>
                </c:pt>
                <c:pt idx="2598">
                  <c:v>44817</c:v>
                </c:pt>
                <c:pt idx="2599">
                  <c:v>44818</c:v>
                </c:pt>
                <c:pt idx="2600">
                  <c:v>44819</c:v>
                </c:pt>
                <c:pt idx="2601">
                  <c:v>44820</c:v>
                </c:pt>
                <c:pt idx="2602">
                  <c:v>44823</c:v>
                </c:pt>
                <c:pt idx="2603">
                  <c:v>44824</c:v>
                </c:pt>
                <c:pt idx="2604">
                  <c:v>44825</c:v>
                </c:pt>
                <c:pt idx="2605">
                  <c:v>44826</c:v>
                </c:pt>
                <c:pt idx="2606">
                  <c:v>44827</c:v>
                </c:pt>
                <c:pt idx="2607">
                  <c:v>44830</c:v>
                </c:pt>
                <c:pt idx="2608">
                  <c:v>44831</c:v>
                </c:pt>
                <c:pt idx="2609">
                  <c:v>44832</c:v>
                </c:pt>
                <c:pt idx="2610">
                  <c:v>44833</c:v>
                </c:pt>
                <c:pt idx="2611">
                  <c:v>44834</c:v>
                </c:pt>
                <c:pt idx="2612">
                  <c:v>44837</c:v>
                </c:pt>
                <c:pt idx="2613">
                  <c:v>44838</c:v>
                </c:pt>
                <c:pt idx="2614">
                  <c:v>44839</c:v>
                </c:pt>
                <c:pt idx="2615">
                  <c:v>44840</c:v>
                </c:pt>
                <c:pt idx="2616">
                  <c:v>44841</c:v>
                </c:pt>
                <c:pt idx="2617">
                  <c:v>44844</c:v>
                </c:pt>
                <c:pt idx="2618">
                  <c:v>44845</c:v>
                </c:pt>
                <c:pt idx="2619">
                  <c:v>44847</c:v>
                </c:pt>
                <c:pt idx="2620">
                  <c:v>44848</c:v>
                </c:pt>
                <c:pt idx="2621">
                  <c:v>44851</c:v>
                </c:pt>
                <c:pt idx="2622">
                  <c:v>44852</c:v>
                </c:pt>
                <c:pt idx="2623">
                  <c:v>44853</c:v>
                </c:pt>
                <c:pt idx="2624">
                  <c:v>44854</c:v>
                </c:pt>
                <c:pt idx="2625">
                  <c:v>44855</c:v>
                </c:pt>
                <c:pt idx="2626">
                  <c:v>44858</c:v>
                </c:pt>
                <c:pt idx="2627">
                  <c:v>44859</c:v>
                </c:pt>
                <c:pt idx="2628">
                  <c:v>44860</c:v>
                </c:pt>
                <c:pt idx="2629">
                  <c:v>44861</c:v>
                </c:pt>
                <c:pt idx="2630">
                  <c:v>44862</c:v>
                </c:pt>
                <c:pt idx="2631">
                  <c:v>44865</c:v>
                </c:pt>
                <c:pt idx="2632">
                  <c:v>44866</c:v>
                </c:pt>
                <c:pt idx="2633">
                  <c:v>44868</c:v>
                </c:pt>
                <c:pt idx="2634">
                  <c:v>44869</c:v>
                </c:pt>
                <c:pt idx="2635">
                  <c:v>44872</c:v>
                </c:pt>
                <c:pt idx="2636">
                  <c:v>44873</c:v>
                </c:pt>
                <c:pt idx="2637">
                  <c:v>44874</c:v>
                </c:pt>
                <c:pt idx="2638">
                  <c:v>44875</c:v>
                </c:pt>
                <c:pt idx="2639">
                  <c:v>44876</c:v>
                </c:pt>
                <c:pt idx="2640">
                  <c:v>44879</c:v>
                </c:pt>
                <c:pt idx="2641">
                  <c:v>44881</c:v>
                </c:pt>
                <c:pt idx="2642">
                  <c:v>44882</c:v>
                </c:pt>
                <c:pt idx="2643">
                  <c:v>44883</c:v>
                </c:pt>
                <c:pt idx="2644">
                  <c:v>44886</c:v>
                </c:pt>
                <c:pt idx="2645">
                  <c:v>44887</c:v>
                </c:pt>
                <c:pt idx="2646">
                  <c:v>44888</c:v>
                </c:pt>
                <c:pt idx="2647">
                  <c:v>44889</c:v>
                </c:pt>
                <c:pt idx="2648">
                  <c:v>44890</c:v>
                </c:pt>
                <c:pt idx="2649">
                  <c:v>44893</c:v>
                </c:pt>
                <c:pt idx="2650">
                  <c:v>44894</c:v>
                </c:pt>
                <c:pt idx="2651">
                  <c:v>44895</c:v>
                </c:pt>
                <c:pt idx="2652">
                  <c:v>44896</c:v>
                </c:pt>
                <c:pt idx="2653">
                  <c:v>44897</c:v>
                </c:pt>
                <c:pt idx="2654">
                  <c:v>44900</c:v>
                </c:pt>
                <c:pt idx="2655">
                  <c:v>44901</c:v>
                </c:pt>
                <c:pt idx="2656">
                  <c:v>44902</c:v>
                </c:pt>
                <c:pt idx="2657">
                  <c:v>44903</c:v>
                </c:pt>
                <c:pt idx="2658">
                  <c:v>44904</c:v>
                </c:pt>
                <c:pt idx="2659">
                  <c:v>44907</c:v>
                </c:pt>
                <c:pt idx="2660">
                  <c:v>44908</c:v>
                </c:pt>
                <c:pt idx="2661">
                  <c:v>44909</c:v>
                </c:pt>
                <c:pt idx="2662">
                  <c:v>44910</c:v>
                </c:pt>
                <c:pt idx="2663">
                  <c:v>44911</c:v>
                </c:pt>
                <c:pt idx="2664">
                  <c:v>44914</c:v>
                </c:pt>
                <c:pt idx="2665">
                  <c:v>44915</c:v>
                </c:pt>
                <c:pt idx="2666">
                  <c:v>44916</c:v>
                </c:pt>
                <c:pt idx="2667">
                  <c:v>44917</c:v>
                </c:pt>
                <c:pt idx="2668">
                  <c:v>44918</c:v>
                </c:pt>
                <c:pt idx="2669">
                  <c:v>44921</c:v>
                </c:pt>
                <c:pt idx="2670">
                  <c:v>44922</c:v>
                </c:pt>
                <c:pt idx="2671">
                  <c:v>44923</c:v>
                </c:pt>
                <c:pt idx="2672">
                  <c:v>44924</c:v>
                </c:pt>
                <c:pt idx="2673">
                  <c:v>44928</c:v>
                </c:pt>
                <c:pt idx="2674">
                  <c:v>44929</c:v>
                </c:pt>
                <c:pt idx="2675">
                  <c:v>44930</c:v>
                </c:pt>
                <c:pt idx="2676">
                  <c:v>44931</c:v>
                </c:pt>
                <c:pt idx="2677">
                  <c:v>44932</c:v>
                </c:pt>
                <c:pt idx="2678">
                  <c:v>44935</c:v>
                </c:pt>
                <c:pt idx="2679">
                  <c:v>44936</c:v>
                </c:pt>
                <c:pt idx="2680">
                  <c:v>44937</c:v>
                </c:pt>
                <c:pt idx="2681">
                  <c:v>44938</c:v>
                </c:pt>
                <c:pt idx="2682">
                  <c:v>44939</c:v>
                </c:pt>
                <c:pt idx="2683">
                  <c:v>44942</c:v>
                </c:pt>
                <c:pt idx="2684">
                  <c:v>44943</c:v>
                </c:pt>
                <c:pt idx="2685">
                  <c:v>44944</c:v>
                </c:pt>
                <c:pt idx="2686">
                  <c:v>44945</c:v>
                </c:pt>
                <c:pt idx="2687">
                  <c:v>44946</c:v>
                </c:pt>
                <c:pt idx="2688">
                  <c:v>44949</c:v>
                </c:pt>
                <c:pt idx="2689">
                  <c:v>44950</c:v>
                </c:pt>
                <c:pt idx="2690">
                  <c:v>44951</c:v>
                </c:pt>
                <c:pt idx="2691">
                  <c:v>44952</c:v>
                </c:pt>
                <c:pt idx="2692">
                  <c:v>44953</c:v>
                </c:pt>
                <c:pt idx="2693">
                  <c:v>44956</c:v>
                </c:pt>
                <c:pt idx="2694">
                  <c:v>44957</c:v>
                </c:pt>
                <c:pt idx="2695">
                  <c:v>44958</c:v>
                </c:pt>
                <c:pt idx="2696">
                  <c:v>44959</c:v>
                </c:pt>
                <c:pt idx="2697">
                  <c:v>44960</c:v>
                </c:pt>
                <c:pt idx="2698">
                  <c:v>44963</c:v>
                </c:pt>
                <c:pt idx="2699">
                  <c:v>44964</c:v>
                </c:pt>
                <c:pt idx="2700">
                  <c:v>44965</c:v>
                </c:pt>
                <c:pt idx="2701">
                  <c:v>44966</c:v>
                </c:pt>
                <c:pt idx="2702">
                  <c:v>44967</c:v>
                </c:pt>
                <c:pt idx="2703">
                  <c:v>44970</c:v>
                </c:pt>
                <c:pt idx="2704">
                  <c:v>44971</c:v>
                </c:pt>
                <c:pt idx="2705">
                  <c:v>44972</c:v>
                </c:pt>
                <c:pt idx="2706">
                  <c:v>44973</c:v>
                </c:pt>
                <c:pt idx="2707">
                  <c:v>44974</c:v>
                </c:pt>
                <c:pt idx="2708">
                  <c:v>44979</c:v>
                </c:pt>
                <c:pt idx="2709">
                  <c:v>44980</c:v>
                </c:pt>
                <c:pt idx="2710">
                  <c:v>44981</c:v>
                </c:pt>
                <c:pt idx="2711">
                  <c:v>44984</c:v>
                </c:pt>
                <c:pt idx="2712">
                  <c:v>44985</c:v>
                </c:pt>
                <c:pt idx="2713">
                  <c:v>44986</c:v>
                </c:pt>
                <c:pt idx="2714">
                  <c:v>44987</c:v>
                </c:pt>
                <c:pt idx="2715">
                  <c:v>44988</c:v>
                </c:pt>
                <c:pt idx="2716">
                  <c:v>44991</c:v>
                </c:pt>
                <c:pt idx="2717">
                  <c:v>44992</c:v>
                </c:pt>
                <c:pt idx="2718">
                  <c:v>44993</c:v>
                </c:pt>
                <c:pt idx="2719">
                  <c:v>44994</c:v>
                </c:pt>
                <c:pt idx="2720">
                  <c:v>44995</c:v>
                </c:pt>
                <c:pt idx="2721">
                  <c:v>44998</c:v>
                </c:pt>
                <c:pt idx="2722">
                  <c:v>44999</c:v>
                </c:pt>
                <c:pt idx="2723">
                  <c:v>45000</c:v>
                </c:pt>
                <c:pt idx="2724">
                  <c:v>45001</c:v>
                </c:pt>
                <c:pt idx="2725">
                  <c:v>45002</c:v>
                </c:pt>
                <c:pt idx="2726">
                  <c:v>45005</c:v>
                </c:pt>
                <c:pt idx="2727">
                  <c:v>45006</c:v>
                </c:pt>
                <c:pt idx="2728">
                  <c:v>45007</c:v>
                </c:pt>
                <c:pt idx="2729">
                  <c:v>45008</c:v>
                </c:pt>
                <c:pt idx="2730">
                  <c:v>45009</c:v>
                </c:pt>
                <c:pt idx="2731">
                  <c:v>45012</c:v>
                </c:pt>
                <c:pt idx="2732">
                  <c:v>45013</c:v>
                </c:pt>
                <c:pt idx="2733">
                  <c:v>45014</c:v>
                </c:pt>
                <c:pt idx="2734">
                  <c:v>45015</c:v>
                </c:pt>
                <c:pt idx="2735">
                  <c:v>45016</c:v>
                </c:pt>
                <c:pt idx="2736">
                  <c:v>45019</c:v>
                </c:pt>
                <c:pt idx="2737">
                  <c:v>45020</c:v>
                </c:pt>
                <c:pt idx="2738">
                  <c:v>45021</c:v>
                </c:pt>
                <c:pt idx="2739">
                  <c:v>45022</c:v>
                </c:pt>
                <c:pt idx="2740">
                  <c:v>45026</c:v>
                </c:pt>
                <c:pt idx="2741">
                  <c:v>45027</c:v>
                </c:pt>
                <c:pt idx="2742">
                  <c:v>45028</c:v>
                </c:pt>
                <c:pt idx="2743">
                  <c:v>45029</c:v>
                </c:pt>
                <c:pt idx="2744">
                  <c:v>45030</c:v>
                </c:pt>
                <c:pt idx="2745">
                  <c:v>45033</c:v>
                </c:pt>
                <c:pt idx="2746">
                  <c:v>45034</c:v>
                </c:pt>
                <c:pt idx="2747">
                  <c:v>45035</c:v>
                </c:pt>
                <c:pt idx="2748">
                  <c:v>45036</c:v>
                </c:pt>
                <c:pt idx="2749">
                  <c:v>45040</c:v>
                </c:pt>
                <c:pt idx="2750">
                  <c:v>45041</c:v>
                </c:pt>
                <c:pt idx="2751">
                  <c:v>45042</c:v>
                </c:pt>
                <c:pt idx="2752">
                  <c:v>45043</c:v>
                </c:pt>
                <c:pt idx="2753">
                  <c:v>45044</c:v>
                </c:pt>
                <c:pt idx="2754">
                  <c:v>45048</c:v>
                </c:pt>
                <c:pt idx="2755">
                  <c:v>45049</c:v>
                </c:pt>
                <c:pt idx="2756">
                  <c:v>45050</c:v>
                </c:pt>
                <c:pt idx="2757">
                  <c:v>45051</c:v>
                </c:pt>
                <c:pt idx="2758">
                  <c:v>45054</c:v>
                </c:pt>
                <c:pt idx="2759">
                  <c:v>45055</c:v>
                </c:pt>
                <c:pt idx="2760">
                  <c:v>45056</c:v>
                </c:pt>
                <c:pt idx="2761">
                  <c:v>45057</c:v>
                </c:pt>
                <c:pt idx="2762">
                  <c:v>45058</c:v>
                </c:pt>
                <c:pt idx="2763">
                  <c:v>45061</c:v>
                </c:pt>
                <c:pt idx="2764">
                  <c:v>45062</c:v>
                </c:pt>
                <c:pt idx="2765">
                  <c:v>45063</c:v>
                </c:pt>
                <c:pt idx="2766">
                  <c:v>45064</c:v>
                </c:pt>
                <c:pt idx="2767">
                  <c:v>45065</c:v>
                </c:pt>
                <c:pt idx="2768">
                  <c:v>45068</c:v>
                </c:pt>
                <c:pt idx="2769">
                  <c:v>45069</c:v>
                </c:pt>
                <c:pt idx="2770">
                  <c:v>45070</c:v>
                </c:pt>
                <c:pt idx="2771">
                  <c:v>45071</c:v>
                </c:pt>
                <c:pt idx="2772">
                  <c:v>45072</c:v>
                </c:pt>
                <c:pt idx="2773">
                  <c:v>45075</c:v>
                </c:pt>
                <c:pt idx="2774">
                  <c:v>45076</c:v>
                </c:pt>
                <c:pt idx="2775">
                  <c:v>45077</c:v>
                </c:pt>
                <c:pt idx="2776">
                  <c:v>45078</c:v>
                </c:pt>
                <c:pt idx="2777">
                  <c:v>45079</c:v>
                </c:pt>
                <c:pt idx="2778">
                  <c:v>45082</c:v>
                </c:pt>
                <c:pt idx="2779">
                  <c:v>45083</c:v>
                </c:pt>
                <c:pt idx="2780">
                  <c:v>45084</c:v>
                </c:pt>
                <c:pt idx="2781">
                  <c:v>45086</c:v>
                </c:pt>
                <c:pt idx="2782">
                  <c:v>45089</c:v>
                </c:pt>
                <c:pt idx="2783">
                  <c:v>45090</c:v>
                </c:pt>
                <c:pt idx="2784">
                  <c:v>45091</c:v>
                </c:pt>
                <c:pt idx="2785">
                  <c:v>45092</c:v>
                </c:pt>
                <c:pt idx="2786">
                  <c:v>45093</c:v>
                </c:pt>
                <c:pt idx="2787">
                  <c:v>45096</c:v>
                </c:pt>
                <c:pt idx="2788">
                  <c:v>45097</c:v>
                </c:pt>
                <c:pt idx="2789">
                  <c:v>45098</c:v>
                </c:pt>
                <c:pt idx="2790">
                  <c:v>45099</c:v>
                </c:pt>
                <c:pt idx="2791">
                  <c:v>45100</c:v>
                </c:pt>
                <c:pt idx="2792">
                  <c:v>45103</c:v>
                </c:pt>
                <c:pt idx="2793">
                  <c:v>45104</c:v>
                </c:pt>
                <c:pt idx="2794">
                  <c:v>45105</c:v>
                </c:pt>
                <c:pt idx="2795">
                  <c:v>45106</c:v>
                </c:pt>
                <c:pt idx="2796">
                  <c:v>45107</c:v>
                </c:pt>
                <c:pt idx="2797">
                  <c:v>45110</c:v>
                </c:pt>
                <c:pt idx="2798">
                  <c:v>45111</c:v>
                </c:pt>
                <c:pt idx="2799">
                  <c:v>45112</c:v>
                </c:pt>
                <c:pt idx="2800">
                  <c:v>45113</c:v>
                </c:pt>
                <c:pt idx="2801">
                  <c:v>45114</c:v>
                </c:pt>
                <c:pt idx="2802">
                  <c:v>45117</c:v>
                </c:pt>
                <c:pt idx="2803">
                  <c:v>45118</c:v>
                </c:pt>
                <c:pt idx="2804">
                  <c:v>45119</c:v>
                </c:pt>
                <c:pt idx="2805">
                  <c:v>45120</c:v>
                </c:pt>
                <c:pt idx="2806">
                  <c:v>45121</c:v>
                </c:pt>
                <c:pt idx="2807">
                  <c:v>45124</c:v>
                </c:pt>
                <c:pt idx="2808">
                  <c:v>45125</c:v>
                </c:pt>
                <c:pt idx="2809">
                  <c:v>45126</c:v>
                </c:pt>
                <c:pt idx="2810">
                  <c:v>45127</c:v>
                </c:pt>
                <c:pt idx="2811">
                  <c:v>45128</c:v>
                </c:pt>
                <c:pt idx="2812">
                  <c:v>45131</c:v>
                </c:pt>
                <c:pt idx="2813">
                  <c:v>45132</c:v>
                </c:pt>
                <c:pt idx="2814">
                  <c:v>45133</c:v>
                </c:pt>
                <c:pt idx="2815">
                  <c:v>45134</c:v>
                </c:pt>
                <c:pt idx="2816">
                  <c:v>45135</c:v>
                </c:pt>
                <c:pt idx="2817">
                  <c:v>45138</c:v>
                </c:pt>
                <c:pt idx="2818">
                  <c:v>45139</c:v>
                </c:pt>
                <c:pt idx="2819">
                  <c:v>45140</c:v>
                </c:pt>
                <c:pt idx="2820">
                  <c:v>45141</c:v>
                </c:pt>
                <c:pt idx="2821">
                  <c:v>45142</c:v>
                </c:pt>
                <c:pt idx="2822">
                  <c:v>45145</c:v>
                </c:pt>
                <c:pt idx="2823">
                  <c:v>45146</c:v>
                </c:pt>
                <c:pt idx="2824">
                  <c:v>45147</c:v>
                </c:pt>
                <c:pt idx="2825">
                  <c:v>45148</c:v>
                </c:pt>
                <c:pt idx="2826">
                  <c:v>45149</c:v>
                </c:pt>
                <c:pt idx="2827">
                  <c:v>45152</c:v>
                </c:pt>
                <c:pt idx="2828">
                  <c:v>45153</c:v>
                </c:pt>
                <c:pt idx="2829">
                  <c:v>45154</c:v>
                </c:pt>
                <c:pt idx="2830">
                  <c:v>45155</c:v>
                </c:pt>
                <c:pt idx="2831">
                  <c:v>45156</c:v>
                </c:pt>
                <c:pt idx="2832">
                  <c:v>45159</c:v>
                </c:pt>
                <c:pt idx="2833">
                  <c:v>45160</c:v>
                </c:pt>
                <c:pt idx="2834">
                  <c:v>45161</c:v>
                </c:pt>
                <c:pt idx="2835">
                  <c:v>45162</c:v>
                </c:pt>
                <c:pt idx="2836">
                  <c:v>45163</c:v>
                </c:pt>
                <c:pt idx="2837">
                  <c:v>45166</c:v>
                </c:pt>
                <c:pt idx="2838">
                  <c:v>45167</c:v>
                </c:pt>
                <c:pt idx="2839">
                  <c:v>45168</c:v>
                </c:pt>
                <c:pt idx="2840">
                  <c:v>45169</c:v>
                </c:pt>
                <c:pt idx="2841">
                  <c:v>45170</c:v>
                </c:pt>
                <c:pt idx="2842">
                  <c:v>45173</c:v>
                </c:pt>
                <c:pt idx="2843">
                  <c:v>45174</c:v>
                </c:pt>
                <c:pt idx="2844">
                  <c:v>45175</c:v>
                </c:pt>
                <c:pt idx="2845">
                  <c:v>45177</c:v>
                </c:pt>
                <c:pt idx="2846">
                  <c:v>45180</c:v>
                </c:pt>
                <c:pt idx="2847">
                  <c:v>45181</c:v>
                </c:pt>
                <c:pt idx="2848">
                  <c:v>45182</c:v>
                </c:pt>
                <c:pt idx="2849">
                  <c:v>45183</c:v>
                </c:pt>
                <c:pt idx="2850">
                  <c:v>45184</c:v>
                </c:pt>
                <c:pt idx="2851">
                  <c:v>45187</c:v>
                </c:pt>
                <c:pt idx="2852">
                  <c:v>45188</c:v>
                </c:pt>
                <c:pt idx="2853">
                  <c:v>45189</c:v>
                </c:pt>
                <c:pt idx="2854">
                  <c:v>45190</c:v>
                </c:pt>
                <c:pt idx="2855">
                  <c:v>45191</c:v>
                </c:pt>
                <c:pt idx="2856">
                  <c:v>45194</c:v>
                </c:pt>
                <c:pt idx="2857">
                  <c:v>45195</c:v>
                </c:pt>
                <c:pt idx="2858">
                  <c:v>45196</c:v>
                </c:pt>
                <c:pt idx="2859">
                  <c:v>45197</c:v>
                </c:pt>
                <c:pt idx="2860">
                  <c:v>45198</c:v>
                </c:pt>
                <c:pt idx="2861">
                  <c:v>45201</c:v>
                </c:pt>
                <c:pt idx="2862">
                  <c:v>45202</c:v>
                </c:pt>
                <c:pt idx="2863">
                  <c:v>45203</c:v>
                </c:pt>
                <c:pt idx="2864">
                  <c:v>45204</c:v>
                </c:pt>
                <c:pt idx="2865">
                  <c:v>45205</c:v>
                </c:pt>
                <c:pt idx="2866">
                  <c:v>45208</c:v>
                </c:pt>
                <c:pt idx="2867">
                  <c:v>45209</c:v>
                </c:pt>
                <c:pt idx="2868">
                  <c:v>45210</c:v>
                </c:pt>
                <c:pt idx="2869">
                  <c:v>45212</c:v>
                </c:pt>
                <c:pt idx="2870">
                  <c:v>45215</c:v>
                </c:pt>
                <c:pt idx="2871">
                  <c:v>45216</c:v>
                </c:pt>
                <c:pt idx="2872">
                  <c:v>45217</c:v>
                </c:pt>
                <c:pt idx="2873">
                  <c:v>45218</c:v>
                </c:pt>
                <c:pt idx="2874">
                  <c:v>45219</c:v>
                </c:pt>
                <c:pt idx="2875">
                  <c:v>45222</c:v>
                </c:pt>
                <c:pt idx="2876">
                  <c:v>45223</c:v>
                </c:pt>
                <c:pt idx="2877">
                  <c:v>45224</c:v>
                </c:pt>
                <c:pt idx="2878">
                  <c:v>45225</c:v>
                </c:pt>
                <c:pt idx="2879">
                  <c:v>45226</c:v>
                </c:pt>
                <c:pt idx="2880">
                  <c:v>45229</c:v>
                </c:pt>
                <c:pt idx="2881">
                  <c:v>45230</c:v>
                </c:pt>
                <c:pt idx="2882">
                  <c:v>45231</c:v>
                </c:pt>
                <c:pt idx="2883">
                  <c:v>45233</c:v>
                </c:pt>
                <c:pt idx="2884">
                  <c:v>45236</c:v>
                </c:pt>
                <c:pt idx="2885">
                  <c:v>45237</c:v>
                </c:pt>
                <c:pt idx="2886">
                  <c:v>45238</c:v>
                </c:pt>
                <c:pt idx="2887">
                  <c:v>45239</c:v>
                </c:pt>
                <c:pt idx="2888">
                  <c:v>45240</c:v>
                </c:pt>
                <c:pt idx="2889">
                  <c:v>45243</c:v>
                </c:pt>
                <c:pt idx="2890">
                  <c:v>45244</c:v>
                </c:pt>
                <c:pt idx="2891">
                  <c:v>45246</c:v>
                </c:pt>
                <c:pt idx="2892">
                  <c:v>45247</c:v>
                </c:pt>
                <c:pt idx="2893">
                  <c:v>45250</c:v>
                </c:pt>
                <c:pt idx="2894">
                  <c:v>45251</c:v>
                </c:pt>
                <c:pt idx="2895">
                  <c:v>45252</c:v>
                </c:pt>
                <c:pt idx="2896">
                  <c:v>45253</c:v>
                </c:pt>
                <c:pt idx="2897">
                  <c:v>45254</c:v>
                </c:pt>
                <c:pt idx="2898">
                  <c:v>45257</c:v>
                </c:pt>
                <c:pt idx="2899">
                  <c:v>45258</c:v>
                </c:pt>
                <c:pt idx="2900">
                  <c:v>45259</c:v>
                </c:pt>
                <c:pt idx="2901">
                  <c:v>45260</c:v>
                </c:pt>
                <c:pt idx="2902">
                  <c:v>45261</c:v>
                </c:pt>
                <c:pt idx="2903">
                  <c:v>45264</c:v>
                </c:pt>
                <c:pt idx="2904">
                  <c:v>45265</c:v>
                </c:pt>
                <c:pt idx="2905">
                  <c:v>45266</c:v>
                </c:pt>
                <c:pt idx="2906">
                  <c:v>45267</c:v>
                </c:pt>
                <c:pt idx="2907">
                  <c:v>45268</c:v>
                </c:pt>
                <c:pt idx="2908">
                  <c:v>45271</c:v>
                </c:pt>
                <c:pt idx="2909">
                  <c:v>45272</c:v>
                </c:pt>
                <c:pt idx="2910">
                  <c:v>45273</c:v>
                </c:pt>
                <c:pt idx="2911">
                  <c:v>45274</c:v>
                </c:pt>
                <c:pt idx="2912">
                  <c:v>45275</c:v>
                </c:pt>
                <c:pt idx="2913">
                  <c:v>45278</c:v>
                </c:pt>
                <c:pt idx="2914">
                  <c:v>45279</c:v>
                </c:pt>
                <c:pt idx="2915">
                  <c:v>45280</c:v>
                </c:pt>
                <c:pt idx="2916">
                  <c:v>45281</c:v>
                </c:pt>
                <c:pt idx="2917">
                  <c:v>45282</c:v>
                </c:pt>
                <c:pt idx="2918">
                  <c:v>45286</c:v>
                </c:pt>
                <c:pt idx="2919">
                  <c:v>45287</c:v>
                </c:pt>
                <c:pt idx="2920">
                  <c:v>45288</c:v>
                </c:pt>
              </c:numCache>
            </c:numRef>
          </c:cat>
          <c:val>
            <c:numRef>
              <c:f>'[23]7.5 (FK)'!$B$12:$B$2932</c:f>
              <c:numCache>
                <c:formatCode>General</c:formatCode>
                <c:ptCount val="2921"/>
                <c:pt idx="0">
                  <c:v>2.8437489999999999</c:v>
                </c:pt>
                <c:pt idx="1">
                  <c:v>2.8437489999999999</c:v>
                </c:pt>
                <c:pt idx="2">
                  <c:v>2.8437489999999999</c:v>
                </c:pt>
                <c:pt idx="3">
                  <c:v>2.8437489999999999</c:v>
                </c:pt>
                <c:pt idx="4">
                  <c:v>2.8437489999999999</c:v>
                </c:pt>
                <c:pt idx="5">
                  <c:v>2.8437489999999999</c:v>
                </c:pt>
                <c:pt idx="6">
                  <c:v>2.8437489999999999</c:v>
                </c:pt>
                <c:pt idx="7">
                  <c:v>2.8437489999999999</c:v>
                </c:pt>
                <c:pt idx="8">
                  <c:v>2.8437489999999999</c:v>
                </c:pt>
                <c:pt idx="9">
                  <c:v>2.8437489999999999</c:v>
                </c:pt>
                <c:pt idx="10">
                  <c:v>2.8437489999999999</c:v>
                </c:pt>
                <c:pt idx="11">
                  <c:v>2.8437489999999999</c:v>
                </c:pt>
                <c:pt idx="12">
                  <c:v>2.8437489999999999</c:v>
                </c:pt>
                <c:pt idx="13">
                  <c:v>2.8437489999999999</c:v>
                </c:pt>
                <c:pt idx="14">
                  <c:v>2.8437489999999999</c:v>
                </c:pt>
                <c:pt idx="15">
                  <c:v>2.8437489999999999</c:v>
                </c:pt>
                <c:pt idx="16">
                  <c:v>2.8437489999999999</c:v>
                </c:pt>
                <c:pt idx="17">
                  <c:v>2.8437489999999999</c:v>
                </c:pt>
                <c:pt idx="18">
                  <c:v>2.8437489999999999</c:v>
                </c:pt>
                <c:pt idx="19">
                  <c:v>2.8437489999999999</c:v>
                </c:pt>
                <c:pt idx="20">
                  <c:v>2.8437489999999999</c:v>
                </c:pt>
                <c:pt idx="21">
                  <c:v>2.8437489999999999</c:v>
                </c:pt>
                <c:pt idx="22">
                  <c:v>2.8437489999999999</c:v>
                </c:pt>
                <c:pt idx="23">
                  <c:v>2.8437489999999999</c:v>
                </c:pt>
                <c:pt idx="24">
                  <c:v>2.8437489999999999</c:v>
                </c:pt>
                <c:pt idx="25">
                  <c:v>2.8437489999999999</c:v>
                </c:pt>
                <c:pt idx="26">
                  <c:v>2.8437489999999999</c:v>
                </c:pt>
                <c:pt idx="27">
                  <c:v>2.8437489999999999</c:v>
                </c:pt>
                <c:pt idx="28">
                  <c:v>2.8437489999999999</c:v>
                </c:pt>
                <c:pt idx="29">
                  <c:v>2.8437489999999999</c:v>
                </c:pt>
                <c:pt idx="30">
                  <c:v>2.8437489999999999</c:v>
                </c:pt>
                <c:pt idx="31">
                  <c:v>2.8437489999999999</c:v>
                </c:pt>
                <c:pt idx="32">
                  <c:v>2.8437489999999999</c:v>
                </c:pt>
                <c:pt idx="33">
                  <c:v>2.8437489999999999</c:v>
                </c:pt>
                <c:pt idx="34">
                  <c:v>2.8437489999999999</c:v>
                </c:pt>
                <c:pt idx="35">
                  <c:v>2.8437489999999999</c:v>
                </c:pt>
                <c:pt idx="36">
                  <c:v>2.8437489999999999</c:v>
                </c:pt>
                <c:pt idx="37">
                  <c:v>2.8437489999999999</c:v>
                </c:pt>
                <c:pt idx="38">
                  <c:v>2.8437489999999999</c:v>
                </c:pt>
                <c:pt idx="39">
                  <c:v>2.8437489999999999</c:v>
                </c:pt>
                <c:pt idx="40">
                  <c:v>2.8437489999999999</c:v>
                </c:pt>
                <c:pt idx="41">
                  <c:v>2.8437489999999999</c:v>
                </c:pt>
                <c:pt idx="42">
                  <c:v>2.8437489999999999</c:v>
                </c:pt>
                <c:pt idx="43">
                  <c:v>2.8437489999999999</c:v>
                </c:pt>
                <c:pt idx="44">
                  <c:v>2.8437489999999999</c:v>
                </c:pt>
                <c:pt idx="45">
                  <c:v>2.8437489999999999</c:v>
                </c:pt>
                <c:pt idx="46">
                  <c:v>2.8437489999999999</c:v>
                </c:pt>
                <c:pt idx="47">
                  <c:v>2.8437489999999999</c:v>
                </c:pt>
                <c:pt idx="48">
                  <c:v>2.8437489999999999</c:v>
                </c:pt>
                <c:pt idx="49">
                  <c:v>2.8437489999999999</c:v>
                </c:pt>
                <c:pt idx="50">
                  <c:v>2.8437489999999999</c:v>
                </c:pt>
                <c:pt idx="51">
                  <c:v>2.8437489999999999</c:v>
                </c:pt>
                <c:pt idx="52">
                  <c:v>2.8437489999999999</c:v>
                </c:pt>
                <c:pt idx="53">
                  <c:v>2.8437489999999999</c:v>
                </c:pt>
                <c:pt idx="54">
                  <c:v>2.8437489999999999</c:v>
                </c:pt>
                <c:pt idx="55">
                  <c:v>2.0212490000000001</c:v>
                </c:pt>
                <c:pt idx="56">
                  <c:v>2.0212490000000001</c:v>
                </c:pt>
                <c:pt idx="57">
                  <c:v>2.0212490000000001</c:v>
                </c:pt>
                <c:pt idx="58">
                  <c:v>2.0212490000000001</c:v>
                </c:pt>
                <c:pt idx="59">
                  <c:v>1.9249989999999999</c:v>
                </c:pt>
                <c:pt idx="60">
                  <c:v>1.9249989999999999</c:v>
                </c:pt>
                <c:pt idx="61">
                  <c:v>1.9249989999999999</c:v>
                </c:pt>
                <c:pt idx="62">
                  <c:v>1.9249989999999999</c:v>
                </c:pt>
                <c:pt idx="63">
                  <c:v>1.9249989999999999</c:v>
                </c:pt>
                <c:pt idx="64">
                  <c:v>1.9249989999999999</c:v>
                </c:pt>
                <c:pt idx="65">
                  <c:v>1.9249989999999999</c:v>
                </c:pt>
                <c:pt idx="66">
                  <c:v>1.9249989999999999</c:v>
                </c:pt>
                <c:pt idx="67">
                  <c:v>1.9249989999999999</c:v>
                </c:pt>
                <c:pt idx="68">
                  <c:v>1.9249989999999999</c:v>
                </c:pt>
                <c:pt idx="69">
                  <c:v>1.9249989999999999</c:v>
                </c:pt>
                <c:pt idx="70">
                  <c:v>1.9249989999999999</c:v>
                </c:pt>
                <c:pt idx="71">
                  <c:v>1.9249989999999999</c:v>
                </c:pt>
                <c:pt idx="72">
                  <c:v>1.9249989999999999</c:v>
                </c:pt>
                <c:pt idx="73">
                  <c:v>1.9249989999999999</c:v>
                </c:pt>
                <c:pt idx="74">
                  <c:v>1.9249989999999999</c:v>
                </c:pt>
                <c:pt idx="75">
                  <c:v>1.9249989999999999</c:v>
                </c:pt>
                <c:pt idx="76">
                  <c:v>1.9249989999999999</c:v>
                </c:pt>
                <c:pt idx="77">
                  <c:v>1.9249989999999999</c:v>
                </c:pt>
                <c:pt idx="78">
                  <c:v>1.9249989999999999</c:v>
                </c:pt>
                <c:pt idx="79">
                  <c:v>1.9249989999999999</c:v>
                </c:pt>
                <c:pt idx="80">
                  <c:v>1.9249989999999999</c:v>
                </c:pt>
                <c:pt idx="81">
                  <c:v>1.9249989999999999</c:v>
                </c:pt>
                <c:pt idx="82">
                  <c:v>1.9249989999999999</c:v>
                </c:pt>
                <c:pt idx="83">
                  <c:v>1.9249989999999999</c:v>
                </c:pt>
                <c:pt idx="84">
                  <c:v>1.9249989999999999</c:v>
                </c:pt>
                <c:pt idx="85">
                  <c:v>1.9249989999999999</c:v>
                </c:pt>
                <c:pt idx="86">
                  <c:v>1.9249989999999999</c:v>
                </c:pt>
                <c:pt idx="87">
                  <c:v>1.9249989999999999</c:v>
                </c:pt>
                <c:pt idx="88">
                  <c:v>1.9249989999999999</c:v>
                </c:pt>
                <c:pt idx="89">
                  <c:v>1.9249989999999999</c:v>
                </c:pt>
                <c:pt idx="90">
                  <c:v>1.9249989999999999</c:v>
                </c:pt>
                <c:pt idx="91">
                  <c:v>1.9249989999999999</c:v>
                </c:pt>
                <c:pt idx="92">
                  <c:v>1.9249989999999999</c:v>
                </c:pt>
                <c:pt idx="93">
                  <c:v>1.9249989999999999</c:v>
                </c:pt>
                <c:pt idx="94">
                  <c:v>1.9249989999999999</c:v>
                </c:pt>
                <c:pt idx="95">
                  <c:v>1.7499990000000001</c:v>
                </c:pt>
                <c:pt idx="96">
                  <c:v>1.7499990000000001</c:v>
                </c:pt>
                <c:pt idx="97">
                  <c:v>1.7499990000000001</c:v>
                </c:pt>
                <c:pt idx="98">
                  <c:v>1.7499990000000001</c:v>
                </c:pt>
                <c:pt idx="99">
                  <c:v>1.7499990000000001</c:v>
                </c:pt>
                <c:pt idx="100">
                  <c:v>1.7499990000000001</c:v>
                </c:pt>
                <c:pt idx="101">
                  <c:v>1.7499990000000001</c:v>
                </c:pt>
                <c:pt idx="102">
                  <c:v>1.7499990000000001</c:v>
                </c:pt>
                <c:pt idx="103">
                  <c:v>1.7499990000000001</c:v>
                </c:pt>
                <c:pt idx="104">
                  <c:v>1.7499990000000001</c:v>
                </c:pt>
                <c:pt idx="105">
                  <c:v>1.9249989999999999</c:v>
                </c:pt>
                <c:pt idx="106">
                  <c:v>1.9249989999999999</c:v>
                </c:pt>
                <c:pt idx="107">
                  <c:v>1.9249989999999999</c:v>
                </c:pt>
                <c:pt idx="108">
                  <c:v>1.9249989999999999</c:v>
                </c:pt>
                <c:pt idx="109">
                  <c:v>1.9249989999999999</c:v>
                </c:pt>
                <c:pt idx="110">
                  <c:v>1.9249989999999999</c:v>
                </c:pt>
                <c:pt idx="111">
                  <c:v>1.9249989999999999</c:v>
                </c:pt>
                <c:pt idx="112">
                  <c:v>1.9249989999999999</c:v>
                </c:pt>
                <c:pt idx="113">
                  <c:v>1.9249989999999999</c:v>
                </c:pt>
                <c:pt idx="114">
                  <c:v>1.9249989999999999</c:v>
                </c:pt>
                <c:pt idx="115">
                  <c:v>1.9249989999999999</c:v>
                </c:pt>
                <c:pt idx="116">
                  <c:v>1.9249989999999999</c:v>
                </c:pt>
                <c:pt idx="117">
                  <c:v>1.9249989999999999</c:v>
                </c:pt>
                <c:pt idx="118">
                  <c:v>1.9249989999999999</c:v>
                </c:pt>
                <c:pt idx="119">
                  <c:v>1.9249989999999999</c:v>
                </c:pt>
                <c:pt idx="120">
                  <c:v>1.9249989999999999</c:v>
                </c:pt>
                <c:pt idx="121">
                  <c:v>1.9249989999999999</c:v>
                </c:pt>
                <c:pt idx="122">
                  <c:v>1.9249989999999999</c:v>
                </c:pt>
                <c:pt idx="123">
                  <c:v>1.9249989999999999</c:v>
                </c:pt>
                <c:pt idx="124">
                  <c:v>1.9249989999999999</c:v>
                </c:pt>
                <c:pt idx="125">
                  <c:v>1.9249989999999999</c:v>
                </c:pt>
                <c:pt idx="126">
                  <c:v>1.9249989999999999</c:v>
                </c:pt>
                <c:pt idx="127">
                  <c:v>1.9249989999999999</c:v>
                </c:pt>
                <c:pt idx="128">
                  <c:v>1.9249989999999999</c:v>
                </c:pt>
                <c:pt idx="129">
                  <c:v>1.9249989999999999</c:v>
                </c:pt>
                <c:pt idx="130">
                  <c:v>1.9249989999999999</c:v>
                </c:pt>
                <c:pt idx="131">
                  <c:v>1.9249989999999999</c:v>
                </c:pt>
                <c:pt idx="132">
                  <c:v>1.9249989999999999</c:v>
                </c:pt>
                <c:pt idx="133">
                  <c:v>1.9249989999999999</c:v>
                </c:pt>
                <c:pt idx="134">
                  <c:v>1.9249989999999999</c:v>
                </c:pt>
                <c:pt idx="135">
                  <c:v>1.9249989999999999</c:v>
                </c:pt>
                <c:pt idx="136">
                  <c:v>1.9249989999999999</c:v>
                </c:pt>
                <c:pt idx="137">
                  <c:v>1.9249989999999999</c:v>
                </c:pt>
                <c:pt idx="138">
                  <c:v>1.9249989999999999</c:v>
                </c:pt>
                <c:pt idx="139">
                  <c:v>1.9249989999999999</c:v>
                </c:pt>
                <c:pt idx="140">
                  <c:v>1.9249989999999999</c:v>
                </c:pt>
                <c:pt idx="141">
                  <c:v>1.9249989999999999</c:v>
                </c:pt>
                <c:pt idx="142">
                  <c:v>1.9249989999999999</c:v>
                </c:pt>
                <c:pt idx="143">
                  <c:v>1.9249989999999999</c:v>
                </c:pt>
                <c:pt idx="144">
                  <c:v>1.9249989999999999</c:v>
                </c:pt>
                <c:pt idx="145">
                  <c:v>1.9249989999999999</c:v>
                </c:pt>
                <c:pt idx="146">
                  <c:v>1.9249989999999999</c:v>
                </c:pt>
                <c:pt idx="147">
                  <c:v>2.1874989999999999</c:v>
                </c:pt>
                <c:pt idx="148">
                  <c:v>2.1874989999999999</c:v>
                </c:pt>
                <c:pt idx="149">
                  <c:v>2.869999</c:v>
                </c:pt>
                <c:pt idx="150">
                  <c:v>2.869999</c:v>
                </c:pt>
                <c:pt idx="151">
                  <c:v>2.869999</c:v>
                </c:pt>
                <c:pt idx="152">
                  <c:v>2.869999</c:v>
                </c:pt>
                <c:pt idx="153">
                  <c:v>3.4999989999999999</c:v>
                </c:pt>
                <c:pt idx="154">
                  <c:v>3.4999989999999999</c:v>
                </c:pt>
                <c:pt idx="155">
                  <c:v>3.9374989999999999</c:v>
                </c:pt>
                <c:pt idx="156">
                  <c:v>4.1124989999999997</c:v>
                </c:pt>
                <c:pt idx="157">
                  <c:v>4.1124989999999997</c:v>
                </c:pt>
                <c:pt idx="158">
                  <c:v>4.3662489999999998</c:v>
                </c:pt>
                <c:pt idx="159">
                  <c:v>4.3662489999999998</c:v>
                </c:pt>
                <c:pt idx="160">
                  <c:v>4.3662489999999998</c:v>
                </c:pt>
                <c:pt idx="161">
                  <c:v>4.3662489999999998</c:v>
                </c:pt>
                <c:pt idx="162">
                  <c:v>4.3662489999999998</c:v>
                </c:pt>
                <c:pt idx="163">
                  <c:v>4.3662489999999998</c:v>
                </c:pt>
                <c:pt idx="164">
                  <c:v>4.3662489999999998</c:v>
                </c:pt>
                <c:pt idx="165">
                  <c:v>4.3662489999999998</c:v>
                </c:pt>
                <c:pt idx="166">
                  <c:v>4.3662489999999998</c:v>
                </c:pt>
                <c:pt idx="167">
                  <c:v>4.3662489999999998</c:v>
                </c:pt>
                <c:pt idx="168">
                  <c:v>4.3662489999999998</c:v>
                </c:pt>
                <c:pt idx="169">
                  <c:v>4.3662489999999998</c:v>
                </c:pt>
                <c:pt idx="170">
                  <c:v>4.3662489999999998</c:v>
                </c:pt>
                <c:pt idx="171">
                  <c:v>4.3662489999999998</c:v>
                </c:pt>
                <c:pt idx="172">
                  <c:v>4.3662489999999998</c:v>
                </c:pt>
                <c:pt idx="173">
                  <c:v>4.3662489999999998</c:v>
                </c:pt>
                <c:pt idx="174">
                  <c:v>4.3662489999999998</c:v>
                </c:pt>
                <c:pt idx="175">
                  <c:v>4.3662489999999998</c:v>
                </c:pt>
                <c:pt idx="176">
                  <c:v>4.3662489999999998</c:v>
                </c:pt>
                <c:pt idx="177">
                  <c:v>4.3662489999999998</c:v>
                </c:pt>
                <c:pt idx="178">
                  <c:v>4.3662489999999998</c:v>
                </c:pt>
                <c:pt idx="179">
                  <c:v>4.3662489999999998</c:v>
                </c:pt>
                <c:pt idx="180">
                  <c:v>4.3662489999999998</c:v>
                </c:pt>
                <c:pt idx="181">
                  <c:v>5.1124999999999998</c:v>
                </c:pt>
                <c:pt idx="182">
                  <c:v>5.3975</c:v>
                </c:pt>
                <c:pt idx="183">
                  <c:v>5.46875</c:v>
                </c:pt>
                <c:pt idx="184">
                  <c:v>5.375</c:v>
                </c:pt>
                <c:pt idx="185">
                  <c:v>5.35</c:v>
                </c:pt>
                <c:pt idx="186">
                  <c:v>5.375</c:v>
                </c:pt>
                <c:pt idx="187">
                  <c:v>5.4124999999999996</c:v>
                </c:pt>
                <c:pt idx="188">
                  <c:v>5.4375</c:v>
                </c:pt>
                <c:pt idx="189">
                  <c:v>5.625</c:v>
                </c:pt>
                <c:pt idx="190">
                  <c:v>5.8</c:v>
                </c:pt>
                <c:pt idx="191">
                  <c:v>5.8125</c:v>
                </c:pt>
                <c:pt idx="192">
                  <c:v>5.81</c:v>
                </c:pt>
                <c:pt idx="193">
                  <c:v>5.78125</c:v>
                </c:pt>
                <c:pt idx="194">
                  <c:v>5.6875</c:v>
                </c:pt>
                <c:pt idx="195">
                  <c:v>5.6375000000000002</c:v>
                </c:pt>
                <c:pt idx="196">
                  <c:v>5.78125</c:v>
                </c:pt>
                <c:pt idx="197">
                  <c:v>5.6875</c:v>
                </c:pt>
                <c:pt idx="198">
                  <c:v>5.55</c:v>
                </c:pt>
                <c:pt idx="199">
                  <c:v>5.7374999999999998</c:v>
                </c:pt>
                <c:pt idx="200">
                  <c:v>5.7374999999999998</c:v>
                </c:pt>
                <c:pt idx="201">
                  <c:v>5.5</c:v>
                </c:pt>
                <c:pt idx="202">
                  <c:v>5.54</c:v>
                </c:pt>
                <c:pt idx="203">
                  <c:v>5.625</c:v>
                </c:pt>
                <c:pt idx="204">
                  <c:v>5.6987500000000004</c:v>
                </c:pt>
                <c:pt idx="205">
                  <c:v>5.3849999999999998</c:v>
                </c:pt>
                <c:pt idx="206">
                  <c:v>5.34375</c:v>
                </c:pt>
                <c:pt idx="207">
                  <c:v>5.4024999999999999</c:v>
                </c:pt>
                <c:pt idx="208">
                  <c:v>5.4749999999999996</c:v>
                </c:pt>
                <c:pt idx="209">
                  <c:v>5.4625000000000004</c:v>
                </c:pt>
                <c:pt idx="210">
                  <c:v>5.5</c:v>
                </c:pt>
                <c:pt idx="211">
                  <c:v>5.4862500000000001</c:v>
                </c:pt>
                <c:pt idx="212">
                  <c:v>5.5549999999999997</c:v>
                </c:pt>
                <c:pt idx="213">
                  <c:v>5.6937499999999996</c:v>
                </c:pt>
                <c:pt idx="214">
                  <c:v>5.75</c:v>
                </c:pt>
                <c:pt idx="215">
                  <c:v>5.9312500000000004</c:v>
                </c:pt>
                <c:pt idx="216">
                  <c:v>6.0387500000000003</c:v>
                </c:pt>
                <c:pt idx="217">
                  <c:v>6.1124999999999998</c:v>
                </c:pt>
                <c:pt idx="218">
                  <c:v>6.1312499999999996</c:v>
                </c:pt>
                <c:pt idx="219">
                  <c:v>6.1124999999999998</c:v>
                </c:pt>
                <c:pt idx="220">
                  <c:v>6.1612499999999999</c:v>
                </c:pt>
                <c:pt idx="221">
                  <c:v>6.1812500000000004</c:v>
                </c:pt>
                <c:pt idx="222">
                  <c:v>6.1825000000000001</c:v>
                </c:pt>
                <c:pt idx="223">
                  <c:v>6.3125</c:v>
                </c:pt>
                <c:pt idx="224">
                  <c:v>6.3012499999999996</c:v>
                </c:pt>
                <c:pt idx="225">
                  <c:v>6.3362499999999997</c:v>
                </c:pt>
                <c:pt idx="226">
                  <c:v>6.4</c:v>
                </c:pt>
                <c:pt idx="227">
                  <c:v>6.4</c:v>
                </c:pt>
                <c:pt idx="228">
                  <c:v>6.3274999999999997</c:v>
                </c:pt>
                <c:pt idx="229">
                  <c:v>6.25</c:v>
                </c:pt>
                <c:pt idx="230">
                  <c:v>6.28125</c:v>
                </c:pt>
                <c:pt idx="231">
                  <c:v>6.4</c:v>
                </c:pt>
                <c:pt idx="232">
                  <c:v>6.3812499999999996</c:v>
                </c:pt>
                <c:pt idx="233">
                  <c:v>6.375</c:v>
                </c:pt>
                <c:pt idx="234">
                  <c:v>6.3724999999999996</c:v>
                </c:pt>
                <c:pt idx="235">
                  <c:v>6.4749999999999996</c:v>
                </c:pt>
                <c:pt idx="236">
                  <c:v>6.4012500000000001</c:v>
                </c:pt>
                <c:pt idx="237">
                  <c:v>6.6074999999999999</c:v>
                </c:pt>
                <c:pt idx="238">
                  <c:v>6.6375000000000002</c:v>
                </c:pt>
                <c:pt idx="239">
                  <c:v>6.6124999999999998</c:v>
                </c:pt>
                <c:pt idx="240">
                  <c:v>6.39</c:v>
                </c:pt>
                <c:pt idx="241">
                  <c:v>6.4275000000000002</c:v>
                </c:pt>
                <c:pt idx="242">
                  <c:v>6.2249999999999996</c:v>
                </c:pt>
                <c:pt idx="243">
                  <c:v>6.0750000000000002</c:v>
                </c:pt>
                <c:pt idx="244">
                  <c:v>6.2249999999999996</c:v>
                </c:pt>
                <c:pt idx="245">
                  <c:v>6.1775000000000002</c:v>
                </c:pt>
                <c:pt idx="246">
                  <c:v>6.03</c:v>
                </c:pt>
                <c:pt idx="247">
                  <c:v>6.14</c:v>
                </c:pt>
                <c:pt idx="248">
                  <c:v>6.2949999999999999</c:v>
                </c:pt>
                <c:pt idx="249">
                  <c:v>6.15</c:v>
                </c:pt>
                <c:pt idx="250">
                  <c:v>6.0975000000000001</c:v>
                </c:pt>
                <c:pt idx="251">
                  <c:v>5.8949999999999996</c:v>
                </c:pt>
                <c:pt idx="252">
                  <c:v>6.1875</c:v>
                </c:pt>
                <c:pt idx="253">
                  <c:v>6.2</c:v>
                </c:pt>
                <c:pt idx="254">
                  <c:v>6.4</c:v>
                </c:pt>
                <c:pt idx="255">
                  <c:v>6.4874999999999998</c:v>
                </c:pt>
                <c:pt idx="256">
                  <c:v>6.4625000000000004</c:v>
                </c:pt>
                <c:pt idx="257">
                  <c:v>6.4649999999999999</c:v>
                </c:pt>
                <c:pt idx="258">
                  <c:v>6.4249999999999998</c:v>
                </c:pt>
                <c:pt idx="259">
                  <c:v>6.375</c:v>
                </c:pt>
                <c:pt idx="260">
                  <c:v>6.4474999999999998</c:v>
                </c:pt>
                <c:pt idx="261">
                  <c:v>6.4974999999999996</c:v>
                </c:pt>
                <c:pt idx="262">
                  <c:v>6.5</c:v>
                </c:pt>
                <c:pt idx="263">
                  <c:v>6.6124999999999998</c:v>
                </c:pt>
                <c:pt idx="264">
                  <c:v>6.6</c:v>
                </c:pt>
                <c:pt idx="265">
                  <c:v>6.6</c:v>
                </c:pt>
                <c:pt idx="266">
                  <c:v>6.6124999999999998</c:v>
                </c:pt>
                <c:pt idx="267">
                  <c:v>6.5824999999999996</c:v>
                </c:pt>
                <c:pt idx="268">
                  <c:v>6.4974999999999996</c:v>
                </c:pt>
                <c:pt idx="269">
                  <c:v>6.4249999999999998</c:v>
                </c:pt>
                <c:pt idx="270">
                  <c:v>6.3</c:v>
                </c:pt>
                <c:pt idx="271">
                  <c:v>6.8125</c:v>
                </c:pt>
                <c:pt idx="272">
                  <c:v>6.875</c:v>
                </c:pt>
                <c:pt idx="273">
                  <c:v>6.9</c:v>
                </c:pt>
                <c:pt idx="274">
                  <c:v>6.9074999999999998</c:v>
                </c:pt>
                <c:pt idx="275">
                  <c:v>6.6749999999999998</c:v>
                </c:pt>
                <c:pt idx="276">
                  <c:v>6.8</c:v>
                </c:pt>
                <c:pt idx="277">
                  <c:v>7</c:v>
                </c:pt>
                <c:pt idx="278">
                  <c:v>7.1349999999999998</c:v>
                </c:pt>
                <c:pt idx="279">
                  <c:v>7.1</c:v>
                </c:pt>
                <c:pt idx="280">
                  <c:v>7.2</c:v>
                </c:pt>
                <c:pt idx="281">
                  <c:v>7.2249999999999996</c:v>
                </c:pt>
                <c:pt idx="282">
                  <c:v>7.2774999999999999</c:v>
                </c:pt>
                <c:pt idx="283">
                  <c:v>7.3250000000000002</c:v>
                </c:pt>
                <c:pt idx="284">
                  <c:v>7.2249999999999996</c:v>
                </c:pt>
                <c:pt idx="285">
                  <c:v>7.4950000000000001</c:v>
                </c:pt>
                <c:pt idx="286">
                  <c:v>7.5250000000000004</c:v>
                </c:pt>
                <c:pt idx="287">
                  <c:v>7.7525000000000004</c:v>
                </c:pt>
                <c:pt idx="288">
                  <c:v>7.7750000000000004</c:v>
                </c:pt>
                <c:pt idx="289">
                  <c:v>7.7874999999999996</c:v>
                </c:pt>
                <c:pt idx="290">
                  <c:v>7.7750000000000004</c:v>
                </c:pt>
                <c:pt idx="291">
                  <c:v>7.7725</c:v>
                </c:pt>
                <c:pt idx="292">
                  <c:v>7.8624999999999998</c:v>
                </c:pt>
                <c:pt idx="293">
                  <c:v>7.75</c:v>
                </c:pt>
                <c:pt idx="294">
                  <c:v>7.8624999999999998</c:v>
                </c:pt>
                <c:pt idx="295">
                  <c:v>7.9675000000000002</c:v>
                </c:pt>
                <c:pt idx="296">
                  <c:v>8.0299999999999994</c:v>
                </c:pt>
                <c:pt idx="297">
                  <c:v>7.8</c:v>
                </c:pt>
                <c:pt idx="298">
                  <c:v>7.8624999999999998</c:v>
                </c:pt>
                <c:pt idx="299">
                  <c:v>7.8875000000000002</c:v>
                </c:pt>
                <c:pt idx="300">
                  <c:v>7.65</c:v>
                </c:pt>
                <c:pt idx="301">
                  <c:v>7.6124999999999998</c:v>
                </c:pt>
                <c:pt idx="302">
                  <c:v>7.5049999999999999</c:v>
                </c:pt>
                <c:pt idx="303">
                  <c:v>7.375</c:v>
                </c:pt>
                <c:pt idx="304">
                  <c:v>7.4574999999999996</c:v>
                </c:pt>
                <c:pt idx="305">
                  <c:v>7.625</c:v>
                </c:pt>
                <c:pt idx="306">
                  <c:v>7.6074999999999999</c:v>
                </c:pt>
                <c:pt idx="307">
                  <c:v>7.6825000000000001</c:v>
                </c:pt>
                <c:pt idx="308">
                  <c:v>7.6974999999999998</c:v>
                </c:pt>
                <c:pt idx="309">
                  <c:v>7.7625000000000002</c:v>
                </c:pt>
                <c:pt idx="310">
                  <c:v>7.9249999999999998</c:v>
                </c:pt>
                <c:pt idx="311">
                  <c:v>7.65</c:v>
                </c:pt>
                <c:pt idx="312">
                  <c:v>7.38</c:v>
                </c:pt>
                <c:pt idx="313">
                  <c:v>7.4375</c:v>
                </c:pt>
                <c:pt idx="314">
                  <c:v>7.2050000000000001</c:v>
                </c:pt>
                <c:pt idx="315">
                  <c:v>7.2</c:v>
                </c:pt>
                <c:pt idx="316">
                  <c:v>7.5</c:v>
                </c:pt>
                <c:pt idx="317">
                  <c:v>7.7125000000000004</c:v>
                </c:pt>
                <c:pt idx="318">
                  <c:v>7.7249999999999996</c:v>
                </c:pt>
                <c:pt idx="319">
                  <c:v>7.75</c:v>
                </c:pt>
                <c:pt idx="320">
                  <c:v>7.375</c:v>
                </c:pt>
                <c:pt idx="321">
                  <c:v>7.3</c:v>
                </c:pt>
                <c:pt idx="322">
                  <c:v>7.25</c:v>
                </c:pt>
                <c:pt idx="323">
                  <c:v>7.2249999999999996</c:v>
                </c:pt>
                <c:pt idx="324">
                  <c:v>7.3224999999999998</c:v>
                </c:pt>
                <c:pt idx="325">
                  <c:v>7.51</c:v>
                </c:pt>
                <c:pt idx="326">
                  <c:v>7.5374999999999996</c:v>
                </c:pt>
                <c:pt idx="327">
                  <c:v>7.5</c:v>
                </c:pt>
                <c:pt idx="328">
                  <c:v>7.6449999999999996</c:v>
                </c:pt>
                <c:pt idx="329">
                  <c:v>7.7249999999999996</c:v>
                </c:pt>
                <c:pt idx="330">
                  <c:v>7.7949999999999999</c:v>
                </c:pt>
                <c:pt idx="331">
                  <c:v>7.73</c:v>
                </c:pt>
                <c:pt idx="332">
                  <c:v>7.625</c:v>
                </c:pt>
                <c:pt idx="333">
                  <c:v>7.6550000000000002</c:v>
                </c:pt>
                <c:pt idx="334">
                  <c:v>7.7</c:v>
                </c:pt>
                <c:pt idx="335">
                  <c:v>7.5549999999999997</c:v>
                </c:pt>
                <c:pt idx="336">
                  <c:v>7.7675000000000001</c:v>
                </c:pt>
                <c:pt idx="337">
                  <c:v>7.9474999999999998</c:v>
                </c:pt>
                <c:pt idx="338">
                  <c:v>7.9625000000000004</c:v>
                </c:pt>
                <c:pt idx="339">
                  <c:v>8.0274999999999999</c:v>
                </c:pt>
                <c:pt idx="340">
                  <c:v>8.125</c:v>
                </c:pt>
                <c:pt idx="341">
                  <c:v>8.0150000000000006</c:v>
                </c:pt>
                <c:pt idx="342">
                  <c:v>8.06</c:v>
                </c:pt>
                <c:pt idx="343">
                  <c:v>7.92</c:v>
                </c:pt>
                <c:pt idx="344">
                  <c:v>7.8</c:v>
                </c:pt>
                <c:pt idx="345">
                  <c:v>7.585</c:v>
                </c:pt>
                <c:pt idx="346">
                  <c:v>8</c:v>
                </c:pt>
                <c:pt idx="347">
                  <c:v>8.1374999999999993</c:v>
                </c:pt>
                <c:pt idx="348">
                  <c:v>8.1374999999999993</c:v>
                </c:pt>
                <c:pt idx="349">
                  <c:v>8.0749999999999993</c:v>
                </c:pt>
                <c:pt idx="350">
                  <c:v>7.7874999999999996</c:v>
                </c:pt>
                <c:pt idx="351">
                  <c:v>7.82</c:v>
                </c:pt>
                <c:pt idx="352">
                  <c:v>7.6375000000000002</c:v>
                </c:pt>
                <c:pt idx="353">
                  <c:v>7.3624999999999998</c:v>
                </c:pt>
                <c:pt idx="354">
                  <c:v>7.5</c:v>
                </c:pt>
                <c:pt idx="355">
                  <c:v>7.3125</c:v>
                </c:pt>
                <c:pt idx="356">
                  <c:v>7.2725</c:v>
                </c:pt>
                <c:pt idx="357">
                  <c:v>7.5</c:v>
                </c:pt>
                <c:pt idx="358">
                  <c:v>7.5750000000000002</c:v>
                </c:pt>
                <c:pt idx="359">
                  <c:v>7.7874999999999996</c:v>
                </c:pt>
                <c:pt idx="360">
                  <c:v>7.7874999999999996</c:v>
                </c:pt>
                <c:pt idx="361">
                  <c:v>8.125</c:v>
                </c:pt>
                <c:pt idx="362">
                  <c:v>8</c:v>
                </c:pt>
                <c:pt idx="363">
                  <c:v>8.2125000000000004</c:v>
                </c:pt>
                <c:pt idx="364">
                  <c:v>7.7625000000000002</c:v>
                </c:pt>
                <c:pt idx="365">
                  <c:v>7.9249999999999998</c:v>
                </c:pt>
                <c:pt idx="366">
                  <c:v>8.0675000000000008</c:v>
                </c:pt>
                <c:pt idx="367">
                  <c:v>8.125</c:v>
                </c:pt>
                <c:pt idx="368">
                  <c:v>8.1750000000000007</c:v>
                </c:pt>
                <c:pt idx="369">
                  <c:v>8.0625</c:v>
                </c:pt>
                <c:pt idx="370">
                  <c:v>7.9950000000000001</c:v>
                </c:pt>
                <c:pt idx="371">
                  <c:v>7.9249999999999998</c:v>
                </c:pt>
                <c:pt idx="372">
                  <c:v>8.0299999999999994</c:v>
                </c:pt>
                <c:pt idx="373">
                  <c:v>8.0500000000000007</c:v>
                </c:pt>
                <c:pt idx="374">
                  <c:v>7.7450000000000001</c:v>
                </c:pt>
                <c:pt idx="375">
                  <c:v>7.95</c:v>
                </c:pt>
                <c:pt idx="376">
                  <c:v>7.8075000000000001</c:v>
                </c:pt>
                <c:pt idx="377">
                  <c:v>7.7</c:v>
                </c:pt>
                <c:pt idx="378">
                  <c:v>7.8650000000000002</c:v>
                </c:pt>
                <c:pt idx="379">
                  <c:v>8.0749999999999993</c:v>
                </c:pt>
                <c:pt idx="380">
                  <c:v>8.0374999999999996</c:v>
                </c:pt>
                <c:pt idx="381">
                  <c:v>7.9749999999999996</c:v>
                </c:pt>
                <c:pt idx="382">
                  <c:v>8</c:v>
                </c:pt>
                <c:pt idx="383">
                  <c:v>7.8775000000000004</c:v>
                </c:pt>
                <c:pt idx="384">
                  <c:v>7.7750000000000004</c:v>
                </c:pt>
                <c:pt idx="385">
                  <c:v>7.7</c:v>
                </c:pt>
                <c:pt idx="386">
                  <c:v>7.5374999999999996</c:v>
                </c:pt>
                <c:pt idx="387">
                  <c:v>7.75</c:v>
                </c:pt>
                <c:pt idx="388">
                  <c:v>7.7750000000000004</c:v>
                </c:pt>
                <c:pt idx="389">
                  <c:v>7.73</c:v>
                </c:pt>
                <c:pt idx="390">
                  <c:v>7.9524999999999997</c:v>
                </c:pt>
                <c:pt idx="391">
                  <c:v>7.95</c:v>
                </c:pt>
                <c:pt idx="392">
                  <c:v>8.1475000000000009</c:v>
                </c:pt>
                <c:pt idx="393">
                  <c:v>8.2149999999999999</c:v>
                </c:pt>
                <c:pt idx="394">
                  <c:v>8.0749999999999993</c:v>
                </c:pt>
                <c:pt idx="395">
                  <c:v>7.8550000000000004</c:v>
                </c:pt>
                <c:pt idx="396">
                  <c:v>7.6449999999999996</c:v>
                </c:pt>
                <c:pt idx="397">
                  <c:v>7.8375000000000004</c:v>
                </c:pt>
                <c:pt idx="398">
                  <c:v>8.0225000000000009</c:v>
                </c:pt>
                <c:pt idx="399">
                  <c:v>7.9625000000000004</c:v>
                </c:pt>
                <c:pt idx="400">
                  <c:v>7.9824999999999999</c:v>
                </c:pt>
                <c:pt idx="401">
                  <c:v>7.9725000000000001</c:v>
                </c:pt>
                <c:pt idx="402">
                  <c:v>8.0525000000000002</c:v>
                </c:pt>
                <c:pt idx="403">
                  <c:v>7.9</c:v>
                </c:pt>
                <c:pt idx="404">
                  <c:v>7.9175000000000004</c:v>
                </c:pt>
                <c:pt idx="405">
                  <c:v>8.02</c:v>
                </c:pt>
                <c:pt idx="406">
                  <c:v>8.2750000000000004</c:v>
                </c:pt>
                <c:pt idx="407">
                  <c:v>8.4124999999999996</c:v>
                </c:pt>
                <c:pt idx="408">
                  <c:v>8.6649999999999991</c:v>
                </c:pt>
                <c:pt idx="409">
                  <c:v>8.7850000000000001</c:v>
                </c:pt>
                <c:pt idx="410">
                  <c:v>8.68</c:v>
                </c:pt>
                <c:pt idx="411">
                  <c:v>9.1199999999999992</c:v>
                </c:pt>
                <c:pt idx="412">
                  <c:v>9.2225000000000001</c:v>
                </c:pt>
                <c:pt idx="413">
                  <c:v>9.375</c:v>
                </c:pt>
                <c:pt idx="414">
                  <c:v>9.375</c:v>
                </c:pt>
                <c:pt idx="415">
                  <c:v>9.3000000000000007</c:v>
                </c:pt>
                <c:pt idx="416">
                  <c:v>9.5</c:v>
                </c:pt>
                <c:pt idx="417">
                  <c:v>9.4499999999999993</c:v>
                </c:pt>
                <c:pt idx="418">
                  <c:v>9.36</c:v>
                </c:pt>
                <c:pt idx="419">
                  <c:v>9.4499999999999993</c:v>
                </c:pt>
                <c:pt idx="420">
                  <c:v>9.8000000000000007</c:v>
                </c:pt>
                <c:pt idx="421">
                  <c:v>9.4749999999999996</c:v>
                </c:pt>
                <c:pt idx="422">
                  <c:v>9.8000000000000007</c:v>
                </c:pt>
                <c:pt idx="423">
                  <c:v>9.6875</c:v>
                </c:pt>
                <c:pt idx="424">
                  <c:v>9.7050000000000001</c:v>
                </c:pt>
                <c:pt idx="425">
                  <c:v>9.8874999999999993</c:v>
                </c:pt>
                <c:pt idx="426">
                  <c:v>9.8000000000000007</c:v>
                </c:pt>
                <c:pt idx="427">
                  <c:v>9.5749999999999993</c:v>
                </c:pt>
                <c:pt idx="428">
                  <c:v>9.6</c:v>
                </c:pt>
                <c:pt idx="429">
                  <c:v>9.6999999999999993</c:v>
                </c:pt>
                <c:pt idx="430">
                  <c:v>9.6875</c:v>
                </c:pt>
                <c:pt idx="431">
                  <c:v>9.75</c:v>
                </c:pt>
                <c:pt idx="432">
                  <c:v>9.7375000000000007</c:v>
                </c:pt>
                <c:pt idx="433">
                  <c:v>9.5950000000000006</c:v>
                </c:pt>
                <c:pt idx="434">
                  <c:v>9.5950000000000006</c:v>
                </c:pt>
                <c:pt idx="435">
                  <c:v>9.5</c:v>
                </c:pt>
                <c:pt idx="436">
                  <c:v>9.5</c:v>
                </c:pt>
                <c:pt idx="437">
                  <c:v>9.3874999999999993</c:v>
                </c:pt>
                <c:pt idx="438">
                  <c:v>9.375</c:v>
                </c:pt>
                <c:pt idx="439">
                  <c:v>9.4975000000000005</c:v>
                </c:pt>
                <c:pt idx="440">
                  <c:v>9.5</c:v>
                </c:pt>
                <c:pt idx="441">
                  <c:v>9.625</c:v>
                </c:pt>
                <c:pt idx="442">
                  <c:v>9.6199999999999992</c:v>
                </c:pt>
                <c:pt idx="443">
                  <c:v>9.7100000000000009</c:v>
                </c:pt>
                <c:pt idx="444">
                  <c:v>9.8149999999999995</c:v>
                </c:pt>
                <c:pt idx="445">
                  <c:v>9.6</c:v>
                </c:pt>
                <c:pt idx="446">
                  <c:v>9.6199999999999992</c:v>
                </c:pt>
                <c:pt idx="447">
                  <c:v>9.625</c:v>
                </c:pt>
                <c:pt idx="448">
                  <c:v>9.5</c:v>
                </c:pt>
                <c:pt idx="449">
                  <c:v>9.6950000000000003</c:v>
                </c:pt>
                <c:pt idx="450">
                  <c:v>9.5374999999999996</c:v>
                </c:pt>
                <c:pt idx="451">
                  <c:v>9.8000000000000007</c:v>
                </c:pt>
                <c:pt idx="452">
                  <c:v>9.7624999999999993</c:v>
                </c:pt>
                <c:pt idx="453">
                  <c:v>9.8000000000000007</c:v>
                </c:pt>
                <c:pt idx="454">
                  <c:v>9.69</c:v>
                </c:pt>
                <c:pt idx="455">
                  <c:v>9.59</c:v>
                </c:pt>
                <c:pt idx="456">
                  <c:v>9.4124999999999996</c:v>
                </c:pt>
                <c:pt idx="457">
                  <c:v>9.3725000000000005</c:v>
                </c:pt>
                <c:pt idx="458">
                  <c:v>9.3074999999999992</c:v>
                </c:pt>
                <c:pt idx="459">
                  <c:v>9.3324999999999996</c:v>
                </c:pt>
                <c:pt idx="460">
                  <c:v>9.2125000000000004</c:v>
                </c:pt>
                <c:pt idx="461">
                  <c:v>8.9949999999999992</c:v>
                </c:pt>
                <c:pt idx="462">
                  <c:v>9.0749999999999993</c:v>
                </c:pt>
                <c:pt idx="463">
                  <c:v>9.1875</c:v>
                </c:pt>
                <c:pt idx="464">
                  <c:v>9.1649999999999991</c:v>
                </c:pt>
                <c:pt idx="465">
                  <c:v>9.1</c:v>
                </c:pt>
                <c:pt idx="466">
                  <c:v>9.2200000000000006</c:v>
                </c:pt>
                <c:pt idx="467">
                  <c:v>9.15</c:v>
                </c:pt>
                <c:pt idx="468">
                  <c:v>9.4</c:v>
                </c:pt>
                <c:pt idx="469">
                  <c:v>9.4124999999999996</c:v>
                </c:pt>
                <c:pt idx="470">
                  <c:v>9.65</c:v>
                </c:pt>
                <c:pt idx="471">
                  <c:v>9.9749999999999996</c:v>
                </c:pt>
                <c:pt idx="472">
                  <c:v>9.9450000000000003</c:v>
                </c:pt>
                <c:pt idx="473">
                  <c:v>10</c:v>
                </c:pt>
                <c:pt idx="474">
                  <c:v>10.005000000000001</c:v>
                </c:pt>
                <c:pt idx="475">
                  <c:v>10</c:v>
                </c:pt>
                <c:pt idx="476">
                  <c:v>10.125</c:v>
                </c:pt>
                <c:pt idx="477">
                  <c:v>10.012499999999999</c:v>
                </c:pt>
                <c:pt idx="478">
                  <c:v>9.8375000000000004</c:v>
                </c:pt>
                <c:pt idx="479">
                  <c:v>9.7249999999999996</c:v>
                </c:pt>
                <c:pt idx="480">
                  <c:v>10.154999999999999</c:v>
                </c:pt>
                <c:pt idx="481">
                  <c:v>10.35</c:v>
                </c:pt>
                <c:pt idx="482">
                  <c:v>10.875</c:v>
                </c:pt>
                <c:pt idx="483">
                  <c:v>10.7</c:v>
                </c:pt>
                <c:pt idx="484">
                  <c:v>10.8</c:v>
                </c:pt>
                <c:pt idx="485">
                  <c:v>10.9</c:v>
                </c:pt>
                <c:pt idx="486">
                  <c:v>10.925000000000001</c:v>
                </c:pt>
                <c:pt idx="487">
                  <c:v>11.14</c:v>
                </c:pt>
                <c:pt idx="488">
                  <c:v>10.8825</c:v>
                </c:pt>
                <c:pt idx="489">
                  <c:v>10.625</c:v>
                </c:pt>
                <c:pt idx="490">
                  <c:v>10.68</c:v>
                </c:pt>
                <c:pt idx="491">
                  <c:v>11</c:v>
                </c:pt>
                <c:pt idx="492">
                  <c:v>11.074999999999999</c:v>
                </c:pt>
                <c:pt idx="493">
                  <c:v>11.025</c:v>
                </c:pt>
                <c:pt idx="494">
                  <c:v>11.025</c:v>
                </c:pt>
                <c:pt idx="495">
                  <c:v>11.2</c:v>
                </c:pt>
                <c:pt idx="496">
                  <c:v>11.725</c:v>
                </c:pt>
                <c:pt idx="497">
                  <c:v>11.775</c:v>
                </c:pt>
                <c:pt idx="498">
                  <c:v>12.1875</c:v>
                </c:pt>
                <c:pt idx="499">
                  <c:v>12.0725</c:v>
                </c:pt>
                <c:pt idx="500">
                  <c:v>12.1225</c:v>
                </c:pt>
                <c:pt idx="501">
                  <c:v>12.074999999999999</c:v>
                </c:pt>
                <c:pt idx="502">
                  <c:v>11.875</c:v>
                </c:pt>
                <c:pt idx="503">
                  <c:v>12.237500000000001</c:v>
                </c:pt>
                <c:pt idx="504">
                  <c:v>12.397500000000001</c:v>
                </c:pt>
                <c:pt idx="505">
                  <c:v>12.475</c:v>
                </c:pt>
                <c:pt idx="506">
                  <c:v>12.2475</c:v>
                </c:pt>
                <c:pt idx="507">
                  <c:v>12.45</c:v>
                </c:pt>
                <c:pt idx="508">
                  <c:v>12.227499999999999</c:v>
                </c:pt>
                <c:pt idx="509">
                  <c:v>12.1625</c:v>
                </c:pt>
                <c:pt idx="510">
                  <c:v>11.95</c:v>
                </c:pt>
                <c:pt idx="511">
                  <c:v>11.75</c:v>
                </c:pt>
                <c:pt idx="512">
                  <c:v>11.7</c:v>
                </c:pt>
                <c:pt idx="513">
                  <c:v>11.7</c:v>
                </c:pt>
                <c:pt idx="514">
                  <c:v>12.244999999999999</c:v>
                </c:pt>
                <c:pt idx="515">
                  <c:v>11.95</c:v>
                </c:pt>
                <c:pt idx="516">
                  <c:v>11.63</c:v>
                </c:pt>
                <c:pt idx="517">
                  <c:v>11.83</c:v>
                </c:pt>
                <c:pt idx="518">
                  <c:v>11.932499999999999</c:v>
                </c:pt>
                <c:pt idx="519">
                  <c:v>11.715</c:v>
                </c:pt>
                <c:pt idx="520">
                  <c:v>11.3375</c:v>
                </c:pt>
                <c:pt idx="521">
                  <c:v>11.35</c:v>
                </c:pt>
                <c:pt idx="522">
                  <c:v>11.725</c:v>
                </c:pt>
                <c:pt idx="523">
                  <c:v>11.835000000000001</c:v>
                </c:pt>
                <c:pt idx="524">
                  <c:v>11.81</c:v>
                </c:pt>
                <c:pt idx="525">
                  <c:v>11.94</c:v>
                </c:pt>
                <c:pt idx="526">
                  <c:v>12.5</c:v>
                </c:pt>
                <c:pt idx="527">
                  <c:v>12.79</c:v>
                </c:pt>
                <c:pt idx="528">
                  <c:v>12.85</c:v>
                </c:pt>
                <c:pt idx="529">
                  <c:v>13.515000000000001</c:v>
                </c:pt>
                <c:pt idx="530">
                  <c:v>13.5075</c:v>
                </c:pt>
                <c:pt idx="531">
                  <c:v>13.56</c:v>
                </c:pt>
                <c:pt idx="532">
                  <c:v>13.8375</c:v>
                </c:pt>
                <c:pt idx="533">
                  <c:v>14.05</c:v>
                </c:pt>
                <c:pt idx="534">
                  <c:v>13.9475</c:v>
                </c:pt>
                <c:pt idx="535">
                  <c:v>13.7525</c:v>
                </c:pt>
                <c:pt idx="536">
                  <c:v>14.3375</c:v>
                </c:pt>
                <c:pt idx="537">
                  <c:v>14.225</c:v>
                </c:pt>
                <c:pt idx="538">
                  <c:v>13.717499999999999</c:v>
                </c:pt>
                <c:pt idx="539">
                  <c:v>13.935</c:v>
                </c:pt>
                <c:pt idx="540">
                  <c:v>14.012499999999999</c:v>
                </c:pt>
                <c:pt idx="541">
                  <c:v>14.074999999999999</c:v>
                </c:pt>
                <c:pt idx="542">
                  <c:v>14.225</c:v>
                </c:pt>
                <c:pt idx="543">
                  <c:v>13.9725</c:v>
                </c:pt>
                <c:pt idx="544">
                  <c:v>14.0625</c:v>
                </c:pt>
                <c:pt idx="545">
                  <c:v>13.975</c:v>
                </c:pt>
                <c:pt idx="546">
                  <c:v>14.217499999999999</c:v>
                </c:pt>
                <c:pt idx="547">
                  <c:v>14.1275</c:v>
                </c:pt>
                <c:pt idx="548">
                  <c:v>14.225</c:v>
                </c:pt>
                <c:pt idx="549">
                  <c:v>14.59</c:v>
                </c:pt>
                <c:pt idx="550">
                  <c:v>14.6875</c:v>
                </c:pt>
                <c:pt idx="551">
                  <c:v>14.8375</c:v>
                </c:pt>
                <c:pt idx="552">
                  <c:v>14.9925</c:v>
                </c:pt>
                <c:pt idx="553">
                  <c:v>15.112500000000001</c:v>
                </c:pt>
                <c:pt idx="554">
                  <c:v>15.13</c:v>
                </c:pt>
                <c:pt idx="555">
                  <c:v>15.2475</c:v>
                </c:pt>
                <c:pt idx="556">
                  <c:v>15.2125</c:v>
                </c:pt>
                <c:pt idx="557">
                  <c:v>15.3375</c:v>
                </c:pt>
                <c:pt idx="558">
                  <c:v>15.244999999999999</c:v>
                </c:pt>
                <c:pt idx="559">
                  <c:v>14.824999999999999</c:v>
                </c:pt>
                <c:pt idx="560">
                  <c:v>14.95</c:v>
                </c:pt>
                <c:pt idx="561">
                  <c:v>15.3375</c:v>
                </c:pt>
                <c:pt idx="562">
                  <c:v>15.387499999999999</c:v>
                </c:pt>
                <c:pt idx="563">
                  <c:v>15.435</c:v>
                </c:pt>
                <c:pt idx="564">
                  <c:v>15.5625</c:v>
                </c:pt>
                <c:pt idx="565">
                  <c:v>15.49</c:v>
                </c:pt>
                <c:pt idx="566">
                  <c:v>15.375</c:v>
                </c:pt>
                <c:pt idx="567">
                  <c:v>15.065</c:v>
                </c:pt>
                <c:pt idx="568">
                  <c:v>15.345000000000001</c:v>
                </c:pt>
                <c:pt idx="569">
                  <c:v>14.965</c:v>
                </c:pt>
                <c:pt idx="570">
                  <c:v>14.8125</c:v>
                </c:pt>
                <c:pt idx="571">
                  <c:v>14.765000000000001</c:v>
                </c:pt>
                <c:pt idx="572">
                  <c:v>15.047499999999999</c:v>
                </c:pt>
                <c:pt idx="573">
                  <c:v>15.225</c:v>
                </c:pt>
                <c:pt idx="574">
                  <c:v>15.175000000000001</c:v>
                </c:pt>
                <c:pt idx="575">
                  <c:v>15.3375</c:v>
                </c:pt>
                <c:pt idx="576">
                  <c:v>15.4925</c:v>
                </c:pt>
                <c:pt idx="577">
                  <c:v>15.125</c:v>
                </c:pt>
                <c:pt idx="578">
                  <c:v>15.355</c:v>
                </c:pt>
                <c:pt idx="579">
                  <c:v>15.5625</c:v>
                </c:pt>
                <c:pt idx="580">
                  <c:v>15.7</c:v>
                </c:pt>
                <c:pt idx="581">
                  <c:v>15.5</c:v>
                </c:pt>
                <c:pt idx="582">
                  <c:v>15.84</c:v>
                </c:pt>
                <c:pt idx="583">
                  <c:v>15.4725</c:v>
                </c:pt>
                <c:pt idx="584">
                  <c:v>15.725</c:v>
                </c:pt>
                <c:pt idx="585">
                  <c:v>15.7</c:v>
                </c:pt>
                <c:pt idx="586">
                  <c:v>15.525</c:v>
                </c:pt>
                <c:pt idx="587">
                  <c:v>15.105</c:v>
                </c:pt>
                <c:pt idx="588">
                  <c:v>15.455</c:v>
                </c:pt>
                <c:pt idx="589">
                  <c:v>15.6325</c:v>
                </c:pt>
                <c:pt idx="590">
                  <c:v>15.475</c:v>
                </c:pt>
                <c:pt idx="591">
                  <c:v>15.5625</c:v>
                </c:pt>
                <c:pt idx="592">
                  <c:v>15.375</c:v>
                </c:pt>
                <c:pt idx="593">
                  <c:v>14.907500000000001</c:v>
                </c:pt>
                <c:pt idx="594">
                  <c:v>15.2225</c:v>
                </c:pt>
                <c:pt idx="595">
                  <c:v>15.27</c:v>
                </c:pt>
                <c:pt idx="596">
                  <c:v>15.3</c:v>
                </c:pt>
                <c:pt idx="597">
                  <c:v>15.574999999999999</c:v>
                </c:pt>
                <c:pt idx="598">
                  <c:v>16.225000000000001</c:v>
                </c:pt>
                <c:pt idx="599">
                  <c:v>16.46</c:v>
                </c:pt>
                <c:pt idx="600">
                  <c:v>16.4725</c:v>
                </c:pt>
                <c:pt idx="601">
                  <c:v>16.45</c:v>
                </c:pt>
                <c:pt idx="602">
                  <c:v>16.192499999999999</c:v>
                </c:pt>
                <c:pt idx="603">
                  <c:v>16.0625</c:v>
                </c:pt>
                <c:pt idx="604">
                  <c:v>16.247499999999999</c:v>
                </c:pt>
                <c:pt idx="605">
                  <c:v>16.37</c:v>
                </c:pt>
                <c:pt idx="606">
                  <c:v>16.637499999999999</c:v>
                </c:pt>
                <c:pt idx="607">
                  <c:v>16.29</c:v>
                </c:pt>
                <c:pt idx="608">
                  <c:v>16.762499999999999</c:v>
                </c:pt>
                <c:pt idx="609">
                  <c:v>16.7775</c:v>
                </c:pt>
                <c:pt idx="610">
                  <c:v>16.387499999999999</c:v>
                </c:pt>
                <c:pt idx="611">
                  <c:v>16.05</c:v>
                </c:pt>
                <c:pt idx="612">
                  <c:v>15.6875</c:v>
                </c:pt>
                <c:pt idx="613">
                  <c:v>16.072500000000002</c:v>
                </c:pt>
                <c:pt idx="614">
                  <c:v>15.8375</c:v>
                </c:pt>
                <c:pt idx="615">
                  <c:v>15.565</c:v>
                </c:pt>
                <c:pt idx="616">
                  <c:v>15.375</c:v>
                </c:pt>
                <c:pt idx="617">
                  <c:v>15.484999999999999</c:v>
                </c:pt>
                <c:pt idx="618">
                  <c:v>15.05</c:v>
                </c:pt>
                <c:pt idx="619">
                  <c:v>15.24</c:v>
                </c:pt>
                <c:pt idx="620">
                  <c:v>15.65</c:v>
                </c:pt>
                <c:pt idx="621">
                  <c:v>15.45</c:v>
                </c:pt>
                <c:pt idx="622">
                  <c:v>14.71</c:v>
                </c:pt>
                <c:pt idx="623">
                  <c:v>14.7</c:v>
                </c:pt>
                <c:pt idx="624">
                  <c:v>14.56</c:v>
                </c:pt>
                <c:pt idx="625">
                  <c:v>14.6</c:v>
                </c:pt>
                <c:pt idx="626">
                  <c:v>14.99</c:v>
                </c:pt>
                <c:pt idx="627">
                  <c:v>14.65</c:v>
                </c:pt>
                <c:pt idx="628">
                  <c:v>15.09</c:v>
                </c:pt>
                <c:pt idx="629">
                  <c:v>14.7</c:v>
                </c:pt>
                <c:pt idx="630">
                  <c:v>15.38</c:v>
                </c:pt>
                <c:pt idx="631">
                  <c:v>15.05</c:v>
                </c:pt>
                <c:pt idx="632">
                  <c:v>14.94</c:v>
                </c:pt>
                <c:pt idx="633">
                  <c:v>15.4</c:v>
                </c:pt>
                <c:pt idx="634">
                  <c:v>15.94</c:v>
                </c:pt>
                <c:pt idx="635">
                  <c:v>16</c:v>
                </c:pt>
                <c:pt idx="636">
                  <c:v>16.18</c:v>
                </c:pt>
                <c:pt idx="637">
                  <c:v>16.149999999999999</c:v>
                </c:pt>
                <c:pt idx="638">
                  <c:v>15.61</c:v>
                </c:pt>
                <c:pt idx="639">
                  <c:v>15.5</c:v>
                </c:pt>
                <c:pt idx="640">
                  <c:v>15.4</c:v>
                </c:pt>
                <c:pt idx="641">
                  <c:v>14.89</c:v>
                </c:pt>
                <c:pt idx="642">
                  <c:v>14.81</c:v>
                </c:pt>
                <c:pt idx="643">
                  <c:v>15.1</c:v>
                </c:pt>
                <c:pt idx="644">
                  <c:v>14.65</c:v>
                </c:pt>
                <c:pt idx="645">
                  <c:v>14.39</c:v>
                </c:pt>
                <c:pt idx="646">
                  <c:v>14.34</c:v>
                </c:pt>
                <c:pt idx="647">
                  <c:v>13.9</c:v>
                </c:pt>
                <c:pt idx="648">
                  <c:v>14.33</c:v>
                </c:pt>
                <c:pt idx="649">
                  <c:v>15.46</c:v>
                </c:pt>
                <c:pt idx="650">
                  <c:v>16.25</c:v>
                </c:pt>
                <c:pt idx="651">
                  <c:v>16.39</c:v>
                </c:pt>
                <c:pt idx="652">
                  <c:v>16.850000000000001</c:v>
                </c:pt>
                <c:pt idx="653">
                  <c:v>17.66</c:v>
                </c:pt>
                <c:pt idx="654">
                  <c:v>17.53</c:v>
                </c:pt>
                <c:pt idx="655">
                  <c:v>17.600000000000001</c:v>
                </c:pt>
                <c:pt idx="656">
                  <c:v>17.8</c:v>
                </c:pt>
                <c:pt idx="657">
                  <c:v>17.48</c:v>
                </c:pt>
                <c:pt idx="658">
                  <c:v>17.7</c:v>
                </c:pt>
                <c:pt idx="659">
                  <c:v>17.260000000000002</c:v>
                </c:pt>
                <c:pt idx="660">
                  <c:v>16.559999999999999</c:v>
                </c:pt>
                <c:pt idx="661">
                  <c:v>17.09</c:v>
                </c:pt>
                <c:pt idx="662">
                  <c:v>16.97</c:v>
                </c:pt>
                <c:pt idx="663">
                  <c:v>17</c:v>
                </c:pt>
                <c:pt idx="664">
                  <c:v>16.61</c:v>
                </c:pt>
                <c:pt idx="665">
                  <c:v>17.329999999999998</c:v>
                </c:pt>
                <c:pt idx="666">
                  <c:v>17.600000000000001</c:v>
                </c:pt>
                <c:pt idx="667">
                  <c:v>18</c:v>
                </c:pt>
                <c:pt idx="668">
                  <c:v>17.96</c:v>
                </c:pt>
                <c:pt idx="669">
                  <c:v>17.72</c:v>
                </c:pt>
                <c:pt idx="670">
                  <c:v>18.079999999999998</c:v>
                </c:pt>
                <c:pt idx="671">
                  <c:v>18.010000000000002</c:v>
                </c:pt>
                <c:pt idx="672">
                  <c:v>17.93</c:v>
                </c:pt>
                <c:pt idx="673">
                  <c:v>17.3</c:v>
                </c:pt>
                <c:pt idx="674">
                  <c:v>17.14</c:v>
                </c:pt>
                <c:pt idx="675">
                  <c:v>16.89</c:v>
                </c:pt>
                <c:pt idx="676">
                  <c:v>16.75</c:v>
                </c:pt>
                <c:pt idx="677">
                  <c:v>17.100000000000001</c:v>
                </c:pt>
                <c:pt idx="678">
                  <c:v>16.649999999999999</c:v>
                </c:pt>
                <c:pt idx="679">
                  <c:v>16.87</c:v>
                </c:pt>
                <c:pt idx="680">
                  <c:v>16.86</c:v>
                </c:pt>
                <c:pt idx="681">
                  <c:v>17.25</c:v>
                </c:pt>
                <c:pt idx="682">
                  <c:v>16.739999999999998</c:v>
                </c:pt>
                <c:pt idx="683">
                  <c:v>16.670000000000002</c:v>
                </c:pt>
                <c:pt idx="684">
                  <c:v>15.98</c:v>
                </c:pt>
                <c:pt idx="685">
                  <c:v>16.329999999999998</c:v>
                </c:pt>
                <c:pt idx="686">
                  <c:v>15.8</c:v>
                </c:pt>
                <c:pt idx="687">
                  <c:v>16.149999999999999</c:v>
                </c:pt>
                <c:pt idx="688">
                  <c:v>16.36</c:v>
                </c:pt>
                <c:pt idx="689">
                  <c:v>16.489999999999998</c:v>
                </c:pt>
                <c:pt idx="690">
                  <c:v>16.62</c:v>
                </c:pt>
                <c:pt idx="691">
                  <c:v>16.579999999999998</c:v>
                </c:pt>
                <c:pt idx="692">
                  <c:v>15.5</c:v>
                </c:pt>
                <c:pt idx="693">
                  <c:v>14.8</c:v>
                </c:pt>
                <c:pt idx="694">
                  <c:v>13.86</c:v>
                </c:pt>
                <c:pt idx="695">
                  <c:v>12.65</c:v>
                </c:pt>
                <c:pt idx="696">
                  <c:v>12.66</c:v>
                </c:pt>
                <c:pt idx="697">
                  <c:v>13.56</c:v>
                </c:pt>
                <c:pt idx="698">
                  <c:v>13.34</c:v>
                </c:pt>
                <c:pt idx="699">
                  <c:v>12.22</c:v>
                </c:pt>
                <c:pt idx="700">
                  <c:v>13</c:v>
                </c:pt>
                <c:pt idx="701">
                  <c:v>12.87</c:v>
                </c:pt>
                <c:pt idx="702">
                  <c:v>12.7</c:v>
                </c:pt>
                <c:pt idx="703">
                  <c:v>13.39</c:v>
                </c:pt>
                <c:pt idx="704">
                  <c:v>13.15</c:v>
                </c:pt>
                <c:pt idx="705">
                  <c:v>13.12</c:v>
                </c:pt>
                <c:pt idx="706">
                  <c:v>13.64</c:v>
                </c:pt>
                <c:pt idx="707">
                  <c:v>12.7</c:v>
                </c:pt>
                <c:pt idx="708">
                  <c:v>12.69</c:v>
                </c:pt>
                <c:pt idx="709">
                  <c:v>13.04</c:v>
                </c:pt>
                <c:pt idx="710">
                  <c:v>13.14</c:v>
                </c:pt>
                <c:pt idx="711">
                  <c:v>12.5</c:v>
                </c:pt>
                <c:pt idx="712">
                  <c:v>12.85</c:v>
                </c:pt>
                <c:pt idx="713">
                  <c:v>12.3</c:v>
                </c:pt>
                <c:pt idx="714">
                  <c:v>12.22</c:v>
                </c:pt>
                <c:pt idx="715">
                  <c:v>11.8</c:v>
                </c:pt>
                <c:pt idx="716">
                  <c:v>11.58</c:v>
                </c:pt>
                <c:pt idx="717">
                  <c:v>11.45</c:v>
                </c:pt>
                <c:pt idx="718">
                  <c:v>10.25</c:v>
                </c:pt>
                <c:pt idx="719">
                  <c:v>10.7</c:v>
                </c:pt>
                <c:pt idx="720">
                  <c:v>10.3</c:v>
                </c:pt>
                <c:pt idx="721">
                  <c:v>9.6</c:v>
                </c:pt>
                <c:pt idx="722">
                  <c:v>10.99</c:v>
                </c:pt>
                <c:pt idx="723">
                  <c:v>10.7</c:v>
                </c:pt>
                <c:pt idx="724">
                  <c:v>10.95</c:v>
                </c:pt>
                <c:pt idx="725">
                  <c:v>11.96</c:v>
                </c:pt>
                <c:pt idx="726">
                  <c:v>11.6</c:v>
                </c:pt>
                <c:pt idx="727">
                  <c:v>12.28</c:v>
                </c:pt>
                <c:pt idx="728">
                  <c:v>12.63</c:v>
                </c:pt>
                <c:pt idx="729">
                  <c:v>12.77</c:v>
                </c:pt>
                <c:pt idx="730">
                  <c:v>11.51</c:v>
                </c:pt>
                <c:pt idx="731">
                  <c:v>10.39</c:v>
                </c:pt>
                <c:pt idx="732">
                  <c:v>10.32</c:v>
                </c:pt>
                <c:pt idx="733">
                  <c:v>10.050000000000001</c:v>
                </c:pt>
                <c:pt idx="734">
                  <c:v>9.8000000000000007</c:v>
                </c:pt>
                <c:pt idx="735">
                  <c:v>9.7799999999999994</c:v>
                </c:pt>
                <c:pt idx="736">
                  <c:v>9.99</c:v>
                </c:pt>
                <c:pt idx="737">
                  <c:v>9.77</c:v>
                </c:pt>
                <c:pt idx="738">
                  <c:v>9.3000000000000007</c:v>
                </c:pt>
                <c:pt idx="739">
                  <c:v>9.52</c:v>
                </c:pt>
                <c:pt idx="740">
                  <c:v>10.050000000000001</c:v>
                </c:pt>
                <c:pt idx="741">
                  <c:v>10.11</c:v>
                </c:pt>
                <c:pt idx="742">
                  <c:v>10.24</c:v>
                </c:pt>
                <c:pt idx="743">
                  <c:v>10.44</c:v>
                </c:pt>
                <c:pt idx="744">
                  <c:v>11</c:v>
                </c:pt>
                <c:pt idx="745">
                  <c:v>10.3</c:v>
                </c:pt>
                <c:pt idx="746">
                  <c:v>10.5</c:v>
                </c:pt>
                <c:pt idx="747">
                  <c:v>10.84</c:v>
                </c:pt>
                <c:pt idx="748">
                  <c:v>10.86</c:v>
                </c:pt>
                <c:pt idx="749">
                  <c:v>10.8</c:v>
                </c:pt>
                <c:pt idx="750">
                  <c:v>10.130000000000001</c:v>
                </c:pt>
                <c:pt idx="751">
                  <c:v>9.8800000000000008</c:v>
                </c:pt>
                <c:pt idx="752">
                  <c:v>10.27</c:v>
                </c:pt>
                <c:pt idx="753">
                  <c:v>10.29</c:v>
                </c:pt>
                <c:pt idx="754">
                  <c:v>10.6</c:v>
                </c:pt>
                <c:pt idx="755">
                  <c:v>10.94</c:v>
                </c:pt>
                <c:pt idx="756">
                  <c:v>11.45</c:v>
                </c:pt>
                <c:pt idx="757">
                  <c:v>11.45</c:v>
                </c:pt>
                <c:pt idx="758">
                  <c:v>11.81</c:v>
                </c:pt>
                <c:pt idx="759">
                  <c:v>12</c:v>
                </c:pt>
                <c:pt idx="760">
                  <c:v>12</c:v>
                </c:pt>
                <c:pt idx="761">
                  <c:v>11.42</c:v>
                </c:pt>
                <c:pt idx="762">
                  <c:v>10.85</c:v>
                </c:pt>
                <c:pt idx="763">
                  <c:v>10.67</c:v>
                </c:pt>
                <c:pt idx="764">
                  <c:v>10.5</c:v>
                </c:pt>
                <c:pt idx="765">
                  <c:v>10.25</c:v>
                </c:pt>
                <c:pt idx="766">
                  <c:v>10.57</c:v>
                </c:pt>
                <c:pt idx="767">
                  <c:v>10.5</c:v>
                </c:pt>
                <c:pt idx="768">
                  <c:v>11.15</c:v>
                </c:pt>
                <c:pt idx="769">
                  <c:v>11.76</c:v>
                </c:pt>
                <c:pt idx="770">
                  <c:v>11.08</c:v>
                </c:pt>
                <c:pt idx="771">
                  <c:v>11.61</c:v>
                </c:pt>
                <c:pt idx="772">
                  <c:v>11.15</c:v>
                </c:pt>
                <c:pt idx="773">
                  <c:v>11</c:v>
                </c:pt>
                <c:pt idx="774">
                  <c:v>11.1</c:v>
                </c:pt>
                <c:pt idx="775">
                  <c:v>10.6</c:v>
                </c:pt>
                <c:pt idx="776">
                  <c:v>10.51</c:v>
                </c:pt>
                <c:pt idx="777">
                  <c:v>10.75</c:v>
                </c:pt>
                <c:pt idx="778">
                  <c:v>11.09</c:v>
                </c:pt>
                <c:pt idx="779">
                  <c:v>10.75</c:v>
                </c:pt>
                <c:pt idx="780">
                  <c:v>11.67</c:v>
                </c:pt>
                <c:pt idx="781">
                  <c:v>11.32</c:v>
                </c:pt>
                <c:pt idx="782">
                  <c:v>11.84</c:v>
                </c:pt>
                <c:pt idx="783">
                  <c:v>12.38</c:v>
                </c:pt>
                <c:pt idx="784">
                  <c:v>12.03</c:v>
                </c:pt>
                <c:pt idx="785">
                  <c:v>11.82</c:v>
                </c:pt>
                <c:pt idx="786">
                  <c:v>11.84</c:v>
                </c:pt>
                <c:pt idx="787">
                  <c:v>12.6</c:v>
                </c:pt>
                <c:pt idx="788">
                  <c:v>12.56</c:v>
                </c:pt>
                <c:pt idx="789">
                  <c:v>12.74</c:v>
                </c:pt>
                <c:pt idx="790">
                  <c:v>12.24</c:v>
                </c:pt>
                <c:pt idx="791">
                  <c:v>11.84</c:v>
                </c:pt>
                <c:pt idx="792">
                  <c:v>11.61</c:v>
                </c:pt>
                <c:pt idx="793">
                  <c:v>11.43</c:v>
                </c:pt>
                <c:pt idx="794">
                  <c:v>11.46</c:v>
                </c:pt>
                <c:pt idx="795">
                  <c:v>11.79</c:v>
                </c:pt>
                <c:pt idx="796">
                  <c:v>11.4</c:v>
                </c:pt>
                <c:pt idx="797">
                  <c:v>11.5</c:v>
                </c:pt>
                <c:pt idx="798">
                  <c:v>11.65</c:v>
                </c:pt>
                <c:pt idx="799">
                  <c:v>11.9</c:v>
                </c:pt>
                <c:pt idx="800">
                  <c:v>12</c:v>
                </c:pt>
                <c:pt idx="801">
                  <c:v>12.45</c:v>
                </c:pt>
                <c:pt idx="802">
                  <c:v>12.5</c:v>
                </c:pt>
                <c:pt idx="803">
                  <c:v>12.62</c:v>
                </c:pt>
                <c:pt idx="804">
                  <c:v>12.66</c:v>
                </c:pt>
                <c:pt idx="805">
                  <c:v>12.65</c:v>
                </c:pt>
                <c:pt idx="806">
                  <c:v>12.44</c:v>
                </c:pt>
                <c:pt idx="807">
                  <c:v>12.18</c:v>
                </c:pt>
                <c:pt idx="808">
                  <c:v>12.45</c:v>
                </c:pt>
                <c:pt idx="809">
                  <c:v>12.35</c:v>
                </c:pt>
                <c:pt idx="810">
                  <c:v>12.8</c:v>
                </c:pt>
                <c:pt idx="811">
                  <c:v>12.93</c:v>
                </c:pt>
                <c:pt idx="812">
                  <c:v>12.16</c:v>
                </c:pt>
                <c:pt idx="813">
                  <c:v>11.65</c:v>
                </c:pt>
                <c:pt idx="814">
                  <c:v>11.89</c:v>
                </c:pt>
                <c:pt idx="815">
                  <c:v>11.94</c:v>
                </c:pt>
                <c:pt idx="816">
                  <c:v>11.85</c:v>
                </c:pt>
                <c:pt idx="817">
                  <c:v>11.85</c:v>
                </c:pt>
                <c:pt idx="818">
                  <c:v>11.64</c:v>
                </c:pt>
                <c:pt idx="819">
                  <c:v>11.35</c:v>
                </c:pt>
                <c:pt idx="820">
                  <c:v>11.39</c:v>
                </c:pt>
                <c:pt idx="821">
                  <c:v>11.65</c:v>
                </c:pt>
                <c:pt idx="822">
                  <c:v>11.84</c:v>
                </c:pt>
                <c:pt idx="823">
                  <c:v>11.96</c:v>
                </c:pt>
                <c:pt idx="824">
                  <c:v>11.98</c:v>
                </c:pt>
                <c:pt idx="825">
                  <c:v>11.7</c:v>
                </c:pt>
                <c:pt idx="826">
                  <c:v>11.28</c:v>
                </c:pt>
                <c:pt idx="827">
                  <c:v>10.95</c:v>
                </c:pt>
                <c:pt idx="828">
                  <c:v>10.63</c:v>
                </c:pt>
                <c:pt idx="829">
                  <c:v>10.47</c:v>
                </c:pt>
                <c:pt idx="830">
                  <c:v>9.92</c:v>
                </c:pt>
                <c:pt idx="831">
                  <c:v>10.09</c:v>
                </c:pt>
                <c:pt idx="832">
                  <c:v>10</c:v>
                </c:pt>
                <c:pt idx="833">
                  <c:v>9.8000000000000007</c:v>
                </c:pt>
                <c:pt idx="834">
                  <c:v>9.68</c:v>
                </c:pt>
                <c:pt idx="835">
                  <c:v>9.3000000000000007</c:v>
                </c:pt>
                <c:pt idx="836">
                  <c:v>9.6</c:v>
                </c:pt>
                <c:pt idx="837">
                  <c:v>9.18</c:v>
                </c:pt>
                <c:pt idx="838">
                  <c:v>9.0500000000000007</c:v>
                </c:pt>
                <c:pt idx="839">
                  <c:v>9.1999999999999993</c:v>
                </c:pt>
                <c:pt idx="840">
                  <c:v>8.99</c:v>
                </c:pt>
                <c:pt idx="841">
                  <c:v>8.82</c:v>
                </c:pt>
                <c:pt idx="842">
                  <c:v>8.84</c:v>
                </c:pt>
                <c:pt idx="843">
                  <c:v>8.83</c:v>
                </c:pt>
                <c:pt idx="844">
                  <c:v>9.16</c:v>
                </c:pt>
                <c:pt idx="845">
                  <c:v>9.9</c:v>
                </c:pt>
                <c:pt idx="846">
                  <c:v>9.7799999999999994</c:v>
                </c:pt>
                <c:pt idx="847">
                  <c:v>9.9700000000000006</c:v>
                </c:pt>
                <c:pt idx="848">
                  <c:v>10</c:v>
                </c:pt>
                <c:pt idx="849">
                  <c:v>9.83</c:v>
                </c:pt>
                <c:pt idx="850">
                  <c:v>9.64</c:v>
                </c:pt>
                <c:pt idx="851">
                  <c:v>9.34</c:v>
                </c:pt>
                <c:pt idx="852">
                  <c:v>9.07</c:v>
                </c:pt>
                <c:pt idx="853">
                  <c:v>8.81</c:v>
                </c:pt>
                <c:pt idx="854">
                  <c:v>8.5</c:v>
                </c:pt>
                <c:pt idx="855">
                  <c:v>9.15</c:v>
                </c:pt>
                <c:pt idx="856">
                  <c:v>8.81</c:v>
                </c:pt>
                <c:pt idx="857">
                  <c:v>8.68</c:v>
                </c:pt>
                <c:pt idx="858">
                  <c:v>8.58</c:v>
                </c:pt>
                <c:pt idx="859">
                  <c:v>8.6300000000000008</c:v>
                </c:pt>
                <c:pt idx="860">
                  <c:v>8.52</c:v>
                </c:pt>
                <c:pt idx="861">
                  <c:v>8.35</c:v>
                </c:pt>
                <c:pt idx="862">
                  <c:v>8.4499999999999993</c:v>
                </c:pt>
                <c:pt idx="863">
                  <c:v>8.61</c:v>
                </c:pt>
                <c:pt idx="864">
                  <c:v>8.5500000000000007</c:v>
                </c:pt>
                <c:pt idx="865">
                  <c:v>8.61</c:v>
                </c:pt>
                <c:pt idx="866">
                  <c:v>8.76</c:v>
                </c:pt>
                <c:pt idx="867">
                  <c:v>8.58</c:v>
                </c:pt>
                <c:pt idx="868">
                  <c:v>8.6999999999999993</c:v>
                </c:pt>
                <c:pt idx="869">
                  <c:v>9.18</c:v>
                </c:pt>
                <c:pt idx="870">
                  <c:v>8.61</c:v>
                </c:pt>
                <c:pt idx="871">
                  <c:v>8.3000000000000007</c:v>
                </c:pt>
                <c:pt idx="872">
                  <c:v>7.64</c:v>
                </c:pt>
                <c:pt idx="873">
                  <c:v>7.78</c:v>
                </c:pt>
                <c:pt idx="874">
                  <c:v>7.66</c:v>
                </c:pt>
                <c:pt idx="875">
                  <c:v>7.6</c:v>
                </c:pt>
                <c:pt idx="876">
                  <c:v>7.41</c:v>
                </c:pt>
                <c:pt idx="877">
                  <c:v>7.65</c:v>
                </c:pt>
                <c:pt idx="878">
                  <c:v>7.71</c:v>
                </c:pt>
                <c:pt idx="879">
                  <c:v>7.73</c:v>
                </c:pt>
                <c:pt idx="880">
                  <c:v>8.5299999999999994</c:v>
                </c:pt>
                <c:pt idx="881">
                  <c:v>8.81</c:v>
                </c:pt>
                <c:pt idx="882">
                  <c:v>8.9600000000000009</c:v>
                </c:pt>
                <c:pt idx="883">
                  <c:v>9.43</c:v>
                </c:pt>
                <c:pt idx="884">
                  <c:v>9.5299999999999994</c:v>
                </c:pt>
                <c:pt idx="885">
                  <c:v>9.86</c:v>
                </c:pt>
                <c:pt idx="886">
                  <c:v>9.0500000000000007</c:v>
                </c:pt>
                <c:pt idx="887">
                  <c:v>8.9</c:v>
                </c:pt>
                <c:pt idx="888">
                  <c:v>9.93</c:v>
                </c:pt>
                <c:pt idx="889">
                  <c:v>10</c:v>
                </c:pt>
                <c:pt idx="890">
                  <c:v>10.37</c:v>
                </c:pt>
                <c:pt idx="891">
                  <c:v>10.44</c:v>
                </c:pt>
                <c:pt idx="892">
                  <c:v>10.38</c:v>
                </c:pt>
                <c:pt idx="893">
                  <c:v>10.210000000000001</c:v>
                </c:pt>
                <c:pt idx="894">
                  <c:v>10.18</c:v>
                </c:pt>
                <c:pt idx="895">
                  <c:v>10.029999999999999</c:v>
                </c:pt>
                <c:pt idx="896">
                  <c:v>10.35</c:v>
                </c:pt>
                <c:pt idx="897">
                  <c:v>10.130000000000001</c:v>
                </c:pt>
                <c:pt idx="898">
                  <c:v>9.68</c:v>
                </c:pt>
                <c:pt idx="899">
                  <c:v>9.86</c:v>
                </c:pt>
                <c:pt idx="900">
                  <c:v>10.75</c:v>
                </c:pt>
                <c:pt idx="901">
                  <c:v>10.220000000000001</c:v>
                </c:pt>
                <c:pt idx="902">
                  <c:v>10.61</c:v>
                </c:pt>
                <c:pt idx="903">
                  <c:v>10.199999999999999</c:v>
                </c:pt>
                <c:pt idx="904">
                  <c:v>10.130000000000001</c:v>
                </c:pt>
                <c:pt idx="905">
                  <c:v>10.01</c:v>
                </c:pt>
                <c:pt idx="906">
                  <c:v>10.6</c:v>
                </c:pt>
                <c:pt idx="907">
                  <c:v>10.57</c:v>
                </c:pt>
                <c:pt idx="908">
                  <c:v>10.24</c:v>
                </c:pt>
                <c:pt idx="909">
                  <c:v>10.24</c:v>
                </c:pt>
                <c:pt idx="910">
                  <c:v>10.57</c:v>
                </c:pt>
                <c:pt idx="911">
                  <c:v>10.6</c:v>
                </c:pt>
                <c:pt idx="912">
                  <c:v>10.69</c:v>
                </c:pt>
                <c:pt idx="913">
                  <c:v>10.67</c:v>
                </c:pt>
                <c:pt idx="914">
                  <c:v>10.59</c:v>
                </c:pt>
                <c:pt idx="915">
                  <c:v>10.39</c:v>
                </c:pt>
                <c:pt idx="916">
                  <c:v>9.5</c:v>
                </c:pt>
                <c:pt idx="917">
                  <c:v>9.3000000000000007</c:v>
                </c:pt>
                <c:pt idx="918">
                  <c:v>9.25</c:v>
                </c:pt>
                <c:pt idx="919">
                  <c:v>9.74</c:v>
                </c:pt>
                <c:pt idx="920">
                  <c:v>9.7799999999999994</c:v>
                </c:pt>
                <c:pt idx="921">
                  <c:v>10.6</c:v>
                </c:pt>
                <c:pt idx="922">
                  <c:v>10.34</c:v>
                </c:pt>
                <c:pt idx="923">
                  <c:v>10.46</c:v>
                </c:pt>
                <c:pt idx="924">
                  <c:v>10.52</c:v>
                </c:pt>
                <c:pt idx="925">
                  <c:v>10.74</c:v>
                </c:pt>
                <c:pt idx="926">
                  <c:v>10.46</c:v>
                </c:pt>
                <c:pt idx="927">
                  <c:v>10.39</c:v>
                </c:pt>
                <c:pt idx="928">
                  <c:v>10.25</c:v>
                </c:pt>
                <c:pt idx="929">
                  <c:v>10.25</c:v>
                </c:pt>
                <c:pt idx="930">
                  <c:v>10.3</c:v>
                </c:pt>
                <c:pt idx="931">
                  <c:v>10.59</c:v>
                </c:pt>
                <c:pt idx="932">
                  <c:v>9.7200000000000006</c:v>
                </c:pt>
                <c:pt idx="933">
                  <c:v>10</c:v>
                </c:pt>
                <c:pt idx="934">
                  <c:v>9.91</c:v>
                </c:pt>
                <c:pt idx="935">
                  <c:v>9.82</c:v>
                </c:pt>
                <c:pt idx="936">
                  <c:v>9.8699999999999992</c:v>
                </c:pt>
                <c:pt idx="937">
                  <c:v>9.92</c:v>
                </c:pt>
                <c:pt idx="938">
                  <c:v>9.5299999999999994</c:v>
                </c:pt>
                <c:pt idx="939">
                  <c:v>9.42</c:v>
                </c:pt>
                <c:pt idx="940">
                  <c:v>9.1999999999999993</c:v>
                </c:pt>
                <c:pt idx="941">
                  <c:v>9.3699999999999992</c:v>
                </c:pt>
                <c:pt idx="942">
                  <c:v>9.27</c:v>
                </c:pt>
                <c:pt idx="943">
                  <c:v>8.75</c:v>
                </c:pt>
                <c:pt idx="944">
                  <c:v>8.6999999999999993</c:v>
                </c:pt>
                <c:pt idx="945">
                  <c:v>8.42</c:v>
                </c:pt>
                <c:pt idx="946">
                  <c:v>8.17</c:v>
                </c:pt>
                <c:pt idx="947">
                  <c:v>8.59</c:v>
                </c:pt>
                <c:pt idx="948">
                  <c:v>8.52</c:v>
                </c:pt>
                <c:pt idx="949">
                  <c:v>8.2899999999999991</c:v>
                </c:pt>
                <c:pt idx="950">
                  <c:v>8.34</c:v>
                </c:pt>
                <c:pt idx="951">
                  <c:v>8.1999999999999993</c:v>
                </c:pt>
                <c:pt idx="952">
                  <c:v>8.0500000000000007</c:v>
                </c:pt>
                <c:pt idx="953">
                  <c:v>7.74</c:v>
                </c:pt>
                <c:pt idx="954">
                  <c:v>8</c:v>
                </c:pt>
                <c:pt idx="955">
                  <c:v>7.85</c:v>
                </c:pt>
                <c:pt idx="956">
                  <c:v>7.83</c:v>
                </c:pt>
                <c:pt idx="957">
                  <c:v>8.5</c:v>
                </c:pt>
                <c:pt idx="958">
                  <c:v>8.91</c:v>
                </c:pt>
                <c:pt idx="959">
                  <c:v>8.6300000000000008</c:v>
                </c:pt>
                <c:pt idx="960">
                  <c:v>8.68</c:v>
                </c:pt>
                <c:pt idx="961">
                  <c:v>9.3000000000000007</c:v>
                </c:pt>
                <c:pt idx="962">
                  <c:v>9.43</c:v>
                </c:pt>
                <c:pt idx="963">
                  <c:v>9.31</c:v>
                </c:pt>
                <c:pt idx="964">
                  <c:v>9.08</c:v>
                </c:pt>
                <c:pt idx="965">
                  <c:v>9.52</c:v>
                </c:pt>
                <c:pt idx="966">
                  <c:v>9.64</c:v>
                </c:pt>
                <c:pt idx="967">
                  <c:v>9.5500000000000007</c:v>
                </c:pt>
                <c:pt idx="968">
                  <c:v>9.9</c:v>
                </c:pt>
                <c:pt idx="969">
                  <c:v>9.82</c:v>
                </c:pt>
                <c:pt idx="970">
                  <c:v>9.5299999999999994</c:v>
                </c:pt>
                <c:pt idx="971">
                  <c:v>9.5399999999999991</c:v>
                </c:pt>
                <c:pt idx="972">
                  <c:v>9.43</c:v>
                </c:pt>
                <c:pt idx="973">
                  <c:v>9.1999999999999993</c:v>
                </c:pt>
                <c:pt idx="974">
                  <c:v>9.11</c:v>
                </c:pt>
                <c:pt idx="975">
                  <c:v>9.4600000000000009</c:v>
                </c:pt>
                <c:pt idx="976">
                  <c:v>9.9700000000000006</c:v>
                </c:pt>
                <c:pt idx="977">
                  <c:v>10.15</c:v>
                </c:pt>
                <c:pt idx="978">
                  <c:v>9.94</c:v>
                </c:pt>
                <c:pt idx="979">
                  <c:v>10.73</c:v>
                </c:pt>
                <c:pt idx="980">
                  <c:v>11.04</c:v>
                </c:pt>
                <c:pt idx="981">
                  <c:v>11.38</c:v>
                </c:pt>
                <c:pt idx="982">
                  <c:v>11.22</c:v>
                </c:pt>
                <c:pt idx="983">
                  <c:v>11.29</c:v>
                </c:pt>
                <c:pt idx="984">
                  <c:v>11.55</c:v>
                </c:pt>
                <c:pt idx="985">
                  <c:v>11.64</c:v>
                </c:pt>
                <c:pt idx="986">
                  <c:v>11.15</c:v>
                </c:pt>
                <c:pt idx="987">
                  <c:v>10.79</c:v>
                </c:pt>
                <c:pt idx="988">
                  <c:v>10.51</c:v>
                </c:pt>
                <c:pt idx="989">
                  <c:v>10.87</c:v>
                </c:pt>
                <c:pt idx="990">
                  <c:v>10.89</c:v>
                </c:pt>
                <c:pt idx="991">
                  <c:v>10.82</c:v>
                </c:pt>
                <c:pt idx="992">
                  <c:v>11.4</c:v>
                </c:pt>
                <c:pt idx="993">
                  <c:v>11.4</c:v>
                </c:pt>
                <c:pt idx="994">
                  <c:v>11.72</c:v>
                </c:pt>
                <c:pt idx="995">
                  <c:v>11.19</c:v>
                </c:pt>
                <c:pt idx="996">
                  <c:v>11.35</c:v>
                </c:pt>
                <c:pt idx="997">
                  <c:v>11.59</c:v>
                </c:pt>
                <c:pt idx="998">
                  <c:v>11.48</c:v>
                </c:pt>
                <c:pt idx="999">
                  <c:v>11.83</c:v>
                </c:pt>
                <c:pt idx="1000">
                  <c:v>11.52</c:v>
                </c:pt>
                <c:pt idx="1001">
                  <c:v>11.64</c:v>
                </c:pt>
                <c:pt idx="1002">
                  <c:v>11.66</c:v>
                </c:pt>
                <c:pt idx="1003">
                  <c:v>11.57</c:v>
                </c:pt>
                <c:pt idx="1004">
                  <c:v>11.91</c:v>
                </c:pt>
                <c:pt idx="1005">
                  <c:v>11.46</c:v>
                </c:pt>
                <c:pt idx="1006">
                  <c:v>11.84</c:v>
                </c:pt>
                <c:pt idx="1007">
                  <c:v>12.16</c:v>
                </c:pt>
                <c:pt idx="1008">
                  <c:v>11.88</c:v>
                </c:pt>
                <c:pt idx="1009">
                  <c:v>12.15</c:v>
                </c:pt>
                <c:pt idx="1010">
                  <c:v>12.24</c:v>
                </c:pt>
                <c:pt idx="1011">
                  <c:v>12.45</c:v>
                </c:pt>
                <c:pt idx="1012">
                  <c:v>12.49</c:v>
                </c:pt>
                <c:pt idx="1013">
                  <c:v>11.9</c:v>
                </c:pt>
                <c:pt idx="1014">
                  <c:v>11.91</c:v>
                </c:pt>
                <c:pt idx="1015">
                  <c:v>12.32</c:v>
                </c:pt>
                <c:pt idx="1016">
                  <c:v>12.6</c:v>
                </c:pt>
                <c:pt idx="1017">
                  <c:v>12.71</c:v>
                </c:pt>
                <c:pt idx="1018">
                  <c:v>12.8</c:v>
                </c:pt>
                <c:pt idx="1019">
                  <c:v>13</c:v>
                </c:pt>
                <c:pt idx="1020">
                  <c:v>12.55</c:v>
                </c:pt>
                <c:pt idx="1021">
                  <c:v>12.38</c:v>
                </c:pt>
                <c:pt idx="1022">
                  <c:v>11.76</c:v>
                </c:pt>
                <c:pt idx="1023">
                  <c:v>11.79</c:v>
                </c:pt>
                <c:pt idx="1024">
                  <c:v>11.95</c:v>
                </c:pt>
                <c:pt idx="1025">
                  <c:v>12.47</c:v>
                </c:pt>
                <c:pt idx="1026">
                  <c:v>12</c:v>
                </c:pt>
                <c:pt idx="1027">
                  <c:v>12.28</c:v>
                </c:pt>
                <c:pt idx="1028">
                  <c:v>11.64</c:v>
                </c:pt>
                <c:pt idx="1029">
                  <c:v>11.57</c:v>
                </c:pt>
                <c:pt idx="1030">
                  <c:v>11.1</c:v>
                </c:pt>
                <c:pt idx="1031">
                  <c:v>11.37</c:v>
                </c:pt>
                <c:pt idx="1032">
                  <c:v>11.65</c:v>
                </c:pt>
                <c:pt idx="1033">
                  <c:v>11.37</c:v>
                </c:pt>
                <c:pt idx="1034">
                  <c:v>10.96</c:v>
                </c:pt>
                <c:pt idx="1035">
                  <c:v>11.32</c:v>
                </c:pt>
                <c:pt idx="1036">
                  <c:v>10.89</c:v>
                </c:pt>
                <c:pt idx="1037">
                  <c:v>10.96</c:v>
                </c:pt>
                <c:pt idx="1038">
                  <c:v>10.93</c:v>
                </c:pt>
                <c:pt idx="1039">
                  <c:v>11.08</c:v>
                </c:pt>
                <c:pt idx="1040">
                  <c:v>11.21</c:v>
                </c:pt>
                <c:pt idx="1041">
                  <c:v>12.73</c:v>
                </c:pt>
                <c:pt idx="1042">
                  <c:v>12.98</c:v>
                </c:pt>
                <c:pt idx="1043">
                  <c:v>12.7</c:v>
                </c:pt>
                <c:pt idx="1044">
                  <c:v>12.85</c:v>
                </c:pt>
                <c:pt idx="1045">
                  <c:v>13.35</c:v>
                </c:pt>
                <c:pt idx="1046">
                  <c:v>13.5</c:v>
                </c:pt>
                <c:pt idx="1047">
                  <c:v>13.1</c:v>
                </c:pt>
                <c:pt idx="1048">
                  <c:v>13.1</c:v>
                </c:pt>
                <c:pt idx="1049">
                  <c:v>13.08</c:v>
                </c:pt>
                <c:pt idx="1050">
                  <c:v>12.8</c:v>
                </c:pt>
                <c:pt idx="1051">
                  <c:v>12.91</c:v>
                </c:pt>
                <c:pt idx="1052">
                  <c:v>12.74</c:v>
                </c:pt>
                <c:pt idx="1053">
                  <c:v>13.13</c:v>
                </c:pt>
                <c:pt idx="1054">
                  <c:v>13.79</c:v>
                </c:pt>
                <c:pt idx="1055">
                  <c:v>13.35</c:v>
                </c:pt>
                <c:pt idx="1056">
                  <c:v>13.88</c:v>
                </c:pt>
                <c:pt idx="1057">
                  <c:v>13.92</c:v>
                </c:pt>
                <c:pt idx="1058">
                  <c:v>13.74</c:v>
                </c:pt>
                <c:pt idx="1059">
                  <c:v>13.49</c:v>
                </c:pt>
                <c:pt idx="1060">
                  <c:v>13.68</c:v>
                </c:pt>
                <c:pt idx="1061">
                  <c:v>13.6</c:v>
                </c:pt>
                <c:pt idx="1062">
                  <c:v>14.28</c:v>
                </c:pt>
                <c:pt idx="1063">
                  <c:v>14.08</c:v>
                </c:pt>
                <c:pt idx="1064">
                  <c:v>13.85</c:v>
                </c:pt>
                <c:pt idx="1065">
                  <c:v>13.57</c:v>
                </c:pt>
                <c:pt idx="1066">
                  <c:v>13.56</c:v>
                </c:pt>
                <c:pt idx="1067">
                  <c:v>14.12</c:v>
                </c:pt>
                <c:pt idx="1068">
                  <c:v>14.12</c:v>
                </c:pt>
                <c:pt idx="1069">
                  <c:v>14.63</c:v>
                </c:pt>
                <c:pt idx="1070">
                  <c:v>15.03</c:v>
                </c:pt>
                <c:pt idx="1071">
                  <c:v>15.45</c:v>
                </c:pt>
                <c:pt idx="1072">
                  <c:v>15.64</c:v>
                </c:pt>
                <c:pt idx="1073">
                  <c:v>15.8</c:v>
                </c:pt>
                <c:pt idx="1074">
                  <c:v>15.74</c:v>
                </c:pt>
                <c:pt idx="1075">
                  <c:v>14.95</c:v>
                </c:pt>
                <c:pt idx="1076">
                  <c:v>14.88</c:v>
                </c:pt>
                <c:pt idx="1077">
                  <c:v>15.08</c:v>
                </c:pt>
                <c:pt idx="1078">
                  <c:v>14.81</c:v>
                </c:pt>
                <c:pt idx="1079">
                  <c:v>14.55</c:v>
                </c:pt>
                <c:pt idx="1080">
                  <c:v>14.27</c:v>
                </c:pt>
                <c:pt idx="1081">
                  <c:v>14.67</c:v>
                </c:pt>
                <c:pt idx="1082">
                  <c:v>14.44</c:v>
                </c:pt>
                <c:pt idx="1083">
                  <c:v>14.77</c:v>
                </c:pt>
                <c:pt idx="1084">
                  <c:v>14.57</c:v>
                </c:pt>
                <c:pt idx="1085">
                  <c:v>14.45</c:v>
                </c:pt>
                <c:pt idx="1086">
                  <c:v>14.31</c:v>
                </c:pt>
                <c:pt idx="1087">
                  <c:v>14.42</c:v>
                </c:pt>
                <c:pt idx="1088">
                  <c:v>14.76</c:v>
                </c:pt>
                <c:pt idx="1089">
                  <c:v>14.88</c:v>
                </c:pt>
                <c:pt idx="1090">
                  <c:v>15.15</c:v>
                </c:pt>
                <c:pt idx="1091">
                  <c:v>15.28</c:v>
                </c:pt>
                <c:pt idx="1092">
                  <c:v>14.85</c:v>
                </c:pt>
                <c:pt idx="1093">
                  <c:v>14.78</c:v>
                </c:pt>
                <c:pt idx="1094">
                  <c:v>14.45</c:v>
                </c:pt>
                <c:pt idx="1095">
                  <c:v>14.52</c:v>
                </c:pt>
                <c:pt idx="1096">
                  <c:v>14.32</c:v>
                </c:pt>
                <c:pt idx="1097">
                  <c:v>14.26</c:v>
                </c:pt>
                <c:pt idx="1098">
                  <c:v>14.13</c:v>
                </c:pt>
                <c:pt idx="1099">
                  <c:v>14.04</c:v>
                </c:pt>
                <c:pt idx="1100">
                  <c:v>14</c:v>
                </c:pt>
                <c:pt idx="1101">
                  <c:v>13.9</c:v>
                </c:pt>
                <c:pt idx="1102">
                  <c:v>14.03</c:v>
                </c:pt>
                <c:pt idx="1103">
                  <c:v>14.38</c:v>
                </c:pt>
                <c:pt idx="1104">
                  <c:v>13.85</c:v>
                </c:pt>
                <c:pt idx="1105">
                  <c:v>13.8</c:v>
                </c:pt>
                <c:pt idx="1106">
                  <c:v>14.03</c:v>
                </c:pt>
                <c:pt idx="1107">
                  <c:v>13.89</c:v>
                </c:pt>
                <c:pt idx="1108">
                  <c:v>13.97</c:v>
                </c:pt>
                <c:pt idx="1109">
                  <c:v>14.54</c:v>
                </c:pt>
                <c:pt idx="1110">
                  <c:v>15.34</c:v>
                </c:pt>
                <c:pt idx="1111">
                  <c:v>15</c:v>
                </c:pt>
                <c:pt idx="1112">
                  <c:v>15.2</c:v>
                </c:pt>
                <c:pt idx="1113">
                  <c:v>14.85</c:v>
                </c:pt>
                <c:pt idx="1114">
                  <c:v>14.64</c:v>
                </c:pt>
                <c:pt idx="1115">
                  <c:v>15.02</c:v>
                </c:pt>
                <c:pt idx="1116">
                  <c:v>15.2</c:v>
                </c:pt>
                <c:pt idx="1117">
                  <c:v>15.1</c:v>
                </c:pt>
                <c:pt idx="1118">
                  <c:v>15.1</c:v>
                </c:pt>
                <c:pt idx="1119">
                  <c:v>15.25</c:v>
                </c:pt>
                <c:pt idx="1120">
                  <c:v>15.62</c:v>
                </c:pt>
                <c:pt idx="1121">
                  <c:v>14.86</c:v>
                </c:pt>
                <c:pt idx="1122">
                  <c:v>15.03</c:v>
                </c:pt>
                <c:pt idx="1123">
                  <c:v>15.28</c:v>
                </c:pt>
                <c:pt idx="1124">
                  <c:v>15.46</c:v>
                </c:pt>
                <c:pt idx="1125">
                  <c:v>15.06</c:v>
                </c:pt>
                <c:pt idx="1126">
                  <c:v>14.79</c:v>
                </c:pt>
                <c:pt idx="1127">
                  <c:v>15.19</c:v>
                </c:pt>
                <c:pt idx="1128">
                  <c:v>15.28</c:v>
                </c:pt>
                <c:pt idx="1129">
                  <c:v>15.65</c:v>
                </c:pt>
                <c:pt idx="1130">
                  <c:v>15.87</c:v>
                </c:pt>
                <c:pt idx="1131">
                  <c:v>15.7</c:v>
                </c:pt>
                <c:pt idx="1132">
                  <c:v>16</c:v>
                </c:pt>
                <c:pt idx="1133">
                  <c:v>15.95</c:v>
                </c:pt>
                <c:pt idx="1134">
                  <c:v>15.55</c:v>
                </c:pt>
                <c:pt idx="1135">
                  <c:v>15.78</c:v>
                </c:pt>
                <c:pt idx="1136">
                  <c:v>15.9</c:v>
                </c:pt>
                <c:pt idx="1137">
                  <c:v>16.579999999999998</c:v>
                </c:pt>
                <c:pt idx="1138">
                  <c:v>16.899999999999999</c:v>
                </c:pt>
                <c:pt idx="1139">
                  <c:v>16.5</c:v>
                </c:pt>
                <c:pt idx="1140">
                  <c:v>16.55</c:v>
                </c:pt>
                <c:pt idx="1141">
                  <c:v>16.16</c:v>
                </c:pt>
                <c:pt idx="1142">
                  <c:v>15.83</c:v>
                </c:pt>
                <c:pt idx="1143">
                  <c:v>15.73</c:v>
                </c:pt>
                <c:pt idx="1144">
                  <c:v>15.7</c:v>
                </c:pt>
                <c:pt idx="1145">
                  <c:v>15.58</c:v>
                </c:pt>
                <c:pt idx="1146">
                  <c:v>15.9</c:v>
                </c:pt>
                <c:pt idx="1147">
                  <c:v>15.51</c:v>
                </c:pt>
                <c:pt idx="1148">
                  <c:v>15.04</c:v>
                </c:pt>
                <c:pt idx="1149">
                  <c:v>14.81</c:v>
                </c:pt>
                <c:pt idx="1150">
                  <c:v>15.5</c:v>
                </c:pt>
                <c:pt idx="1151">
                  <c:v>15.83</c:v>
                </c:pt>
                <c:pt idx="1152">
                  <c:v>15.11</c:v>
                </c:pt>
                <c:pt idx="1153">
                  <c:v>13.8</c:v>
                </c:pt>
                <c:pt idx="1154">
                  <c:v>13.87</c:v>
                </c:pt>
                <c:pt idx="1155">
                  <c:v>14.5</c:v>
                </c:pt>
                <c:pt idx="1156">
                  <c:v>14.76</c:v>
                </c:pt>
                <c:pt idx="1157">
                  <c:v>14.23</c:v>
                </c:pt>
                <c:pt idx="1158">
                  <c:v>13.85</c:v>
                </c:pt>
                <c:pt idx="1159">
                  <c:v>14.4</c:v>
                </c:pt>
                <c:pt idx="1160">
                  <c:v>15.2</c:v>
                </c:pt>
                <c:pt idx="1161">
                  <c:v>14.72</c:v>
                </c:pt>
                <c:pt idx="1162">
                  <c:v>14.46</c:v>
                </c:pt>
                <c:pt idx="1163">
                  <c:v>14.07</c:v>
                </c:pt>
                <c:pt idx="1164">
                  <c:v>14.8</c:v>
                </c:pt>
                <c:pt idx="1165">
                  <c:v>13.95</c:v>
                </c:pt>
                <c:pt idx="1166">
                  <c:v>14.45</c:v>
                </c:pt>
                <c:pt idx="1167">
                  <c:v>14</c:v>
                </c:pt>
                <c:pt idx="1168">
                  <c:v>14</c:v>
                </c:pt>
                <c:pt idx="1169">
                  <c:v>13.81</c:v>
                </c:pt>
                <c:pt idx="1170">
                  <c:v>14.23</c:v>
                </c:pt>
                <c:pt idx="1171">
                  <c:v>14.05</c:v>
                </c:pt>
                <c:pt idx="1172">
                  <c:v>13.66</c:v>
                </c:pt>
                <c:pt idx="1173">
                  <c:v>13.04</c:v>
                </c:pt>
                <c:pt idx="1174">
                  <c:v>12.4</c:v>
                </c:pt>
                <c:pt idx="1175">
                  <c:v>13.1</c:v>
                </c:pt>
                <c:pt idx="1176">
                  <c:v>12.2</c:v>
                </c:pt>
                <c:pt idx="1177">
                  <c:v>12.2</c:v>
                </c:pt>
                <c:pt idx="1178">
                  <c:v>12.12</c:v>
                </c:pt>
                <c:pt idx="1179">
                  <c:v>12.22</c:v>
                </c:pt>
                <c:pt idx="1180">
                  <c:v>12.28</c:v>
                </c:pt>
                <c:pt idx="1181">
                  <c:v>12.35</c:v>
                </c:pt>
                <c:pt idx="1182">
                  <c:v>12.9</c:v>
                </c:pt>
                <c:pt idx="1183">
                  <c:v>13.03</c:v>
                </c:pt>
                <c:pt idx="1184">
                  <c:v>13.23</c:v>
                </c:pt>
                <c:pt idx="1185">
                  <c:v>13.15</c:v>
                </c:pt>
                <c:pt idx="1186">
                  <c:v>13.27</c:v>
                </c:pt>
                <c:pt idx="1187">
                  <c:v>13.33</c:v>
                </c:pt>
                <c:pt idx="1188">
                  <c:v>13.3</c:v>
                </c:pt>
                <c:pt idx="1189">
                  <c:v>13.96</c:v>
                </c:pt>
                <c:pt idx="1190">
                  <c:v>13.88</c:v>
                </c:pt>
                <c:pt idx="1191">
                  <c:v>13.7</c:v>
                </c:pt>
                <c:pt idx="1192">
                  <c:v>13.6</c:v>
                </c:pt>
                <c:pt idx="1193">
                  <c:v>13.51</c:v>
                </c:pt>
                <c:pt idx="1194">
                  <c:v>13.39</c:v>
                </c:pt>
                <c:pt idx="1195">
                  <c:v>13.18</c:v>
                </c:pt>
                <c:pt idx="1196">
                  <c:v>13.73</c:v>
                </c:pt>
                <c:pt idx="1197">
                  <c:v>14.03</c:v>
                </c:pt>
                <c:pt idx="1198">
                  <c:v>14.1</c:v>
                </c:pt>
                <c:pt idx="1199">
                  <c:v>14.67</c:v>
                </c:pt>
                <c:pt idx="1200">
                  <c:v>14.29</c:v>
                </c:pt>
                <c:pt idx="1201">
                  <c:v>14.05</c:v>
                </c:pt>
                <c:pt idx="1202">
                  <c:v>14.18</c:v>
                </c:pt>
                <c:pt idx="1203">
                  <c:v>13.55</c:v>
                </c:pt>
                <c:pt idx="1204">
                  <c:v>13.93</c:v>
                </c:pt>
                <c:pt idx="1205">
                  <c:v>14</c:v>
                </c:pt>
                <c:pt idx="1206">
                  <c:v>14.29</c:v>
                </c:pt>
                <c:pt idx="1207">
                  <c:v>13.9</c:v>
                </c:pt>
                <c:pt idx="1208">
                  <c:v>13.51</c:v>
                </c:pt>
                <c:pt idx="1209">
                  <c:v>13.37</c:v>
                </c:pt>
                <c:pt idx="1210">
                  <c:v>13.75</c:v>
                </c:pt>
                <c:pt idx="1211">
                  <c:v>13.37</c:v>
                </c:pt>
                <c:pt idx="1212">
                  <c:v>13.09</c:v>
                </c:pt>
                <c:pt idx="1213">
                  <c:v>12.89</c:v>
                </c:pt>
                <c:pt idx="1214">
                  <c:v>12.55</c:v>
                </c:pt>
                <c:pt idx="1215">
                  <c:v>12.9</c:v>
                </c:pt>
                <c:pt idx="1216">
                  <c:v>13.08</c:v>
                </c:pt>
                <c:pt idx="1217">
                  <c:v>13.1</c:v>
                </c:pt>
                <c:pt idx="1218">
                  <c:v>13.36</c:v>
                </c:pt>
                <c:pt idx="1219">
                  <c:v>13.6</c:v>
                </c:pt>
                <c:pt idx="1220">
                  <c:v>13.55</c:v>
                </c:pt>
                <c:pt idx="1221">
                  <c:v>14.04</c:v>
                </c:pt>
                <c:pt idx="1222">
                  <c:v>14.04</c:v>
                </c:pt>
                <c:pt idx="1223">
                  <c:v>14.2</c:v>
                </c:pt>
                <c:pt idx="1224">
                  <c:v>13.78</c:v>
                </c:pt>
                <c:pt idx="1225">
                  <c:v>13.8</c:v>
                </c:pt>
                <c:pt idx="1226">
                  <c:v>13.67</c:v>
                </c:pt>
                <c:pt idx="1227">
                  <c:v>13.65</c:v>
                </c:pt>
                <c:pt idx="1228">
                  <c:v>13.67</c:v>
                </c:pt>
                <c:pt idx="1229">
                  <c:v>13.6</c:v>
                </c:pt>
                <c:pt idx="1230">
                  <c:v>13.4</c:v>
                </c:pt>
                <c:pt idx="1231">
                  <c:v>13.48</c:v>
                </c:pt>
                <c:pt idx="1232">
                  <c:v>13.25</c:v>
                </c:pt>
                <c:pt idx="1233">
                  <c:v>12.95</c:v>
                </c:pt>
                <c:pt idx="1234">
                  <c:v>13.4</c:v>
                </c:pt>
                <c:pt idx="1235">
                  <c:v>13.35</c:v>
                </c:pt>
                <c:pt idx="1236">
                  <c:v>13.19</c:v>
                </c:pt>
                <c:pt idx="1237">
                  <c:v>13.85</c:v>
                </c:pt>
                <c:pt idx="1238">
                  <c:v>13.91</c:v>
                </c:pt>
                <c:pt idx="1239">
                  <c:v>13.4</c:v>
                </c:pt>
                <c:pt idx="1240">
                  <c:v>13.65</c:v>
                </c:pt>
                <c:pt idx="1241">
                  <c:v>13.19</c:v>
                </c:pt>
                <c:pt idx="1242">
                  <c:v>12.95</c:v>
                </c:pt>
                <c:pt idx="1243">
                  <c:v>12.82</c:v>
                </c:pt>
                <c:pt idx="1244">
                  <c:v>12.93</c:v>
                </c:pt>
                <c:pt idx="1245">
                  <c:v>12.9</c:v>
                </c:pt>
                <c:pt idx="1246">
                  <c:v>13.2</c:v>
                </c:pt>
                <c:pt idx="1247">
                  <c:v>13.22</c:v>
                </c:pt>
                <c:pt idx="1248">
                  <c:v>13.2</c:v>
                </c:pt>
                <c:pt idx="1249">
                  <c:v>13.28</c:v>
                </c:pt>
                <c:pt idx="1250">
                  <c:v>13.27</c:v>
                </c:pt>
                <c:pt idx="1251">
                  <c:v>13.2</c:v>
                </c:pt>
                <c:pt idx="1252">
                  <c:v>13.3</c:v>
                </c:pt>
                <c:pt idx="1253">
                  <c:v>13.73</c:v>
                </c:pt>
                <c:pt idx="1254">
                  <c:v>13.61</c:v>
                </c:pt>
                <c:pt idx="1255">
                  <c:v>13.78</c:v>
                </c:pt>
                <c:pt idx="1256">
                  <c:v>13.66</c:v>
                </c:pt>
                <c:pt idx="1257">
                  <c:v>13.75</c:v>
                </c:pt>
                <c:pt idx="1258">
                  <c:v>13.53</c:v>
                </c:pt>
                <c:pt idx="1259">
                  <c:v>14.06</c:v>
                </c:pt>
                <c:pt idx="1260">
                  <c:v>14.15</c:v>
                </c:pt>
                <c:pt idx="1261">
                  <c:v>14.03</c:v>
                </c:pt>
                <c:pt idx="1262">
                  <c:v>14.25</c:v>
                </c:pt>
                <c:pt idx="1263">
                  <c:v>14.32</c:v>
                </c:pt>
                <c:pt idx="1264">
                  <c:v>14.7</c:v>
                </c:pt>
                <c:pt idx="1265">
                  <c:v>14.82</c:v>
                </c:pt>
                <c:pt idx="1266">
                  <c:v>14.77</c:v>
                </c:pt>
                <c:pt idx="1267">
                  <c:v>14.95</c:v>
                </c:pt>
                <c:pt idx="1268">
                  <c:v>15.31</c:v>
                </c:pt>
                <c:pt idx="1269">
                  <c:v>15.49</c:v>
                </c:pt>
                <c:pt idx="1270">
                  <c:v>15.3</c:v>
                </c:pt>
                <c:pt idx="1271">
                  <c:v>15.48</c:v>
                </c:pt>
                <c:pt idx="1272">
                  <c:v>15.25</c:v>
                </c:pt>
                <c:pt idx="1273">
                  <c:v>15.49</c:v>
                </c:pt>
                <c:pt idx="1274">
                  <c:v>15.94</c:v>
                </c:pt>
                <c:pt idx="1275">
                  <c:v>15.7</c:v>
                </c:pt>
                <c:pt idx="1276">
                  <c:v>15.78</c:v>
                </c:pt>
                <c:pt idx="1277">
                  <c:v>15.72</c:v>
                </c:pt>
                <c:pt idx="1278">
                  <c:v>15.92</c:v>
                </c:pt>
                <c:pt idx="1279">
                  <c:v>15.9</c:v>
                </c:pt>
                <c:pt idx="1280">
                  <c:v>14.59</c:v>
                </c:pt>
                <c:pt idx="1281">
                  <c:v>14.85</c:v>
                </c:pt>
                <c:pt idx="1282">
                  <c:v>14.72</c:v>
                </c:pt>
                <c:pt idx="1283">
                  <c:v>14.81</c:v>
                </c:pt>
                <c:pt idx="1284">
                  <c:v>14.91</c:v>
                </c:pt>
                <c:pt idx="1285">
                  <c:v>14.87</c:v>
                </c:pt>
                <c:pt idx="1286">
                  <c:v>15</c:v>
                </c:pt>
                <c:pt idx="1287">
                  <c:v>14.82</c:v>
                </c:pt>
                <c:pt idx="1288">
                  <c:v>14.78</c:v>
                </c:pt>
                <c:pt idx="1289">
                  <c:v>14.5</c:v>
                </c:pt>
                <c:pt idx="1290">
                  <c:v>14.35</c:v>
                </c:pt>
                <c:pt idx="1291">
                  <c:v>14.1</c:v>
                </c:pt>
                <c:pt idx="1292">
                  <c:v>13.65</c:v>
                </c:pt>
                <c:pt idx="1293">
                  <c:v>13.98</c:v>
                </c:pt>
                <c:pt idx="1294">
                  <c:v>14.49</c:v>
                </c:pt>
                <c:pt idx="1295">
                  <c:v>14.31</c:v>
                </c:pt>
                <c:pt idx="1296">
                  <c:v>14.41</c:v>
                </c:pt>
                <c:pt idx="1297">
                  <c:v>14.39</c:v>
                </c:pt>
                <c:pt idx="1298">
                  <c:v>14.22</c:v>
                </c:pt>
                <c:pt idx="1299">
                  <c:v>14.33</c:v>
                </c:pt>
                <c:pt idx="1300">
                  <c:v>14.25</c:v>
                </c:pt>
                <c:pt idx="1301">
                  <c:v>14.41</c:v>
                </c:pt>
                <c:pt idx="1302">
                  <c:v>13.85</c:v>
                </c:pt>
                <c:pt idx="1303">
                  <c:v>13.36</c:v>
                </c:pt>
                <c:pt idx="1304">
                  <c:v>13.67</c:v>
                </c:pt>
                <c:pt idx="1305">
                  <c:v>14.03</c:v>
                </c:pt>
                <c:pt idx="1306">
                  <c:v>13.83</c:v>
                </c:pt>
                <c:pt idx="1307">
                  <c:v>13.4</c:v>
                </c:pt>
                <c:pt idx="1308">
                  <c:v>14.16</c:v>
                </c:pt>
                <c:pt idx="1309">
                  <c:v>14.5</c:v>
                </c:pt>
                <c:pt idx="1310">
                  <c:v>14.87</c:v>
                </c:pt>
                <c:pt idx="1311">
                  <c:v>14.94</c:v>
                </c:pt>
                <c:pt idx="1312">
                  <c:v>15</c:v>
                </c:pt>
                <c:pt idx="1313">
                  <c:v>15</c:v>
                </c:pt>
                <c:pt idx="1314">
                  <c:v>14.75</c:v>
                </c:pt>
                <c:pt idx="1315">
                  <c:v>14.75</c:v>
                </c:pt>
                <c:pt idx="1316">
                  <c:v>14.93</c:v>
                </c:pt>
                <c:pt idx="1317">
                  <c:v>14.88</c:v>
                </c:pt>
                <c:pt idx="1318">
                  <c:v>15.02</c:v>
                </c:pt>
                <c:pt idx="1319">
                  <c:v>15.25</c:v>
                </c:pt>
                <c:pt idx="1320">
                  <c:v>15.5</c:v>
                </c:pt>
                <c:pt idx="1321">
                  <c:v>15.35</c:v>
                </c:pt>
                <c:pt idx="1322">
                  <c:v>15.39</c:v>
                </c:pt>
                <c:pt idx="1323">
                  <c:v>15.4</c:v>
                </c:pt>
                <c:pt idx="1324">
                  <c:v>15.46</c:v>
                </c:pt>
                <c:pt idx="1325">
                  <c:v>15.43</c:v>
                </c:pt>
                <c:pt idx="1326">
                  <c:v>15.36</c:v>
                </c:pt>
                <c:pt idx="1327">
                  <c:v>15.3</c:v>
                </c:pt>
                <c:pt idx="1328">
                  <c:v>15.2</c:v>
                </c:pt>
                <c:pt idx="1329">
                  <c:v>15.15</c:v>
                </c:pt>
                <c:pt idx="1330">
                  <c:v>14.98</c:v>
                </c:pt>
                <c:pt idx="1331">
                  <c:v>15.08</c:v>
                </c:pt>
                <c:pt idx="1332">
                  <c:v>15.13</c:v>
                </c:pt>
                <c:pt idx="1333">
                  <c:v>15.1</c:v>
                </c:pt>
                <c:pt idx="1334">
                  <c:v>14.75</c:v>
                </c:pt>
                <c:pt idx="1335">
                  <c:v>14.74</c:v>
                </c:pt>
                <c:pt idx="1336">
                  <c:v>14.97</c:v>
                </c:pt>
                <c:pt idx="1337">
                  <c:v>14.97</c:v>
                </c:pt>
                <c:pt idx="1338">
                  <c:v>14.97</c:v>
                </c:pt>
                <c:pt idx="1339">
                  <c:v>15.2</c:v>
                </c:pt>
                <c:pt idx="1340">
                  <c:v>16.010000000000002</c:v>
                </c:pt>
                <c:pt idx="1341">
                  <c:v>16.63</c:v>
                </c:pt>
                <c:pt idx="1342">
                  <c:v>17.18</c:v>
                </c:pt>
                <c:pt idx="1343">
                  <c:v>17.72</c:v>
                </c:pt>
                <c:pt idx="1344">
                  <c:v>17.93</c:v>
                </c:pt>
                <c:pt idx="1345">
                  <c:v>17.5</c:v>
                </c:pt>
                <c:pt idx="1346">
                  <c:v>17.579999999999998</c:v>
                </c:pt>
                <c:pt idx="1347">
                  <c:v>17.88</c:v>
                </c:pt>
                <c:pt idx="1348">
                  <c:v>17.899999999999999</c:v>
                </c:pt>
                <c:pt idx="1349">
                  <c:v>18.23</c:v>
                </c:pt>
                <c:pt idx="1350">
                  <c:v>17.899999999999999</c:v>
                </c:pt>
                <c:pt idx="1351">
                  <c:v>17.5</c:v>
                </c:pt>
                <c:pt idx="1352">
                  <c:v>17.41</c:v>
                </c:pt>
                <c:pt idx="1353">
                  <c:v>17.75</c:v>
                </c:pt>
                <c:pt idx="1354">
                  <c:v>17.97</c:v>
                </c:pt>
                <c:pt idx="1355">
                  <c:v>17.97</c:v>
                </c:pt>
                <c:pt idx="1356">
                  <c:v>17.88</c:v>
                </c:pt>
                <c:pt idx="1357">
                  <c:v>17.8</c:v>
                </c:pt>
                <c:pt idx="1358">
                  <c:v>18.16</c:v>
                </c:pt>
                <c:pt idx="1359">
                  <c:v>18.18</c:v>
                </c:pt>
                <c:pt idx="1360">
                  <c:v>18.13</c:v>
                </c:pt>
                <c:pt idx="1361">
                  <c:v>18.41</c:v>
                </c:pt>
                <c:pt idx="1362">
                  <c:v>19</c:v>
                </c:pt>
                <c:pt idx="1363">
                  <c:v>19.45</c:v>
                </c:pt>
                <c:pt idx="1364">
                  <c:v>19.690000000000001</c:v>
                </c:pt>
                <c:pt idx="1365">
                  <c:v>19.5</c:v>
                </c:pt>
                <c:pt idx="1366">
                  <c:v>19.239999999999998</c:v>
                </c:pt>
                <c:pt idx="1367">
                  <c:v>19.670000000000002</c:v>
                </c:pt>
                <c:pt idx="1368">
                  <c:v>19.489999999999998</c:v>
                </c:pt>
                <c:pt idx="1369">
                  <c:v>19.28</c:v>
                </c:pt>
                <c:pt idx="1370">
                  <c:v>19</c:v>
                </c:pt>
                <c:pt idx="1371">
                  <c:v>18.899999999999999</c:v>
                </c:pt>
                <c:pt idx="1372">
                  <c:v>18.649999999999999</c:v>
                </c:pt>
                <c:pt idx="1373">
                  <c:v>19.100000000000001</c:v>
                </c:pt>
                <c:pt idx="1374">
                  <c:v>20.05</c:v>
                </c:pt>
                <c:pt idx="1375">
                  <c:v>19.82</c:v>
                </c:pt>
                <c:pt idx="1376">
                  <c:v>21.09</c:v>
                </c:pt>
                <c:pt idx="1377">
                  <c:v>21.23</c:v>
                </c:pt>
                <c:pt idx="1378">
                  <c:v>20.37</c:v>
                </c:pt>
                <c:pt idx="1379">
                  <c:v>20.329999999999998</c:v>
                </c:pt>
                <c:pt idx="1380">
                  <c:v>20.25</c:v>
                </c:pt>
                <c:pt idx="1381">
                  <c:v>20.98</c:v>
                </c:pt>
                <c:pt idx="1382">
                  <c:v>19.78</c:v>
                </c:pt>
                <c:pt idx="1383">
                  <c:v>19.440000000000001</c:v>
                </c:pt>
                <c:pt idx="1384">
                  <c:v>19.579999999999998</c:v>
                </c:pt>
                <c:pt idx="1385">
                  <c:v>19.149999999999999</c:v>
                </c:pt>
                <c:pt idx="1386">
                  <c:v>19.55</c:v>
                </c:pt>
                <c:pt idx="1387">
                  <c:v>18.93</c:v>
                </c:pt>
                <c:pt idx="1388">
                  <c:v>18.93</c:v>
                </c:pt>
                <c:pt idx="1389">
                  <c:v>18.149999999999999</c:v>
                </c:pt>
                <c:pt idx="1390">
                  <c:v>18.48</c:v>
                </c:pt>
                <c:pt idx="1391">
                  <c:v>18.440000000000001</c:v>
                </c:pt>
                <c:pt idx="1392">
                  <c:v>18.28</c:v>
                </c:pt>
                <c:pt idx="1393">
                  <c:v>18.260000000000002</c:v>
                </c:pt>
                <c:pt idx="1394">
                  <c:v>18.02</c:v>
                </c:pt>
                <c:pt idx="1395">
                  <c:v>17.989999999999998</c:v>
                </c:pt>
                <c:pt idx="1396">
                  <c:v>17.850000000000001</c:v>
                </c:pt>
                <c:pt idx="1397">
                  <c:v>17.72</c:v>
                </c:pt>
                <c:pt idx="1398">
                  <c:v>17.41</c:v>
                </c:pt>
                <c:pt idx="1399">
                  <c:v>17.77</c:v>
                </c:pt>
                <c:pt idx="1400">
                  <c:v>18.8</c:v>
                </c:pt>
                <c:pt idx="1401">
                  <c:v>18.03</c:v>
                </c:pt>
                <c:pt idx="1402">
                  <c:v>17.5</c:v>
                </c:pt>
                <c:pt idx="1403">
                  <c:v>17.75</c:v>
                </c:pt>
                <c:pt idx="1404">
                  <c:v>17.55</c:v>
                </c:pt>
                <c:pt idx="1405">
                  <c:v>18.45</c:v>
                </c:pt>
                <c:pt idx="1406">
                  <c:v>18.45</c:v>
                </c:pt>
                <c:pt idx="1407">
                  <c:v>18.96</c:v>
                </c:pt>
                <c:pt idx="1408">
                  <c:v>18.899999999999999</c:v>
                </c:pt>
                <c:pt idx="1409">
                  <c:v>18.88</c:v>
                </c:pt>
                <c:pt idx="1410">
                  <c:v>18.77</c:v>
                </c:pt>
                <c:pt idx="1411">
                  <c:v>18.82</c:v>
                </c:pt>
                <c:pt idx="1412">
                  <c:v>18.59</c:v>
                </c:pt>
                <c:pt idx="1413">
                  <c:v>18.2</c:v>
                </c:pt>
                <c:pt idx="1414">
                  <c:v>18.12</c:v>
                </c:pt>
                <c:pt idx="1415">
                  <c:v>17.829999999999998</c:v>
                </c:pt>
                <c:pt idx="1416">
                  <c:v>17.77</c:v>
                </c:pt>
                <c:pt idx="1417">
                  <c:v>17.670000000000002</c:v>
                </c:pt>
                <c:pt idx="1418">
                  <c:v>18.440000000000001</c:v>
                </c:pt>
                <c:pt idx="1419">
                  <c:v>17.690000000000001</c:v>
                </c:pt>
                <c:pt idx="1420">
                  <c:v>16.989999999999998</c:v>
                </c:pt>
                <c:pt idx="1421">
                  <c:v>16.52</c:v>
                </c:pt>
                <c:pt idx="1422">
                  <c:v>17.23</c:v>
                </c:pt>
                <c:pt idx="1423">
                  <c:v>17.5</c:v>
                </c:pt>
                <c:pt idx="1424">
                  <c:v>17.3</c:v>
                </c:pt>
                <c:pt idx="1425">
                  <c:v>17.25</c:v>
                </c:pt>
                <c:pt idx="1426">
                  <c:v>17.5</c:v>
                </c:pt>
                <c:pt idx="1427">
                  <c:v>17.46</c:v>
                </c:pt>
                <c:pt idx="1428">
                  <c:v>17.399999999999999</c:v>
                </c:pt>
                <c:pt idx="1429">
                  <c:v>17.670000000000002</c:v>
                </c:pt>
                <c:pt idx="1430">
                  <c:v>17.809999999999999</c:v>
                </c:pt>
                <c:pt idx="1431">
                  <c:v>17.8</c:v>
                </c:pt>
                <c:pt idx="1432">
                  <c:v>18.21</c:v>
                </c:pt>
                <c:pt idx="1433">
                  <c:v>18.399999999999999</c:v>
                </c:pt>
                <c:pt idx="1434">
                  <c:v>18.34</c:v>
                </c:pt>
                <c:pt idx="1435">
                  <c:v>18.5</c:v>
                </c:pt>
                <c:pt idx="1436">
                  <c:v>18.75</c:v>
                </c:pt>
                <c:pt idx="1437">
                  <c:v>18.71</c:v>
                </c:pt>
                <c:pt idx="1438">
                  <c:v>17.88</c:v>
                </c:pt>
                <c:pt idx="1439">
                  <c:v>18.100000000000001</c:v>
                </c:pt>
                <c:pt idx="1440">
                  <c:v>18.45</c:v>
                </c:pt>
                <c:pt idx="1441">
                  <c:v>17.78</c:v>
                </c:pt>
                <c:pt idx="1442">
                  <c:v>17.010000000000002</c:v>
                </c:pt>
                <c:pt idx="1443">
                  <c:v>16.940000000000001</c:v>
                </c:pt>
                <c:pt idx="1444">
                  <c:v>16.760000000000002</c:v>
                </c:pt>
                <c:pt idx="1445">
                  <c:v>17.239999999999998</c:v>
                </c:pt>
                <c:pt idx="1446">
                  <c:v>17.18</c:v>
                </c:pt>
                <c:pt idx="1447">
                  <c:v>17</c:v>
                </c:pt>
                <c:pt idx="1448">
                  <c:v>16.91</c:v>
                </c:pt>
                <c:pt idx="1449">
                  <c:v>16.399999999999999</c:v>
                </c:pt>
                <c:pt idx="1450">
                  <c:v>16.57</c:v>
                </c:pt>
                <c:pt idx="1451">
                  <c:v>16.39</c:v>
                </c:pt>
                <c:pt idx="1452">
                  <c:v>16.05</c:v>
                </c:pt>
                <c:pt idx="1453">
                  <c:v>16.100000000000001</c:v>
                </c:pt>
                <c:pt idx="1454">
                  <c:v>16.25</c:v>
                </c:pt>
                <c:pt idx="1455">
                  <c:v>16.47</c:v>
                </c:pt>
                <c:pt idx="1456">
                  <c:v>16.29</c:v>
                </c:pt>
                <c:pt idx="1457">
                  <c:v>15.77</c:v>
                </c:pt>
                <c:pt idx="1458">
                  <c:v>15.68</c:v>
                </c:pt>
                <c:pt idx="1459">
                  <c:v>15.51</c:v>
                </c:pt>
                <c:pt idx="1460">
                  <c:v>15</c:v>
                </c:pt>
                <c:pt idx="1461">
                  <c:v>15.06</c:v>
                </c:pt>
                <c:pt idx="1462">
                  <c:v>15.71</c:v>
                </c:pt>
                <c:pt idx="1463">
                  <c:v>16.010000000000002</c:v>
                </c:pt>
                <c:pt idx="1464">
                  <c:v>15.74</c:v>
                </c:pt>
                <c:pt idx="1465">
                  <c:v>15.79</c:v>
                </c:pt>
                <c:pt idx="1466">
                  <c:v>16.329999999999998</c:v>
                </c:pt>
                <c:pt idx="1467">
                  <c:v>16.57</c:v>
                </c:pt>
                <c:pt idx="1468">
                  <c:v>16.309999999999999</c:v>
                </c:pt>
                <c:pt idx="1469">
                  <c:v>16.02</c:v>
                </c:pt>
                <c:pt idx="1470">
                  <c:v>15.8</c:v>
                </c:pt>
                <c:pt idx="1471">
                  <c:v>15.6</c:v>
                </c:pt>
                <c:pt idx="1472">
                  <c:v>15.5</c:v>
                </c:pt>
                <c:pt idx="1473">
                  <c:v>15.51</c:v>
                </c:pt>
                <c:pt idx="1474">
                  <c:v>15.32</c:v>
                </c:pt>
                <c:pt idx="1475">
                  <c:v>15.7</c:v>
                </c:pt>
                <c:pt idx="1476">
                  <c:v>15.37</c:v>
                </c:pt>
                <c:pt idx="1477">
                  <c:v>15.12</c:v>
                </c:pt>
                <c:pt idx="1478">
                  <c:v>14.62</c:v>
                </c:pt>
                <c:pt idx="1479">
                  <c:v>14.55</c:v>
                </c:pt>
                <c:pt idx="1480">
                  <c:v>14.68</c:v>
                </c:pt>
                <c:pt idx="1481">
                  <c:v>14.91</c:v>
                </c:pt>
                <c:pt idx="1482">
                  <c:v>15.08</c:v>
                </c:pt>
                <c:pt idx="1483">
                  <c:v>14.91</c:v>
                </c:pt>
                <c:pt idx="1484">
                  <c:v>14.53</c:v>
                </c:pt>
                <c:pt idx="1485">
                  <c:v>14.5</c:v>
                </c:pt>
                <c:pt idx="1486">
                  <c:v>14.58</c:v>
                </c:pt>
                <c:pt idx="1487">
                  <c:v>14.48</c:v>
                </c:pt>
                <c:pt idx="1488">
                  <c:v>14.35</c:v>
                </c:pt>
                <c:pt idx="1489">
                  <c:v>13.7</c:v>
                </c:pt>
                <c:pt idx="1490">
                  <c:v>13.46</c:v>
                </c:pt>
                <c:pt idx="1491">
                  <c:v>13.1</c:v>
                </c:pt>
                <c:pt idx="1492">
                  <c:v>13.19</c:v>
                </c:pt>
                <c:pt idx="1493">
                  <c:v>13.6</c:v>
                </c:pt>
                <c:pt idx="1494">
                  <c:v>13.49</c:v>
                </c:pt>
                <c:pt idx="1495">
                  <c:v>13.22</c:v>
                </c:pt>
                <c:pt idx="1496">
                  <c:v>12.81</c:v>
                </c:pt>
                <c:pt idx="1497">
                  <c:v>13.16</c:v>
                </c:pt>
                <c:pt idx="1498">
                  <c:v>13.34</c:v>
                </c:pt>
                <c:pt idx="1499">
                  <c:v>13.24</c:v>
                </c:pt>
                <c:pt idx="1500">
                  <c:v>13.18</c:v>
                </c:pt>
                <c:pt idx="1501">
                  <c:v>13.7</c:v>
                </c:pt>
                <c:pt idx="1502">
                  <c:v>14.1</c:v>
                </c:pt>
                <c:pt idx="1503">
                  <c:v>14.24</c:v>
                </c:pt>
                <c:pt idx="1504">
                  <c:v>13.98</c:v>
                </c:pt>
                <c:pt idx="1505">
                  <c:v>14.03</c:v>
                </c:pt>
                <c:pt idx="1506">
                  <c:v>13.95</c:v>
                </c:pt>
                <c:pt idx="1507">
                  <c:v>13.64</c:v>
                </c:pt>
                <c:pt idx="1508">
                  <c:v>13.5</c:v>
                </c:pt>
                <c:pt idx="1509">
                  <c:v>14.21</c:v>
                </c:pt>
                <c:pt idx="1510">
                  <c:v>14.5</c:v>
                </c:pt>
                <c:pt idx="1511">
                  <c:v>14.01</c:v>
                </c:pt>
                <c:pt idx="1512">
                  <c:v>13.7</c:v>
                </c:pt>
                <c:pt idx="1513">
                  <c:v>14.2</c:v>
                </c:pt>
                <c:pt idx="1514">
                  <c:v>14.01</c:v>
                </c:pt>
                <c:pt idx="1515">
                  <c:v>13.6</c:v>
                </c:pt>
                <c:pt idx="1516">
                  <c:v>13.25</c:v>
                </c:pt>
                <c:pt idx="1517">
                  <c:v>13.28</c:v>
                </c:pt>
                <c:pt idx="1518">
                  <c:v>13.24</c:v>
                </c:pt>
                <c:pt idx="1519">
                  <c:v>13.35</c:v>
                </c:pt>
                <c:pt idx="1520">
                  <c:v>12.85</c:v>
                </c:pt>
                <c:pt idx="1521">
                  <c:v>13.15</c:v>
                </c:pt>
                <c:pt idx="1522">
                  <c:v>11.15</c:v>
                </c:pt>
                <c:pt idx="1523">
                  <c:v>11.1</c:v>
                </c:pt>
                <c:pt idx="1524">
                  <c:v>11.23</c:v>
                </c:pt>
                <c:pt idx="1525">
                  <c:v>11.58</c:v>
                </c:pt>
                <c:pt idx="1526">
                  <c:v>10.94</c:v>
                </c:pt>
                <c:pt idx="1527">
                  <c:v>10.63</c:v>
                </c:pt>
                <c:pt idx="1528">
                  <c:v>10.8</c:v>
                </c:pt>
                <c:pt idx="1529">
                  <c:v>11.41</c:v>
                </c:pt>
                <c:pt idx="1530">
                  <c:v>11.45</c:v>
                </c:pt>
                <c:pt idx="1531">
                  <c:v>11.81</c:v>
                </c:pt>
                <c:pt idx="1532">
                  <c:v>11.44</c:v>
                </c:pt>
                <c:pt idx="1533">
                  <c:v>10.75</c:v>
                </c:pt>
                <c:pt idx="1534">
                  <c:v>10.4</c:v>
                </c:pt>
                <c:pt idx="1535">
                  <c:v>10.81</c:v>
                </c:pt>
                <c:pt idx="1536">
                  <c:v>11.32</c:v>
                </c:pt>
                <c:pt idx="1537">
                  <c:v>11.16</c:v>
                </c:pt>
                <c:pt idx="1538">
                  <c:v>11.05</c:v>
                </c:pt>
                <c:pt idx="1539">
                  <c:v>10.5</c:v>
                </c:pt>
                <c:pt idx="1540">
                  <c:v>10.119999999999999</c:v>
                </c:pt>
                <c:pt idx="1541">
                  <c:v>10.8</c:v>
                </c:pt>
                <c:pt idx="1542">
                  <c:v>10.3</c:v>
                </c:pt>
                <c:pt idx="1543">
                  <c:v>10.37</c:v>
                </c:pt>
                <c:pt idx="1544">
                  <c:v>10.16</c:v>
                </c:pt>
                <c:pt idx="1545">
                  <c:v>10.16</c:v>
                </c:pt>
                <c:pt idx="1546">
                  <c:v>10.32</c:v>
                </c:pt>
                <c:pt idx="1547">
                  <c:v>10.1</c:v>
                </c:pt>
                <c:pt idx="1548">
                  <c:v>10.039999999999999</c:v>
                </c:pt>
                <c:pt idx="1549">
                  <c:v>9.77</c:v>
                </c:pt>
                <c:pt idx="1550">
                  <c:v>9.64</c:v>
                </c:pt>
                <c:pt idx="1551">
                  <c:v>9.65</c:v>
                </c:pt>
                <c:pt idx="1552">
                  <c:v>9.48</c:v>
                </c:pt>
                <c:pt idx="1553">
                  <c:v>9.44</c:v>
                </c:pt>
                <c:pt idx="1554">
                  <c:v>9.16</c:v>
                </c:pt>
                <c:pt idx="1555">
                  <c:v>9.4</c:v>
                </c:pt>
                <c:pt idx="1556">
                  <c:v>9.32</c:v>
                </c:pt>
                <c:pt idx="1557">
                  <c:v>9.73</c:v>
                </c:pt>
                <c:pt idx="1558">
                  <c:v>10.66</c:v>
                </c:pt>
                <c:pt idx="1559">
                  <c:v>10.43</c:v>
                </c:pt>
                <c:pt idx="1560">
                  <c:v>10.5</c:v>
                </c:pt>
                <c:pt idx="1561">
                  <c:v>11.21</c:v>
                </c:pt>
                <c:pt idx="1562">
                  <c:v>11.19</c:v>
                </c:pt>
                <c:pt idx="1563">
                  <c:v>11.11</c:v>
                </c:pt>
                <c:pt idx="1564">
                  <c:v>11.13</c:v>
                </c:pt>
                <c:pt idx="1565">
                  <c:v>11.22</c:v>
                </c:pt>
                <c:pt idx="1566">
                  <c:v>11.3</c:v>
                </c:pt>
                <c:pt idx="1567">
                  <c:v>11.57</c:v>
                </c:pt>
                <c:pt idx="1568">
                  <c:v>11.3</c:v>
                </c:pt>
                <c:pt idx="1569">
                  <c:v>12</c:v>
                </c:pt>
                <c:pt idx="1570">
                  <c:v>11.97</c:v>
                </c:pt>
                <c:pt idx="1571">
                  <c:v>11.6</c:v>
                </c:pt>
                <c:pt idx="1572">
                  <c:v>11.64</c:v>
                </c:pt>
                <c:pt idx="1573">
                  <c:v>11.87</c:v>
                </c:pt>
                <c:pt idx="1574">
                  <c:v>11.53</c:v>
                </c:pt>
                <c:pt idx="1575">
                  <c:v>11.68</c:v>
                </c:pt>
                <c:pt idx="1576">
                  <c:v>11.39</c:v>
                </c:pt>
                <c:pt idx="1577">
                  <c:v>11.3</c:v>
                </c:pt>
                <c:pt idx="1578">
                  <c:v>11.09</c:v>
                </c:pt>
                <c:pt idx="1579">
                  <c:v>11.42</c:v>
                </c:pt>
                <c:pt idx="1580">
                  <c:v>11.61</c:v>
                </c:pt>
                <c:pt idx="1581">
                  <c:v>11.68</c:v>
                </c:pt>
                <c:pt idx="1582">
                  <c:v>11.08</c:v>
                </c:pt>
                <c:pt idx="1583">
                  <c:v>10.46</c:v>
                </c:pt>
                <c:pt idx="1584">
                  <c:v>10.26</c:v>
                </c:pt>
                <c:pt idx="1585">
                  <c:v>9.9600000000000009</c:v>
                </c:pt>
                <c:pt idx="1586">
                  <c:v>10.66</c:v>
                </c:pt>
                <c:pt idx="1587">
                  <c:v>10.87</c:v>
                </c:pt>
                <c:pt idx="1588">
                  <c:v>10.1</c:v>
                </c:pt>
                <c:pt idx="1589">
                  <c:v>10.15</c:v>
                </c:pt>
                <c:pt idx="1590">
                  <c:v>10.210000000000001</c:v>
                </c:pt>
                <c:pt idx="1591">
                  <c:v>10.039999999999999</c:v>
                </c:pt>
                <c:pt idx="1592">
                  <c:v>9.74</c:v>
                </c:pt>
                <c:pt idx="1593">
                  <c:v>10.38</c:v>
                </c:pt>
                <c:pt idx="1594">
                  <c:v>10.17</c:v>
                </c:pt>
                <c:pt idx="1595">
                  <c:v>10.41</c:v>
                </c:pt>
                <c:pt idx="1596">
                  <c:v>10.83</c:v>
                </c:pt>
                <c:pt idx="1597">
                  <c:v>10.81</c:v>
                </c:pt>
                <c:pt idx="1598">
                  <c:v>10.58</c:v>
                </c:pt>
                <c:pt idx="1599">
                  <c:v>10.17</c:v>
                </c:pt>
                <c:pt idx="1600">
                  <c:v>10.220000000000001</c:v>
                </c:pt>
                <c:pt idx="1601">
                  <c:v>10.3</c:v>
                </c:pt>
                <c:pt idx="1602">
                  <c:v>9.89</c:v>
                </c:pt>
                <c:pt idx="1603">
                  <c:v>9.8000000000000007</c:v>
                </c:pt>
                <c:pt idx="1604">
                  <c:v>9.6999999999999993</c:v>
                </c:pt>
                <c:pt idx="1605">
                  <c:v>9.76</c:v>
                </c:pt>
                <c:pt idx="1606">
                  <c:v>9.5</c:v>
                </c:pt>
                <c:pt idx="1607">
                  <c:v>9.64</c:v>
                </c:pt>
                <c:pt idx="1608">
                  <c:v>9.7200000000000006</c:v>
                </c:pt>
                <c:pt idx="1609">
                  <c:v>9.84</c:v>
                </c:pt>
                <c:pt idx="1610">
                  <c:v>9.8800000000000008</c:v>
                </c:pt>
                <c:pt idx="1611">
                  <c:v>10.36</c:v>
                </c:pt>
                <c:pt idx="1612">
                  <c:v>10.8</c:v>
                </c:pt>
                <c:pt idx="1613">
                  <c:v>10.82</c:v>
                </c:pt>
                <c:pt idx="1614">
                  <c:v>10.87</c:v>
                </c:pt>
                <c:pt idx="1615">
                  <c:v>10.43</c:v>
                </c:pt>
                <c:pt idx="1616">
                  <c:v>10.85</c:v>
                </c:pt>
                <c:pt idx="1617">
                  <c:v>11.25</c:v>
                </c:pt>
                <c:pt idx="1618">
                  <c:v>11.71</c:v>
                </c:pt>
                <c:pt idx="1619">
                  <c:v>11.4</c:v>
                </c:pt>
                <c:pt idx="1620">
                  <c:v>11.3</c:v>
                </c:pt>
                <c:pt idx="1621">
                  <c:v>11.68</c:v>
                </c:pt>
                <c:pt idx="1622">
                  <c:v>11.9</c:v>
                </c:pt>
                <c:pt idx="1623">
                  <c:v>12.25</c:v>
                </c:pt>
                <c:pt idx="1624">
                  <c:v>11.86</c:v>
                </c:pt>
                <c:pt idx="1625">
                  <c:v>12.2</c:v>
                </c:pt>
                <c:pt idx="1626">
                  <c:v>11.86</c:v>
                </c:pt>
                <c:pt idx="1627">
                  <c:v>11.34</c:v>
                </c:pt>
                <c:pt idx="1628">
                  <c:v>11.15</c:v>
                </c:pt>
                <c:pt idx="1629">
                  <c:v>10.7</c:v>
                </c:pt>
                <c:pt idx="1630">
                  <c:v>10.56</c:v>
                </c:pt>
                <c:pt idx="1631">
                  <c:v>10.8</c:v>
                </c:pt>
                <c:pt idx="1632">
                  <c:v>10.67</c:v>
                </c:pt>
                <c:pt idx="1633">
                  <c:v>10.83</c:v>
                </c:pt>
                <c:pt idx="1634">
                  <c:v>11.35</c:v>
                </c:pt>
                <c:pt idx="1635">
                  <c:v>11.56</c:v>
                </c:pt>
                <c:pt idx="1636">
                  <c:v>11.1</c:v>
                </c:pt>
                <c:pt idx="1637">
                  <c:v>11.45</c:v>
                </c:pt>
                <c:pt idx="1638">
                  <c:v>11.64</c:v>
                </c:pt>
                <c:pt idx="1639">
                  <c:v>10.8</c:v>
                </c:pt>
                <c:pt idx="1640">
                  <c:v>11.1</c:v>
                </c:pt>
                <c:pt idx="1641">
                  <c:v>11.42</c:v>
                </c:pt>
                <c:pt idx="1642">
                  <c:v>11.52</c:v>
                </c:pt>
                <c:pt idx="1643">
                  <c:v>12.28</c:v>
                </c:pt>
                <c:pt idx="1644">
                  <c:v>11.6</c:v>
                </c:pt>
                <c:pt idx="1645">
                  <c:v>11.48</c:v>
                </c:pt>
                <c:pt idx="1646">
                  <c:v>10.85</c:v>
                </c:pt>
                <c:pt idx="1647">
                  <c:v>10.35</c:v>
                </c:pt>
                <c:pt idx="1648">
                  <c:v>10.61</c:v>
                </c:pt>
                <c:pt idx="1649">
                  <c:v>10.28</c:v>
                </c:pt>
                <c:pt idx="1650">
                  <c:v>10.95</c:v>
                </c:pt>
                <c:pt idx="1651">
                  <c:v>11.16</c:v>
                </c:pt>
                <c:pt idx="1652">
                  <c:v>10.83</c:v>
                </c:pt>
                <c:pt idx="1653">
                  <c:v>10.77</c:v>
                </c:pt>
                <c:pt idx="1654">
                  <c:v>10.86</c:v>
                </c:pt>
                <c:pt idx="1655">
                  <c:v>10.95</c:v>
                </c:pt>
                <c:pt idx="1656">
                  <c:v>10.61</c:v>
                </c:pt>
                <c:pt idx="1657">
                  <c:v>10.93</c:v>
                </c:pt>
                <c:pt idx="1658">
                  <c:v>10.96</c:v>
                </c:pt>
                <c:pt idx="1659">
                  <c:v>10.9</c:v>
                </c:pt>
                <c:pt idx="1660">
                  <c:v>10.5</c:v>
                </c:pt>
                <c:pt idx="1661">
                  <c:v>10.59</c:v>
                </c:pt>
                <c:pt idx="1662">
                  <c:v>10.199999999999999</c:v>
                </c:pt>
                <c:pt idx="1663">
                  <c:v>10.24</c:v>
                </c:pt>
                <c:pt idx="1664">
                  <c:v>10.19</c:v>
                </c:pt>
                <c:pt idx="1665">
                  <c:v>10.14</c:v>
                </c:pt>
                <c:pt idx="1666">
                  <c:v>9.75</c:v>
                </c:pt>
                <c:pt idx="1667">
                  <c:v>9.75</c:v>
                </c:pt>
                <c:pt idx="1668">
                  <c:v>9.8000000000000007</c:v>
                </c:pt>
                <c:pt idx="1669">
                  <c:v>9.5399999999999991</c:v>
                </c:pt>
                <c:pt idx="1670">
                  <c:v>9.36</c:v>
                </c:pt>
                <c:pt idx="1671">
                  <c:v>9.1199999999999992</c:v>
                </c:pt>
                <c:pt idx="1672">
                  <c:v>9.1</c:v>
                </c:pt>
                <c:pt idx="1673">
                  <c:v>8.76</c:v>
                </c:pt>
                <c:pt idx="1674">
                  <c:v>8.7100000000000009</c:v>
                </c:pt>
                <c:pt idx="1675">
                  <c:v>9.07</c:v>
                </c:pt>
                <c:pt idx="1676">
                  <c:v>8.6</c:v>
                </c:pt>
                <c:pt idx="1677">
                  <c:v>8.77</c:v>
                </c:pt>
                <c:pt idx="1678">
                  <c:v>8.8699999999999992</c:v>
                </c:pt>
                <c:pt idx="1679">
                  <c:v>9.25</c:v>
                </c:pt>
                <c:pt idx="1680">
                  <c:v>9.36</c:v>
                </c:pt>
                <c:pt idx="1681">
                  <c:v>9.3699999999999992</c:v>
                </c:pt>
                <c:pt idx="1682">
                  <c:v>9.1300000000000008</c:v>
                </c:pt>
                <c:pt idx="1683">
                  <c:v>9.1999999999999993</c:v>
                </c:pt>
                <c:pt idx="1684">
                  <c:v>9.58</c:v>
                </c:pt>
                <c:pt idx="1685">
                  <c:v>9.66</c:v>
                </c:pt>
                <c:pt idx="1686">
                  <c:v>9.85</c:v>
                </c:pt>
                <c:pt idx="1687">
                  <c:v>10.199999999999999</c:v>
                </c:pt>
                <c:pt idx="1688">
                  <c:v>10.09</c:v>
                </c:pt>
                <c:pt idx="1689">
                  <c:v>10.25</c:v>
                </c:pt>
                <c:pt idx="1690">
                  <c:v>10.47</c:v>
                </c:pt>
                <c:pt idx="1691">
                  <c:v>10.18</c:v>
                </c:pt>
                <c:pt idx="1692">
                  <c:v>10.1</c:v>
                </c:pt>
                <c:pt idx="1693">
                  <c:v>10.1</c:v>
                </c:pt>
                <c:pt idx="1694">
                  <c:v>10.84</c:v>
                </c:pt>
                <c:pt idx="1695">
                  <c:v>11.44</c:v>
                </c:pt>
                <c:pt idx="1696">
                  <c:v>11.47</c:v>
                </c:pt>
                <c:pt idx="1697">
                  <c:v>11.33</c:v>
                </c:pt>
                <c:pt idx="1698">
                  <c:v>11.94</c:v>
                </c:pt>
                <c:pt idx="1699">
                  <c:v>11.43</c:v>
                </c:pt>
                <c:pt idx="1700">
                  <c:v>11.61</c:v>
                </c:pt>
                <c:pt idx="1701">
                  <c:v>11.75</c:v>
                </c:pt>
                <c:pt idx="1702">
                  <c:v>11.67</c:v>
                </c:pt>
                <c:pt idx="1703">
                  <c:v>11.22</c:v>
                </c:pt>
                <c:pt idx="1704">
                  <c:v>11.18</c:v>
                </c:pt>
                <c:pt idx="1705">
                  <c:v>11.16</c:v>
                </c:pt>
                <c:pt idx="1706">
                  <c:v>11.4</c:v>
                </c:pt>
                <c:pt idx="1707">
                  <c:v>11.33</c:v>
                </c:pt>
                <c:pt idx="1708">
                  <c:v>11.27</c:v>
                </c:pt>
                <c:pt idx="1709">
                  <c:v>11.6</c:v>
                </c:pt>
                <c:pt idx="1710">
                  <c:v>10.88</c:v>
                </c:pt>
                <c:pt idx="1711">
                  <c:v>10.8</c:v>
                </c:pt>
                <c:pt idx="1712">
                  <c:v>11.04</c:v>
                </c:pt>
                <c:pt idx="1713">
                  <c:v>10.62</c:v>
                </c:pt>
                <c:pt idx="1714">
                  <c:v>11.18</c:v>
                </c:pt>
                <c:pt idx="1715">
                  <c:v>11.39</c:v>
                </c:pt>
                <c:pt idx="1716">
                  <c:v>11.23</c:v>
                </c:pt>
                <c:pt idx="1717">
                  <c:v>11.02</c:v>
                </c:pt>
                <c:pt idx="1718">
                  <c:v>11.09</c:v>
                </c:pt>
                <c:pt idx="1719">
                  <c:v>10.97</c:v>
                </c:pt>
                <c:pt idx="1720">
                  <c:v>10.87</c:v>
                </c:pt>
                <c:pt idx="1721">
                  <c:v>10.53</c:v>
                </c:pt>
                <c:pt idx="1722">
                  <c:v>10.37</c:v>
                </c:pt>
                <c:pt idx="1723">
                  <c:v>11.17</c:v>
                </c:pt>
                <c:pt idx="1724">
                  <c:v>11.48</c:v>
                </c:pt>
                <c:pt idx="1725">
                  <c:v>11.23</c:v>
                </c:pt>
                <c:pt idx="1726">
                  <c:v>11.1</c:v>
                </c:pt>
                <c:pt idx="1727">
                  <c:v>11.05</c:v>
                </c:pt>
                <c:pt idx="1728">
                  <c:v>10.78</c:v>
                </c:pt>
                <c:pt idx="1729">
                  <c:v>10.99</c:v>
                </c:pt>
                <c:pt idx="1730">
                  <c:v>10.89</c:v>
                </c:pt>
                <c:pt idx="1731">
                  <c:v>11.02</c:v>
                </c:pt>
                <c:pt idx="1732">
                  <c:v>10.83</c:v>
                </c:pt>
                <c:pt idx="1733">
                  <c:v>10.87</c:v>
                </c:pt>
                <c:pt idx="1734">
                  <c:v>11.21</c:v>
                </c:pt>
                <c:pt idx="1735">
                  <c:v>11.1</c:v>
                </c:pt>
                <c:pt idx="1736">
                  <c:v>10.36</c:v>
                </c:pt>
                <c:pt idx="1737">
                  <c:v>10.91</c:v>
                </c:pt>
                <c:pt idx="1738">
                  <c:v>10.6</c:v>
                </c:pt>
                <c:pt idx="1739">
                  <c:v>10.35</c:v>
                </c:pt>
                <c:pt idx="1740">
                  <c:v>10.34</c:v>
                </c:pt>
                <c:pt idx="1741">
                  <c:v>10.24</c:v>
                </c:pt>
                <c:pt idx="1742">
                  <c:v>10.86</c:v>
                </c:pt>
                <c:pt idx="1743">
                  <c:v>10.65</c:v>
                </c:pt>
                <c:pt idx="1744">
                  <c:v>10.56</c:v>
                </c:pt>
                <c:pt idx="1745">
                  <c:v>10.29</c:v>
                </c:pt>
                <c:pt idx="1746">
                  <c:v>10.37</c:v>
                </c:pt>
                <c:pt idx="1747">
                  <c:v>10.48</c:v>
                </c:pt>
                <c:pt idx="1748">
                  <c:v>10.32</c:v>
                </c:pt>
                <c:pt idx="1749">
                  <c:v>10.15</c:v>
                </c:pt>
                <c:pt idx="1750">
                  <c:v>9.9499999999999993</c:v>
                </c:pt>
                <c:pt idx="1751">
                  <c:v>9.7899999999999991</c:v>
                </c:pt>
                <c:pt idx="1752">
                  <c:v>9.8800000000000008</c:v>
                </c:pt>
                <c:pt idx="1753">
                  <c:v>10.08</c:v>
                </c:pt>
                <c:pt idx="1754">
                  <c:v>9.85</c:v>
                </c:pt>
                <c:pt idx="1755">
                  <c:v>9.6999999999999993</c:v>
                </c:pt>
                <c:pt idx="1756">
                  <c:v>9.85</c:v>
                </c:pt>
                <c:pt idx="1757">
                  <c:v>9.85</c:v>
                </c:pt>
                <c:pt idx="1758">
                  <c:v>9.81</c:v>
                </c:pt>
                <c:pt idx="1759">
                  <c:v>9.75</c:v>
                </c:pt>
                <c:pt idx="1760">
                  <c:v>9.5500000000000007</c:v>
                </c:pt>
                <c:pt idx="1761">
                  <c:v>9.44</c:v>
                </c:pt>
                <c:pt idx="1762">
                  <c:v>9.35</c:v>
                </c:pt>
                <c:pt idx="1763">
                  <c:v>9.25</c:v>
                </c:pt>
                <c:pt idx="1764">
                  <c:v>9.4</c:v>
                </c:pt>
                <c:pt idx="1765">
                  <c:v>9.61</c:v>
                </c:pt>
                <c:pt idx="1766">
                  <c:v>10.1</c:v>
                </c:pt>
                <c:pt idx="1767">
                  <c:v>10</c:v>
                </c:pt>
                <c:pt idx="1768">
                  <c:v>9.9600000000000009</c:v>
                </c:pt>
                <c:pt idx="1769">
                  <c:v>9.44</c:v>
                </c:pt>
                <c:pt idx="1770">
                  <c:v>9.0500000000000007</c:v>
                </c:pt>
                <c:pt idx="1771">
                  <c:v>8.8000000000000007</c:v>
                </c:pt>
                <c:pt idx="1772">
                  <c:v>9.08</c:v>
                </c:pt>
                <c:pt idx="1773">
                  <c:v>9.5</c:v>
                </c:pt>
                <c:pt idx="1774">
                  <c:v>9.4700000000000006</c:v>
                </c:pt>
                <c:pt idx="1775">
                  <c:v>9.6</c:v>
                </c:pt>
                <c:pt idx="1776">
                  <c:v>9.5</c:v>
                </c:pt>
                <c:pt idx="1777">
                  <c:v>9.98</c:v>
                </c:pt>
                <c:pt idx="1778">
                  <c:v>10.029999999999999</c:v>
                </c:pt>
                <c:pt idx="1779">
                  <c:v>10.02</c:v>
                </c:pt>
                <c:pt idx="1780">
                  <c:v>10.07</c:v>
                </c:pt>
                <c:pt idx="1781">
                  <c:v>10.34</c:v>
                </c:pt>
                <c:pt idx="1782">
                  <c:v>10.39</c:v>
                </c:pt>
                <c:pt idx="1783">
                  <c:v>10.65</c:v>
                </c:pt>
                <c:pt idx="1784">
                  <c:v>10.49</c:v>
                </c:pt>
                <c:pt idx="1785">
                  <c:v>10.220000000000001</c:v>
                </c:pt>
                <c:pt idx="1786">
                  <c:v>10.5</c:v>
                </c:pt>
                <c:pt idx="1787">
                  <c:v>10.44</c:v>
                </c:pt>
                <c:pt idx="1788">
                  <c:v>10.4</c:v>
                </c:pt>
                <c:pt idx="1789">
                  <c:v>10.35</c:v>
                </c:pt>
                <c:pt idx="1790">
                  <c:v>10.55</c:v>
                </c:pt>
                <c:pt idx="1791">
                  <c:v>10.48</c:v>
                </c:pt>
                <c:pt idx="1792">
                  <c:v>10.19</c:v>
                </c:pt>
                <c:pt idx="1793">
                  <c:v>10.25</c:v>
                </c:pt>
                <c:pt idx="1794">
                  <c:v>10.49</c:v>
                </c:pt>
                <c:pt idx="1795">
                  <c:v>10.87</c:v>
                </c:pt>
                <c:pt idx="1796">
                  <c:v>10.93</c:v>
                </c:pt>
                <c:pt idx="1797">
                  <c:v>10.66</c:v>
                </c:pt>
                <c:pt idx="1798">
                  <c:v>10.61</c:v>
                </c:pt>
                <c:pt idx="1799">
                  <c:v>10.94</c:v>
                </c:pt>
                <c:pt idx="1800">
                  <c:v>10.97</c:v>
                </c:pt>
                <c:pt idx="1801">
                  <c:v>10.85</c:v>
                </c:pt>
                <c:pt idx="1802">
                  <c:v>11.1</c:v>
                </c:pt>
                <c:pt idx="1803">
                  <c:v>11.27</c:v>
                </c:pt>
                <c:pt idx="1804">
                  <c:v>11.57</c:v>
                </c:pt>
                <c:pt idx="1805">
                  <c:v>11.7</c:v>
                </c:pt>
                <c:pt idx="1806">
                  <c:v>12.38</c:v>
                </c:pt>
                <c:pt idx="1807">
                  <c:v>12.33</c:v>
                </c:pt>
                <c:pt idx="1808">
                  <c:v>11.82</c:v>
                </c:pt>
                <c:pt idx="1809">
                  <c:v>11.45</c:v>
                </c:pt>
                <c:pt idx="1810">
                  <c:v>11.66</c:v>
                </c:pt>
                <c:pt idx="1811">
                  <c:v>11.75</c:v>
                </c:pt>
                <c:pt idx="1812">
                  <c:v>12</c:v>
                </c:pt>
                <c:pt idx="1813">
                  <c:v>12.6</c:v>
                </c:pt>
                <c:pt idx="1814">
                  <c:v>12.6</c:v>
                </c:pt>
                <c:pt idx="1815">
                  <c:v>12.52</c:v>
                </c:pt>
                <c:pt idx="1816">
                  <c:v>12.45</c:v>
                </c:pt>
                <c:pt idx="1817">
                  <c:v>12.3</c:v>
                </c:pt>
                <c:pt idx="1818">
                  <c:v>12.24</c:v>
                </c:pt>
                <c:pt idx="1819">
                  <c:v>12.54</c:v>
                </c:pt>
                <c:pt idx="1820">
                  <c:v>12.42</c:v>
                </c:pt>
                <c:pt idx="1821">
                  <c:v>12.28</c:v>
                </c:pt>
                <c:pt idx="1822">
                  <c:v>12.56</c:v>
                </c:pt>
                <c:pt idx="1823">
                  <c:v>13.17</c:v>
                </c:pt>
                <c:pt idx="1824">
                  <c:v>13.66</c:v>
                </c:pt>
                <c:pt idx="1825">
                  <c:v>12.98</c:v>
                </c:pt>
                <c:pt idx="1826">
                  <c:v>13.21</c:v>
                </c:pt>
                <c:pt idx="1827">
                  <c:v>12.95</c:v>
                </c:pt>
                <c:pt idx="1828">
                  <c:v>13.05</c:v>
                </c:pt>
                <c:pt idx="1829">
                  <c:v>13.32</c:v>
                </c:pt>
                <c:pt idx="1830">
                  <c:v>13.1</c:v>
                </c:pt>
                <c:pt idx="1831">
                  <c:v>12.9</c:v>
                </c:pt>
                <c:pt idx="1832">
                  <c:v>11.41</c:v>
                </c:pt>
                <c:pt idx="1833">
                  <c:v>10.75</c:v>
                </c:pt>
                <c:pt idx="1834">
                  <c:v>10.72</c:v>
                </c:pt>
                <c:pt idx="1835">
                  <c:v>10.79</c:v>
                </c:pt>
                <c:pt idx="1836">
                  <c:v>11.13</c:v>
                </c:pt>
                <c:pt idx="1837">
                  <c:v>11.15</c:v>
                </c:pt>
                <c:pt idx="1838">
                  <c:v>10.66</c:v>
                </c:pt>
                <c:pt idx="1839">
                  <c:v>10.27</c:v>
                </c:pt>
                <c:pt idx="1840">
                  <c:v>9.85</c:v>
                </c:pt>
                <c:pt idx="1841">
                  <c:v>9.76</c:v>
                </c:pt>
                <c:pt idx="1842">
                  <c:v>9.86</c:v>
                </c:pt>
                <c:pt idx="1843">
                  <c:v>10.19</c:v>
                </c:pt>
                <c:pt idx="1844">
                  <c:v>10.08</c:v>
                </c:pt>
                <c:pt idx="1845">
                  <c:v>10.07</c:v>
                </c:pt>
                <c:pt idx="1846">
                  <c:v>10.050000000000001</c:v>
                </c:pt>
                <c:pt idx="1847">
                  <c:v>10.28</c:v>
                </c:pt>
                <c:pt idx="1848">
                  <c:v>10.33</c:v>
                </c:pt>
                <c:pt idx="1849">
                  <c:v>10.4</c:v>
                </c:pt>
                <c:pt idx="1850">
                  <c:v>10.35</c:v>
                </c:pt>
                <c:pt idx="1851">
                  <c:v>10.69</c:v>
                </c:pt>
                <c:pt idx="1852">
                  <c:v>10.53</c:v>
                </c:pt>
                <c:pt idx="1853">
                  <c:v>11.13</c:v>
                </c:pt>
                <c:pt idx="1854">
                  <c:v>10.72</c:v>
                </c:pt>
                <c:pt idx="1855">
                  <c:v>11.22</c:v>
                </c:pt>
                <c:pt idx="1856">
                  <c:v>11.3</c:v>
                </c:pt>
                <c:pt idx="1857">
                  <c:v>11.28</c:v>
                </c:pt>
                <c:pt idx="1858">
                  <c:v>11.29</c:v>
                </c:pt>
                <c:pt idx="1859">
                  <c:v>11.26</c:v>
                </c:pt>
                <c:pt idx="1860">
                  <c:v>11.43</c:v>
                </c:pt>
                <c:pt idx="1861">
                  <c:v>11.65</c:v>
                </c:pt>
                <c:pt idx="1862">
                  <c:v>11.3</c:v>
                </c:pt>
                <c:pt idx="1863">
                  <c:v>11.4</c:v>
                </c:pt>
                <c:pt idx="1864">
                  <c:v>11.3</c:v>
                </c:pt>
                <c:pt idx="1865">
                  <c:v>11.18</c:v>
                </c:pt>
                <c:pt idx="1866">
                  <c:v>11.11</c:v>
                </c:pt>
                <c:pt idx="1867">
                  <c:v>10.8</c:v>
                </c:pt>
                <c:pt idx="1868">
                  <c:v>10.91</c:v>
                </c:pt>
                <c:pt idx="1869">
                  <c:v>11.1</c:v>
                </c:pt>
                <c:pt idx="1870">
                  <c:v>10.8</c:v>
                </c:pt>
                <c:pt idx="1871">
                  <c:v>10.4</c:v>
                </c:pt>
                <c:pt idx="1872">
                  <c:v>10.55</c:v>
                </c:pt>
                <c:pt idx="1873">
                  <c:v>10.38</c:v>
                </c:pt>
                <c:pt idx="1874">
                  <c:v>10.65</c:v>
                </c:pt>
                <c:pt idx="1875">
                  <c:v>10.67</c:v>
                </c:pt>
                <c:pt idx="1876">
                  <c:v>10.51</c:v>
                </c:pt>
                <c:pt idx="1877">
                  <c:v>10.48</c:v>
                </c:pt>
                <c:pt idx="1878">
                  <c:v>10.78</c:v>
                </c:pt>
                <c:pt idx="1879">
                  <c:v>10.75</c:v>
                </c:pt>
                <c:pt idx="1880">
                  <c:v>10.61</c:v>
                </c:pt>
                <c:pt idx="1881">
                  <c:v>10.79</c:v>
                </c:pt>
                <c:pt idx="1882">
                  <c:v>10.44</c:v>
                </c:pt>
                <c:pt idx="1883">
                  <c:v>9.9499999999999993</c:v>
                </c:pt>
                <c:pt idx="1884">
                  <c:v>9.7899999999999991</c:v>
                </c:pt>
                <c:pt idx="1885">
                  <c:v>9.77</c:v>
                </c:pt>
                <c:pt idx="1886">
                  <c:v>9.5399999999999991</c:v>
                </c:pt>
                <c:pt idx="1887">
                  <c:v>9.6</c:v>
                </c:pt>
                <c:pt idx="1888">
                  <c:v>9.67</c:v>
                </c:pt>
                <c:pt idx="1889">
                  <c:v>9.85</c:v>
                </c:pt>
                <c:pt idx="1890">
                  <c:v>9.89</c:v>
                </c:pt>
                <c:pt idx="1891">
                  <c:v>9.9</c:v>
                </c:pt>
                <c:pt idx="1892">
                  <c:v>9.86</c:v>
                </c:pt>
                <c:pt idx="1893">
                  <c:v>10</c:v>
                </c:pt>
                <c:pt idx="1894">
                  <c:v>9.82</c:v>
                </c:pt>
                <c:pt idx="1895">
                  <c:v>9.8000000000000007</c:v>
                </c:pt>
                <c:pt idx="1896">
                  <c:v>9.5</c:v>
                </c:pt>
                <c:pt idx="1897">
                  <c:v>9.67</c:v>
                </c:pt>
                <c:pt idx="1898">
                  <c:v>10.29</c:v>
                </c:pt>
                <c:pt idx="1899">
                  <c:v>10.3</c:v>
                </c:pt>
                <c:pt idx="1900">
                  <c:v>10.26</c:v>
                </c:pt>
                <c:pt idx="1901">
                  <c:v>10.54</c:v>
                </c:pt>
                <c:pt idx="1902">
                  <c:v>10.45</c:v>
                </c:pt>
                <c:pt idx="1903">
                  <c:v>10.36</c:v>
                </c:pt>
                <c:pt idx="1904">
                  <c:v>9.9499999999999993</c:v>
                </c:pt>
                <c:pt idx="1905">
                  <c:v>10.07</c:v>
                </c:pt>
                <c:pt idx="1906">
                  <c:v>10.27</c:v>
                </c:pt>
                <c:pt idx="1907">
                  <c:v>10.25</c:v>
                </c:pt>
                <c:pt idx="1908">
                  <c:v>10.44</c:v>
                </c:pt>
                <c:pt idx="1909">
                  <c:v>10.49</c:v>
                </c:pt>
                <c:pt idx="1910">
                  <c:v>10.62</c:v>
                </c:pt>
                <c:pt idx="1911">
                  <c:v>10.66</c:v>
                </c:pt>
                <c:pt idx="1912">
                  <c:v>10.94</c:v>
                </c:pt>
                <c:pt idx="1913">
                  <c:v>10.99</c:v>
                </c:pt>
                <c:pt idx="1914">
                  <c:v>11.16</c:v>
                </c:pt>
                <c:pt idx="1915">
                  <c:v>11.95</c:v>
                </c:pt>
                <c:pt idx="1916">
                  <c:v>12.1</c:v>
                </c:pt>
                <c:pt idx="1917">
                  <c:v>12.2</c:v>
                </c:pt>
                <c:pt idx="1918">
                  <c:v>12.1</c:v>
                </c:pt>
                <c:pt idx="1919">
                  <c:v>12</c:v>
                </c:pt>
                <c:pt idx="1920">
                  <c:v>11.64</c:v>
                </c:pt>
                <c:pt idx="1921">
                  <c:v>11.21</c:v>
                </c:pt>
                <c:pt idx="1922">
                  <c:v>10.89</c:v>
                </c:pt>
                <c:pt idx="1923">
                  <c:v>11.2</c:v>
                </c:pt>
                <c:pt idx="1924">
                  <c:v>11.6</c:v>
                </c:pt>
                <c:pt idx="1925">
                  <c:v>11.61</c:v>
                </c:pt>
                <c:pt idx="1926">
                  <c:v>11.43</c:v>
                </c:pt>
                <c:pt idx="1927">
                  <c:v>12.2</c:v>
                </c:pt>
                <c:pt idx="1928">
                  <c:v>12.15</c:v>
                </c:pt>
                <c:pt idx="1929">
                  <c:v>11.99</c:v>
                </c:pt>
                <c:pt idx="1930">
                  <c:v>12.08</c:v>
                </c:pt>
                <c:pt idx="1931">
                  <c:v>12</c:v>
                </c:pt>
                <c:pt idx="1932">
                  <c:v>12.1</c:v>
                </c:pt>
                <c:pt idx="1933">
                  <c:v>12.2</c:v>
                </c:pt>
                <c:pt idx="1934">
                  <c:v>12.55</c:v>
                </c:pt>
                <c:pt idx="1935">
                  <c:v>12.79</c:v>
                </c:pt>
                <c:pt idx="1936">
                  <c:v>12.35</c:v>
                </c:pt>
                <c:pt idx="1937">
                  <c:v>12.02</c:v>
                </c:pt>
                <c:pt idx="1938">
                  <c:v>11.67</c:v>
                </c:pt>
                <c:pt idx="1939">
                  <c:v>11.53</c:v>
                </c:pt>
                <c:pt idx="1940">
                  <c:v>11.18</c:v>
                </c:pt>
                <c:pt idx="1941">
                  <c:v>11.3</c:v>
                </c:pt>
                <c:pt idx="1942">
                  <c:v>11.69</c:v>
                </c:pt>
                <c:pt idx="1943">
                  <c:v>11.67</c:v>
                </c:pt>
                <c:pt idx="1944">
                  <c:v>11.28</c:v>
                </c:pt>
                <c:pt idx="1945">
                  <c:v>11.7</c:v>
                </c:pt>
                <c:pt idx="1946">
                  <c:v>11.7</c:v>
                </c:pt>
                <c:pt idx="1947">
                  <c:v>11.49</c:v>
                </c:pt>
                <c:pt idx="1948">
                  <c:v>11.62</c:v>
                </c:pt>
                <c:pt idx="1949">
                  <c:v>11.65</c:v>
                </c:pt>
                <c:pt idx="1950">
                  <c:v>12.3</c:v>
                </c:pt>
                <c:pt idx="1951">
                  <c:v>12.18</c:v>
                </c:pt>
                <c:pt idx="1952">
                  <c:v>11.85</c:v>
                </c:pt>
                <c:pt idx="1953">
                  <c:v>11.29</c:v>
                </c:pt>
                <c:pt idx="1954">
                  <c:v>11.09</c:v>
                </c:pt>
                <c:pt idx="1955">
                  <c:v>11.15</c:v>
                </c:pt>
                <c:pt idx="1956">
                  <c:v>11.6</c:v>
                </c:pt>
                <c:pt idx="1957">
                  <c:v>11.8</c:v>
                </c:pt>
                <c:pt idx="1958">
                  <c:v>11.71</c:v>
                </c:pt>
                <c:pt idx="1959">
                  <c:v>11.71</c:v>
                </c:pt>
                <c:pt idx="1960">
                  <c:v>11.4</c:v>
                </c:pt>
                <c:pt idx="1961">
                  <c:v>11.15</c:v>
                </c:pt>
                <c:pt idx="1962">
                  <c:v>11.05</c:v>
                </c:pt>
                <c:pt idx="1963">
                  <c:v>11.05</c:v>
                </c:pt>
                <c:pt idx="1964">
                  <c:v>10.26</c:v>
                </c:pt>
                <c:pt idx="1965">
                  <c:v>9.94</c:v>
                </c:pt>
                <c:pt idx="1966">
                  <c:v>10.09</c:v>
                </c:pt>
                <c:pt idx="1967">
                  <c:v>10.25</c:v>
                </c:pt>
                <c:pt idx="1968">
                  <c:v>10.49</c:v>
                </c:pt>
                <c:pt idx="1969">
                  <c:v>10.43</c:v>
                </c:pt>
                <c:pt idx="1970">
                  <c:v>9.98</c:v>
                </c:pt>
                <c:pt idx="1971">
                  <c:v>9</c:v>
                </c:pt>
                <c:pt idx="1972">
                  <c:v>7.54</c:v>
                </c:pt>
                <c:pt idx="1973">
                  <c:v>8.15</c:v>
                </c:pt>
                <c:pt idx="1974">
                  <c:v>7.55</c:v>
                </c:pt>
                <c:pt idx="1975">
                  <c:v>5.98</c:v>
                </c:pt>
                <c:pt idx="1976">
                  <c:v>6.67</c:v>
                </c:pt>
                <c:pt idx="1977">
                  <c:v>5.29</c:v>
                </c:pt>
                <c:pt idx="1978">
                  <c:v>5.91</c:v>
                </c:pt>
                <c:pt idx="1979">
                  <c:v>4.75</c:v>
                </c:pt>
                <c:pt idx="1980">
                  <c:v>4.8600000000000003</c:v>
                </c:pt>
                <c:pt idx="1981">
                  <c:v>4.91</c:v>
                </c:pt>
                <c:pt idx="1982">
                  <c:v>4.53</c:v>
                </c:pt>
                <c:pt idx="1983">
                  <c:v>4.4800000000000004</c:v>
                </c:pt>
                <c:pt idx="1984">
                  <c:v>5</c:v>
                </c:pt>
                <c:pt idx="1985">
                  <c:v>5.85</c:v>
                </c:pt>
                <c:pt idx="1986">
                  <c:v>5.32</c:v>
                </c:pt>
                <c:pt idx="1987">
                  <c:v>5.0599999999999996</c:v>
                </c:pt>
                <c:pt idx="1988">
                  <c:v>4</c:v>
                </c:pt>
                <c:pt idx="1989">
                  <c:v>3.87</c:v>
                </c:pt>
                <c:pt idx="1990">
                  <c:v>3.66</c:v>
                </c:pt>
                <c:pt idx="1991">
                  <c:v>3.72</c:v>
                </c:pt>
                <c:pt idx="1992">
                  <c:v>4.2</c:v>
                </c:pt>
                <c:pt idx="1993">
                  <c:v>4.4800000000000004</c:v>
                </c:pt>
                <c:pt idx="1994">
                  <c:v>4.5999999999999996</c:v>
                </c:pt>
                <c:pt idx="1995">
                  <c:v>4.58</c:v>
                </c:pt>
                <c:pt idx="1996">
                  <c:v>4.87</c:v>
                </c:pt>
                <c:pt idx="1997">
                  <c:v>4.96</c:v>
                </c:pt>
                <c:pt idx="1998">
                  <c:v>5.25</c:v>
                </c:pt>
                <c:pt idx="1999">
                  <c:v>5.1100000000000003</c:v>
                </c:pt>
                <c:pt idx="2000">
                  <c:v>5.04</c:v>
                </c:pt>
                <c:pt idx="2001">
                  <c:v>5.09</c:v>
                </c:pt>
                <c:pt idx="2002">
                  <c:v>5.08</c:v>
                </c:pt>
                <c:pt idx="2003">
                  <c:v>4.9000000000000004</c:v>
                </c:pt>
                <c:pt idx="2004">
                  <c:v>4.6100000000000003</c:v>
                </c:pt>
                <c:pt idx="2005">
                  <c:v>4.5999999999999996</c:v>
                </c:pt>
                <c:pt idx="2006">
                  <c:v>4.9800000000000004</c:v>
                </c:pt>
                <c:pt idx="2007">
                  <c:v>5.59</c:v>
                </c:pt>
                <c:pt idx="2008">
                  <c:v>5.54</c:v>
                </c:pt>
                <c:pt idx="2009">
                  <c:v>5.22</c:v>
                </c:pt>
                <c:pt idx="2010">
                  <c:v>4.96</c:v>
                </c:pt>
                <c:pt idx="2011">
                  <c:v>4.9800000000000004</c:v>
                </c:pt>
                <c:pt idx="2012">
                  <c:v>4.71</c:v>
                </c:pt>
                <c:pt idx="2013">
                  <c:v>4.7300000000000004</c:v>
                </c:pt>
                <c:pt idx="2014">
                  <c:v>4.5199999999999996</c:v>
                </c:pt>
                <c:pt idx="2015">
                  <c:v>4.3600000000000003</c:v>
                </c:pt>
                <c:pt idx="2016">
                  <c:v>4.1500000000000004</c:v>
                </c:pt>
                <c:pt idx="2017">
                  <c:v>4.2</c:v>
                </c:pt>
                <c:pt idx="2018">
                  <c:v>4.21</c:v>
                </c:pt>
                <c:pt idx="2019">
                  <c:v>4.6500000000000004</c:v>
                </c:pt>
                <c:pt idx="2020">
                  <c:v>4.6100000000000003</c:v>
                </c:pt>
                <c:pt idx="2021">
                  <c:v>4.57</c:v>
                </c:pt>
                <c:pt idx="2022">
                  <c:v>4.7</c:v>
                </c:pt>
                <c:pt idx="2023">
                  <c:v>4.3</c:v>
                </c:pt>
                <c:pt idx="2024">
                  <c:v>4.7300000000000004</c:v>
                </c:pt>
                <c:pt idx="2025">
                  <c:v>4.8099999999999996</c:v>
                </c:pt>
                <c:pt idx="2026">
                  <c:v>5.3</c:v>
                </c:pt>
                <c:pt idx="2027">
                  <c:v>5.23</c:v>
                </c:pt>
                <c:pt idx="2028">
                  <c:v>5.26</c:v>
                </c:pt>
                <c:pt idx="2029">
                  <c:v>5.63</c:v>
                </c:pt>
                <c:pt idx="2030">
                  <c:v>6.4</c:v>
                </c:pt>
                <c:pt idx="2031">
                  <c:v>6.78</c:v>
                </c:pt>
                <c:pt idx="2032">
                  <c:v>6.74</c:v>
                </c:pt>
                <c:pt idx="2033">
                  <c:v>6.9</c:v>
                </c:pt>
                <c:pt idx="2034">
                  <c:v>6.9</c:v>
                </c:pt>
                <c:pt idx="2035">
                  <c:v>6.95</c:v>
                </c:pt>
                <c:pt idx="2036">
                  <c:v>6.66</c:v>
                </c:pt>
                <c:pt idx="2037">
                  <c:v>6.35</c:v>
                </c:pt>
                <c:pt idx="2038">
                  <c:v>6.39</c:v>
                </c:pt>
                <c:pt idx="2039">
                  <c:v>6.15</c:v>
                </c:pt>
                <c:pt idx="2040">
                  <c:v>6.43</c:v>
                </c:pt>
                <c:pt idx="2041">
                  <c:v>6.33</c:v>
                </c:pt>
                <c:pt idx="2042">
                  <c:v>6.31</c:v>
                </c:pt>
                <c:pt idx="2043">
                  <c:v>6.61</c:v>
                </c:pt>
                <c:pt idx="2044">
                  <c:v>7.01</c:v>
                </c:pt>
                <c:pt idx="2045">
                  <c:v>6.76</c:v>
                </c:pt>
                <c:pt idx="2046">
                  <c:v>6.71</c:v>
                </c:pt>
                <c:pt idx="2047">
                  <c:v>6.36</c:v>
                </c:pt>
                <c:pt idx="2048">
                  <c:v>6.55</c:v>
                </c:pt>
                <c:pt idx="2049">
                  <c:v>6.61</c:v>
                </c:pt>
                <c:pt idx="2050">
                  <c:v>6.97</c:v>
                </c:pt>
                <c:pt idx="2051">
                  <c:v>6.92</c:v>
                </c:pt>
                <c:pt idx="2052">
                  <c:v>7.2</c:v>
                </c:pt>
                <c:pt idx="2053">
                  <c:v>7.6</c:v>
                </c:pt>
                <c:pt idx="2054">
                  <c:v>7.45</c:v>
                </c:pt>
                <c:pt idx="2055">
                  <c:v>7.66</c:v>
                </c:pt>
                <c:pt idx="2056">
                  <c:v>7.78</c:v>
                </c:pt>
                <c:pt idx="2057">
                  <c:v>8.64</c:v>
                </c:pt>
                <c:pt idx="2058">
                  <c:v>8.68</c:v>
                </c:pt>
                <c:pt idx="2059">
                  <c:v>8.6199999999999992</c:v>
                </c:pt>
                <c:pt idx="2060">
                  <c:v>8.75</c:v>
                </c:pt>
                <c:pt idx="2061">
                  <c:v>9.19</c:v>
                </c:pt>
                <c:pt idx="2062">
                  <c:v>9.35</c:v>
                </c:pt>
                <c:pt idx="2063">
                  <c:v>9.6</c:v>
                </c:pt>
                <c:pt idx="2064">
                  <c:v>9.4</c:v>
                </c:pt>
                <c:pt idx="2065">
                  <c:v>9.39</c:v>
                </c:pt>
                <c:pt idx="2066">
                  <c:v>8.75</c:v>
                </c:pt>
                <c:pt idx="2067">
                  <c:v>8.2799999999999994</c:v>
                </c:pt>
                <c:pt idx="2068">
                  <c:v>8.33</c:v>
                </c:pt>
                <c:pt idx="2069">
                  <c:v>9</c:v>
                </c:pt>
                <c:pt idx="2070">
                  <c:v>9.24</c:v>
                </c:pt>
                <c:pt idx="2071">
                  <c:v>9.4600000000000009</c:v>
                </c:pt>
                <c:pt idx="2072">
                  <c:v>8.2799999999999994</c:v>
                </c:pt>
                <c:pt idx="2073">
                  <c:v>7.85</c:v>
                </c:pt>
                <c:pt idx="2074">
                  <c:v>7.4</c:v>
                </c:pt>
                <c:pt idx="2075">
                  <c:v>7.38</c:v>
                </c:pt>
                <c:pt idx="2076">
                  <c:v>7.27</c:v>
                </c:pt>
                <c:pt idx="2077">
                  <c:v>7.29</c:v>
                </c:pt>
                <c:pt idx="2078">
                  <c:v>7.39</c:v>
                </c:pt>
                <c:pt idx="2079">
                  <c:v>7.33</c:v>
                </c:pt>
                <c:pt idx="2080">
                  <c:v>7.19</c:v>
                </c:pt>
                <c:pt idx="2081">
                  <c:v>6.92</c:v>
                </c:pt>
                <c:pt idx="2082">
                  <c:v>7.19</c:v>
                </c:pt>
                <c:pt idx="2083">
                  <c:v>6.88</c:v>
                </c:pt>
                <c:pt idx="2084">
                  <c:v>6.96</c:v>
                </c:pt>
                <c:pt idx="2085">
                  <c:v>6.58</c:v>
                </c:pt>
                <c:pt idx="2086">
                  <c:v>6.57</c:v>
                </c:pt>
                <c:pt idx="2087">
                  <c:v>6.56</c:v>
                </c:pt>
                <c:pt idx="2088">
                  <c:v>6.37</c:v>
                </c:pt>
                <c:pt idx="2089">
                  <c:v>6.2</c:v>
                </c:pt>
                <c:pt idx="2090">
                  <c:v>6.06</c:v>
                </c:pt>
                <c:pt idx="2091">
                  <c:v>6.07</c:v>
                </c:pt>
                <c:pt idx="2092">
                  <c:v>6.01</c:v>
                </c:pt>
                <c:pt idx="2093">
                  <c:v>5.7</c:v>
                </c:pt>
                <c:pt idx="2094">
                  <c:v>5.95</c:v>
                </c:pt>
                <c:pt idx="2095">
                  <c:v>5.93</c:v>
                </c:pt>
                <c:pt idx="2096">
                  <c:v>5.8</c:v>
                </c:pt>
                <c:pt idx="2097">
                  <c:v>6.01</c:v>
                </c:pt>
                <c:pt idx="2098">
                  <c:v>6.15</c:v>
                </c:pt>
                <c:pt idx="2099">
                  <c:v>5.9</c:v>
                </c:pt>
                <c:pt idx="2100">
                  <c:v>5.88</c:v>
                </c:pt>
                <c:pt idx="2101">
                  <c:v>5.7</c:v>
                </c:pt>
                <c:pt idx="2102">
                  <c:v>5.98</c:v>
                </c:pt>
                <c:pt idx="2103">
                  <c:v>5.8</c:v>
                </c:pt>
                <c:pt idx="2104">
                  <c:v>5.83</c:v>
                </c:pt>
                <c:pt idx="2105">
                  <c:v>5.77</c:v>
                </c:pt>
                <c:pt idx="2106">
                  <c:v>5.53</c:v>
                </c:pt>
                <c:pt idx="2107">
                  <c:v>5.56</c:v>
                </c:pt>
                <c:pt idx="2108">
                  <c:v>5.67</c:v>
                </c:pt>
                <c:pt idx="2109">
                  <c:v>5.51</c:v>
                </c:pt>
                <c:pt idx="2110">
                  <c:v>5.5</c:v>
                </c:pt>
                <c:pt idx="2111">
                  <c:v>5.58</c:v>
                </c:pt>
                <c:pt idx="2112">
                  <c:v>5.33</c:v>
                </c:pt>
                <c:pt idx="2113">
                  <c:v>5.21</c:v>
                </c:pt>
                <c:pt idx="2114">
                  <c:v>5.18</c:v>
                </c:pt>
                <c:pt idx="2115">
                  <c:v>5.52</c:v>
                </c:pt>
                <c:pt idx="2116">
                  <c:v>5.4</c:v>
                </c:pt>
                <c:pt idx="2117">
                  <c:v>5.31</c:v>
                </c:pt>
                <c:pt idx="2118">
                  <c:v>5.24</c:v>
                </c:pt>
                <c:pt idx="2119">
                  <c:v>5.2</c:v>
                </c:pt>
                <c:pt idx="2120">
                  <c:v>5.38</c:v>
                </c:pt>
                <c:pt idx="2121">
                  <c:v>5.25</c:v>
                </c:pt>
                <c:pt idx="2122">
                  <c:v>5.21</c:v>
                </c:pt>
                <c:pt idx="2123">
                  <c:v>5.22</c:v>
                </c:pt>
                <c:pt idx="2124">
                  <c:v>5.04</c:v>
                </c:pt>
                <c:pt idx="2125">
                  <c:v>4.83</c:v>
                </c:pt>
                <c:pt idx="2126">
                  <c:v>4.8099999999999996</c:v>
                </c:pt>
                <c:pt idx="2127">
                  <c:v>4.9400000000000004</c:v>
                </c:pt>
                <c:pt idx="2128">
                  <c:v>5.04</c:v>
                </c:pt>
                <c:pt idx="2129">
                  <c:v>4.91</c:v>
                </c:pt>
                <c:pt idx="2130">
                  <c:v>4.8499999999999996</c:v>
                </c:pt>
                <c:pt idx="2131">
                  <c:v>4.8</c:v>
                </c:pt>
                <c:pt idx="2132">
                  <c:v>4.62</c:v>
                </c:pt>
                <c:pt idx="2133">
                  <c:v>4.25</c:v>
                </c:pt>
                <c:pt idx="2134">
                  <c:v>4.54</c:v>
                </c:pt>
                <c:pt idx="2135">
                  <c:v>4.29</c:v>
                </c:pt>
                <c:pt idx="2136">
                  <c:v>4.2</c:v>
                </c:pt>
                <c:pt idx="2137">
                  <c:v>4.47</c:v>
                </c:pt>
                <c:pt idx="2138">
                  <c:v>4.3899999999999997</c:v>
                </c:pt>
                <c:pt idx="2139">
                  <c:v>4.5</c:v>
                </c:pt>
                <c:pt idx="2140">
                  <c:v>4.92</c:v>
                </c:pt>
                <c:pt idx="2141">
                  <c:v>4.9000000000000004</c:v>
                </c:pt>
                <c:pt idx="2142">
                  <c:v>4.71</c:v>
                </c:pt>
                <c:pt idx="2143">
                  <c:v>4.58</c:v>
                </c:pt>
                <c:pt idx="2144">
                  <c:v>4.76</c:v>
                </c:pt>
                <c:pt idx="2145">
                  <c:v>4.75</c:v>
                </c:pt>
                <c:pt idx="2146">
                  <c:v>4.87</c:v>
                </c:pt>
                <c:pt idx="2147">
                  <c:v>5.13</c:v>
                </c:pt>
                <c:pt idx="2148">
                  <c:v>4.9800000000000004</c:v>
                </c:pt>
                <c:pt idx="2149">
                  <c:v>5.12</c:v>
                </c:pt>
                <c:pt idx="2150">
                  <c:v>5.04</c:v>
                </c:pt>
                <c:pt idx="2151">
                  <c:v>5.0199999999999996</c:v>
                </c:pt>
                <c:pt idx="2152">
                  <c:v>4.88</c:v>
                </c:pt>
                <c:pt idx="2153">
                  <c:v>5.09</c:v>
                </c:pt>
                <c:pt idx="2154">
                  <c:v>4.8899999999999997</c:v>
                </c:pt>
                <c:pt idx="2155">
                  <c:v>4.6900000000000004</c:v>
                </c:pt>
                <c:pt idx="2156">
                  <c:v>5</c:v>
                </c:pt>
                <c:pt idx="2157">
                  <c:v>5.17</c:v>
                </c:pt>
                <c:pt idx="2158">
                  <c:v>5.26</c:v>
                </c:pt>
                <c:pt idx="2159">
                  <c:v>5.2</c:v>
                </c:pt>
                <c:pt idx="2160">
                  <c:v>5.1100000000000003</c:v>
                </c:pt>
                <c:pt idx="2161">
                  <c:v>5.12</c:v>
                </c:pt>
                <c:pt idx="2162">
                  <c:v>5.05</c:v>
                </c:pt>
                <c:pt idx="2163">
                  <c:v>5.22</c:v>
                </c:pt>
                <c:pt idx="2164">
                  <c:v>5.3</c:v>
                </c:pt>
                <c:pt idx="2165">
                  <c:v>5.01</c:v>
                </c:pt>
                <c:pt idx="2166">
                  <c:v>4.87</c:v>
                </c:pt>
                <c:pt idx="2167">
                  <c:v>4.92</c:v>
                </c:pt>
                <c:pt idx="2168">
                  <c:v>4.82</c:v>
                </c:pt>
                <c:pt idx="2169">
                  <c:v>4.78</c:v>
                </c:pt>
                <c:pt idx="2170">
                  <c:v>4.6399999999999997</c:v>
                </c:pt>
                <c:pt idx="2171">
                  <c:v>4.5</c:v>
                </c:pt>
                <c:pt idx="2172">
                  <c:v>4.5999999999999996</c:v>
                </c:pt>
                <c:pt idx="2173">
                  <c:v>4.5999999999999996</c:v>
                </c:pt>
                <c:pt idx="2174">
                  <c:v>4.6900000000000004</c:v>
                </c:pt>
                <c:pt idx="2175">
                  <c:v>4.63</c:v>
                </c:pt>
                <c:pt idx="2176">
                  <c:v>4.7</c:v>
                </c:pt>
                <c:pt idx="2177">
                  <c:v>4.67</c:v>
                </c:pt>
                <c:pt idx="2178">
                  <c:v>4.5199999999999996</c:v>
                </c:pt>
                <c:pt idx="2179">
                  <c:v>4.62</c:v>
                </c:pt>
                <c:pt idx="2180">
                  <c:v>4.82</c:v>
                </c:pt>
                <c:pt idx="2181">
                  <c:v>4.62</c:v>
                </c:pt>
                <c:pt idx="2182">
                  <c:v>4.6500000000000004</c:v>
                </c:pt>
                <c:pt idx="2183">
                  <c:v>4.63</c:v>
                </c:pt>
                <c:pt idx="2184">
                  <c:v>4.7699999999999996</c:v>
                </c:pt>
                <c:pt idx="2185">
                  <c:v>4.76</c:v>
                </c:pt>
                <c:pt idx="2186">
                  <c:v>4.6900000000000004</c:v>
                </c:pt>
                <c:pt idx="2187">
                  <c:v>4.63</c:v>
                </c:pt>
                <c:pt idx="2188">
                  <c:v>4.6399999999999997</c:v>
                </c:pt>
                <c:pt idx="2189">
                  <c:v>4.5</c:v>
                </c:pt>
                <c:pt idx="2190">
                  <c:v>4.41</c:v>
                </c:pt>
                <c:pt idx="2191">
                  <c:v>4.33</c:v>
                </c:pt>
                <c:pt idx="2192">
                  <c:v>4.37</c:v>
                </c:pt>
                <c:pt idx="2193">
                  <c:v>4.59</c:v>
                </c:pt>
                <c:pt idx="2194">
                  <c:v>4.5199999999999996</c:v>
                </c:pt>
                <c:pt idx="2195">
                  <c:v>4.54</c:v>
                </c:pt>
                <c:pt idx="2196">
                  <c:v>4.6500000000000004</c:v>
                </c:pt>
                <c:pt idx="2197">
                  <c:v>4.74</c:v>
                </c:pt>
                <c:pt idx="2198">
                  <c:v>4.62</c:v>
                </c:pt>
                <c:pt idx="2199">
                  <c:v>4.63</c:v>
                </c:pt>
                <c:pt idx="2200">
                  <c:v>4.47</c:v>
                </c:pt>
                <c:pt idx="2201">
                  <c:v>4.42</c:v>
                </c:pt>
                <c:pt idx="2202">
                  <c:v>4.24</c:v>
                </c:pt>
                <c:pt idx="2203">
                  <c:v>4.2300000000000004</c:v>
                </c:pt>
                <c:pt idx="2204">
                  <c:v>4.1900000000000004</c:v>
                </c:pt>
                <c:pt idx="2205">
                  <c:v>4.26</c:v>
                </c:pt>
                <c:pt idx="2206">
                  <c:v>4.2</c:v>
                </c:pt>
                <c:pt idx="2207">
                  <c:v>4.18</c:v>
                </c:pt>
                <c:pt idx="2208">
                  <c:v>3.98</c:v>
                </c:pt>
                <c:pt idx="2209">
                  <c:v>3.96</c:v>
                </c:pt>
                <c:pt idx="2210">
                  <c:v>3.9</c:v>
                </c:pt>
                <c:pt idx="2211">
                  <c:v>3.83</c:v>
                </c:pt>
                <c:pt idx="2212">
                  <c:v>3.74</c:v>
                </c:pt>
                <c:pt idx="2213">
                  <c:v>3.61</c:v>
                </c:pt>
                <c:pt idx="2214">
                  <c:v>3.63</c:v>
                </c:pt>
                <c:pt idx="2215">
                  <c:v>3.67</c:v>
                </c:pt>
                <c:pt idx="2216">
                  <c:v>3.7</c:v>
                </c:pt>
                <c:pt idx="2217">
                  <c:v>4.07</c:v>
                </c:pt>
                <c:pt idx="2218">
                  <c:v>3.83</c:v>
                </c:pt>
                <c:pt idx="2219">
                  <c:v>3.75</c:v>
                </c:pt>
                <c:pt idx="2220">
                  <c:v>4.05</c:v>
                </c:pt>
                <c:pt idx="2221">
                  <c:v>4.1399999999999997</c:v>
                </c:pt>
                <c:pt idx="2222">
                  <c:v>4.1900000000000004</c:v>
                </c:pt>
                <c:pt idx="2223">
                  <c:v>4.12</c:v>
                </c:pt>
                <c:pt idx="2224">
                  <c:v>3.97</c:v>
                </c:pt>
                <c:pt idx="2225">
                  <c:v>4.12</c:v>
                </c:pt>
                <c:pt idx="2226">
                  <c:v>3.97</c:v>
                </c:pt>
                <c:pt idx="2227">
                  <c:v>4.16</c:v>
                </c:pt>
                <c:pt idx="2228">
                  <c:v>4.05</c:v>
                </c:pt>
                <c:pt idx="2229">
                  <c:v>3.96</c:v>
                </c:pt>
                <c:pt idx="2230">
                  <c:v>3.88</c:v>
                </c:pt>
                <c:pt idx="2231">
                  <c:v>3.99</c:v>
                </c:pt>
                <c:pt idx="2232">
                  <c:v>3.81</c:v>
                </c:pt>
                <c:pt idx="2233">
                  <c:v>3.77</c:v>
                </c:pt>
                <c:pt idx="2234">
                  <c:v>3.86</c:v>
                </c:pt>
                <c:pt idx="2235">
                  <c:v>3.98</c:v>
                </c:pt>
                <c:pt idx="2236">
                  <c:v>3.84</c:v>
                </c:pt>
                <c:pt idx="2237">
                  <c:v>4.07</c:v>
                </c:pt>
                <c:pt idx="2238">
                  <c:v>4.05</c:v>
                </c:pt>
                <c:pt idx="2239">
                  <c:v>4</c:v>
                </c:pt>
                <c:pt idx="2240">
                  <c:v>4.05</c:v>
                </c:pt>
                <c:pt idx="2241">
                  <c:v>4.1100000000000003</c:v>
                </c:pt>
                <c:pt idx="2242">
                  <c:v>4.09</c:v>
                </c:pt>
                <c:pt idx="2243">
                  <c:v>4.33</c:v>
                </c:pt>
                <c:pt idx="2244">
                  <c:v>4.13</c:v>
                </c:pt>
                <c:pt idx="2245">
                  <c:v>4.1100000000000003</c:v>
                </c:pt>
                <c:pt idx="2246">
                  <c:v>4.1900000000000004</c:v>
                </c:pt>
                <c:pt idx="2247">
                  <c:v>4.0999999999999996</c:v>
                </c:pt>
                <c:pt idx="2248">
                  <c:v>3.99</c:v>
                </c:pt>
                <c:pt idx="2249">
                  <c:v>3.96</c:v>
                </c:pt>
                <c:pt idx="2250">
                  <c:v>3.96</c:v>
                </c:pt>
                <c:pt idx="2251">
                  <c:v>3.99</c:v>
                </c:pt>
                <c:pt idx="2252">
                  <c:v>3.96</c:v>
                </c:pt>
                <c:pt idx="2253">
                  <c:v>4</c:v>
                </c:pt>
                <c:pt idx="2254">
                  <c:v>3.93</c:v>
                </c:pt>
                <c:pt idx="2255">
                  <c:v>3.87</c:v>
                </c:pt>
                <c:pt idx="2256">
                  <c:v>3.86</c:v>
                </c:pt>
                <c:pt idx="2257">
                  <c:v>3.77</c:v>
                </c:pt>
                <c:pt idx="2258">
                  <c:v>3.88</c:v>
                </c:pt>
                <c:pt idx="2259">
                  <c:v>3.85</c:v>
                </c:pt>
                <c:pt idx="2260">
                  <c:v>3.87</c:v>
                </c:pt>
                <c:pt idx="2261">
                  <c:v>3.97</c:v>
                </c:pt>
                <c:pt idx="2262">
                  <c:v>3.92</c:v>
                </c:pt>
                <c:pt idx="2263">
                  <c:v>3.78</c:v>
                </c:pt>
                <c:pt idx="2264">
                  <c:v>3.87</c:v>
                </c:pt>
                <c:pt idx="2265">
                  <c:v>3.98</c:v>
                </c:pt>
                <c:pt idx="2266">
                  <c:v>4.03</c:v>
                </c:pt>
                <c:pt idx="2267">
                  <c:v>4.0199999999999996</c:v>
                </c:pt>
                <c:pt idx="2268">
                  <c:v>4.01</c:v>
                </c:pt>
                <c:pt idx="2269">
                  <c:v>3.99</c:v>
                </c:pt>
                <c:pt idx="2270">
                  <c:v>3.92</c:v>
                </c:pt>
                <c:pt idx="2271">
                  <c:v>3.91</c:v>
                </c:pt>
                <c:pt idx="2272">
                  <c:v>4.17</c:v>
                </c:pt>
                <c:pt idx="2273">
                  <c:v>4.04</c:v>
                </c:pt>
                <c:pt idx="2274">
                  <c:v>4.29</c:v>
                </c:pt>
                <c:pt idx="2275">
                  <c:v>4.26</c:v>
                </c:pt>
                <c:pt idx="2276">
                  <c:v>4.22</c:v>
                </c:pt>
                <c:pt idx="2277">
                  <c:v>4.45</c:v>
                </c:pt>
                <c:pt idx="2278">
                  <c:v>4.45</c:v>
                </c:pt>
                <c:pt idx="2279">
                  <c:v>4.63</c:v>
                </c:pt>
                <c:pt idx="2280">
                  <c:v>4.59</c:v>
                </c:pt>
                <c:pt idx="2281">
                  <c:v>4.5599999999999996</c:v>
                </c:pt>
                <c:pt idx="2282">
                  <c:v>4.5</c:v>
                </c:pt>
                <c:pt idx="2283">
                  <c:v>4.46</c:v>
                </c:pt>
                <c:pt idx="2284">
                  <c:v>4.34</c:v>
                </c:pt>
                <c:pt idx="2285">
                  <c:v>4.75</c:v>
                </c:pt>
                <c:pt idx="2286">
                  <c:v>4.66</c:v>
                </c:pt>
                <c:pt idx="2287">
                  <c:v>4.6399999999999997</c:v>
                </c:pt>
                <c:pt idx="2288">
                  <c:v>4.66</c:v>
                </c:pt>
                <c:pt idx="2289">
                  <c:v>4.57</c:v>
                </c:pt>
                <c:pt idx="2290">
                  <c:v>4.8</c:v>
                </c:pt>
                <c:pt idx="2291">
                  <c:v>4.6900000000000004</c:v>
                </c:pt>
                <c:pt idx="2292">
                  <c:v>4.74</c:v>
                </c:pt>
                <c:pt idx="2293">
                  <c:v>4.75</c:v>
                </c:pt>
                <c:pt idx="2294">
                  <c:v>4.59</c:v>
                </c:pt>
                <c:pt idx="2295">
                  <c:v>4.57</c:v>
                </c:pt>
                <c:pt idx="2296">
                  <c:v>4.49</c:v>
                </c:pt>
                <c:pt idx="2297">
                  <c:v>4.33</c:v>
                </c:pt>
                <c:pt idx="2298">
                  <c:v>4.26</c:v>
                </c:pt>
                <c:pt idx="2299">
                  <c:v>4.34</c:v>
                </c:pt>
                <c:pt idx="2300">
                  <c:v>4.3</c:v>
                </c:pt>
                <c:pt idx="2301">
                  <c:v>4.17</c:v>
                </c:pt>
                <c:pt idx="2302">
                  <c:v>4.17</c:v>
                </c:pt>
                <c:pt idx="2303">
                  <c:v>4.1399999999999997</c:v>
                </c:pt>
                <c:pt idx="2304">
                  <c:v>4.2300000000000004</c:v>
                </c:pt>
                <c:pt idx="2305">
                  <c:v>4.25</c:v>
                </c:pt>
                <c:pt idx="2306">
                  <c:v>4.28</c:v>
                </c:pt>
                <c:pt idx="2307">
                  <c:v>4.1900000000000004</c:v>
                </c:pt>
                <c:pt idx="2308">
                  <c:v>4.1399999999999997</c:v>
                </c:pt>
                <c:pt idx="2309">
                  <c:v>4.0599999999999996</c:v>
                </c:pt>
                <c:pt idx="2310">
                  <c:v>4.07</c:v>
                </c:pt>
                <c:pt idx="2311">
                  <c:v>3.97</c:v>
                </c:pt>
                <c:pt idx="2312">
                  <c:v>3.95</c:v>
                </c:pt>
                <c:pt idx="2313">
                  <c:v>3.87</c:v>
                </c:pt>
                <c:pt idx="2314">
                  <c:v>3.79</c:v>
                </c:pt>
                <c:pt idx="2315">
                  <c:v>3.73</c:v>
                </c:pt>
                <c:pt idx="2316">
                  <c:v>3.82</c:v>
                </c:pt>
                <c:pt idx="2317">
                  <c:v>3.71</c:v>
                </c:pt>
                <c:pt idx="2318">
                  <c:v>3.64</c:v>
                </c:pt>
                <c:pt idx="2319">
                  <c:v>3.64</c:v>
                </c:pt>
                <c:pt idx="2320">
                  <c:v>3.6</c:v>
                </c:pt>
                <c:pt idx="2321">
                  <c:v>3.56</c:v>
                </c:pt>
                <c:pt idx="2322">
                  <c:v>3.48</c:v>
                </c:pt>
                <c:pt idx="2323">
                  <c:v>3.51</c:v>
                </c:pt>
                <c:pt idx="2324">
                  <c:v>3.48</c:v>
                </c:pt>
                <c:pt idx="2325">
                  <c:v>3.44</c:v>
                </c:pt>
                <c:pt idx="2326">
                  <c:v>3.35</c:v>
                </c:pt>
                <c:pt idx="2327">
                  <c:v>3.27</c:v>
                </c:pt>
                <c:pt idx="2328">
                  <c:v>3.32</c:v>
                </c:pt>
                <c:pt idx="2329">
                  <c:v>3.12</c:v>
                </c:pt>
                <c:pt idx="2330">
                  <c:v>3.1</c:v>
                </c:pt>
                <c:pt idx="2331">
                  <c:v>3.24</c:v>
                </c:pt>
                <c:pt idx="2332">
                  <c:v>3.22</c:v>
                </c:pt>
                <c:pt idx="2333">
                  <c:v>3.32</c:v>
                </c:pt>
                <c:pt idx="2334">
                  <c:v>3.3</c:v>
                </c:pt>
                <c:pt idx="2335">
                  <c:v>3.39</c:v>
                </c:pt>
                <c:pt idx="2336">
                  <c:v>3.39</c:v>
                </c:pt>
                <c:pt idx="2337">
                  <c:v>3.4</c:v>
                </c:pt>
                <c:pt idx="2338">
                  <c:v>3.39</c:v>
                </c:pt>
                <c:pt idx="2339">
                  <c:v>3.26</c:v>
                </c:pt>
                <c:pt idx="2340">
                  <c:v>3.21</c:v>
                </c:pt>
                <c:pt idx="2341">
                  <c:v>3.15</c:v>
                </c:pt>
                <c:pt idx="2342">
                  <c:v>3.06</c:v>
                </c:pt>
                <c:pt idx="2343">
                  <c:v>3.04</c:v>
                </c:pt>
                <c:pt idx="2344">
                  <c:v>3.06</c:v>
                </c:pt>
                <c:pt idx="2345">
                  <c:v>2.87</c:v>
                </c:pt>
                <c:pt idx="2346">
                  <c:v>2.98</c:v>
                </c:pt>
                <c:pt idx="2347">
                  <c:v>3.01</c:v>
                </c:pt>
                <c:pt idx="2348">
                  <c:v>3.21</c:v>
                </c:pt>
                <c:pt idx="2349">
                  <c:v>3.17</c:v>
                </c:pt>
                <c:pt idx="2350">
                  <c:v>3.03</c:v>
                </c:pt>
                <c:pt idx="2351">
                  <c:v>3.04</c:v>
                </c:pt>
                <c:pt idx="2352">
                  <c:v>2.97</c:v>
                </c:pt>
                <c:pt idx="2353">
                  <c:v>2.87</c:v>
                </c:pt>
                <c:pt idx="2354">
                  <c:v>2.99</c:v>
                </c:pt>
                <c:pt idx="2355">
                  <c:v>3.04</c:v>
                </c:pt>
                <c:pt idx="2356">
                  <c:v>3.08</c:v>
                </c:pt>
                <c:pt idx="2357">
                  <c:v>3.01</c:v>
                </c:pt>
                <c:pt idx="2358">
                  <c:v>2.94</c:v>
                </c:pt>
                <c:pt idx="2359">
                  <c:v>2.73</c:v>
                </c:pt>
                <c:pt idx="2360">
                  <c:v>2.74</c:v>
                </c:pt>
                <c:pt idx="2361">
                  <c:v>2.71</c:v>
                </c:pt>
                <c:pt idx="2362">
                  <c:v>2.93</c:v>
                </c:pt>
                <c:pt idx="2363">
                  <c:v>2.79</c:v>
                </c:pt>
                <c:pt idx="2364">
                  <c:v>2.77</c:v>
                </c:pt>
                <c:pt idx="2365">
                  <c:v>2.78</c:v>
                </c:pt>
                <c:pt idx="2366">
                  <c:v>2.91</c:v>
                </c:pt>
                <c:pt idx="2367">
                  <c:v>3.01</c:v>
                </c:pt>
                <c:pt idx="2368">
                  <c:v>2.96</c:v>
                </c:pt>
                <c:pt idx="2369">
                  <c:v>3.15</c:v>
                </c:pt>
                <c:pt idx="2370">
                  <c:v>3.08</c:v>
                </c:pt>
                <c:pt idx="2371">
                  <c:v>3.11</c:v>
                </c:pt>
                <c:pt idx="2372">
                  <c:v>3.11</c:v>
                </c:pt>
                <c:pt idx="2373">
                  <c:v>2.9</c:v>
                </c:pt>
                <c:pt idx="2374">
                  <c:v>2.89</c:v>
                </c:pt>
                <c:pt idx="2375">
                  <c:v>2.72</c:v>
                </c:pt>
                <c:pt idx="2376">
                  <c:v>2.62</c:v>
                </c:pt>
                <c:pt idx="2377">
                  <c:v>2.7</c:v>
                </c:pt>
                <c:pt idx="2378">
                  <c:v>2.5099999999999998</c:v>
                </c:pt>
                <c:pt idx="2379">
                  <c:v>2.65</c:v>
                </c:pt>
                <c:pt idx="2380">
                  <c:v>2.54</c:v>
                </c:pt>
                <c:pt idx="2381">
                  <c:v>2.48</c:v>
                </c:pt>
                <c:pt idx="2382">
                  <c:v>2.8</c:v>
                </c:pt>
                <c:pt idx="2383">
                  <c:v>2.89</c:v>
                </c:pt>
                <c:pt idx="2384">
                  <c:v>2.66</c:v>
                </c:pt>
                <c:pt idx="2385">
                  <c:v>2.68</c:v>
                </c:pt>
                <c:pt idx="2386">
                  <c:v>2.8</c:v>
                </c:pt>
                <c:pt idx="2387">
                  <c:v>2.8</c:v>
                </c:pt>
                <c:pt idx="2388">
                  <c:v>2.75</c:v>
                </c:pt>
                <c:pt idx="2389">
                  <c:v>2.77</c:v>
                </c:pt>
                <c:pt idx="2390">
                  <c:v>2.79</c:v>
                </c:pt>
                <c:pt idx="2391">
                  <c:v>2.61</c:v>
                </c:pt>
                <c:pt idx="2392">
                  <c:v>2.57</c:v>
                </c:pt>
                <c:pt idx="2393">
                  <c:v>2.5499999999999998</c:v>
                </c:pt>
                <c:pt idx="2394">
                  <c:v>2.5099999999999998</c:v>
                </c:pt>
                <c:pt idx="2395">
                  <c:v>2.41</c:v>
                </c:pt>
                <c:pt idx="2396">
                  <c:v>2.37</c:v>
                </c:pt>
                <c:pt idx="2397">
                  <c:v>2.46</c:v>
                </c:pt>
                <c:pt idx="2398">
                  <c:v>2.5</c:v>
                </c:pt>
                <c:pt idx="2399">
                  <c:v>2.35</c:v>
                </c:pt>
                <c:pt idx="2400">
                  <c:v>2.41</c:v>
                </c:pt>
                <c:pt idx="2401">
                  <c:v>2.48</c:v>
                </c:pt>
                <c:pt idx="2402">
                  <c:v>2.36</c:v>
                </c:pt>
                <c:pt idx="2403">
                  <c:v>2.46</c:v>
                </c:pt>
                <c:pt idx="2404">
                  <c:v>2.48</c:v>
                </c:pt>
                <c:pt idx="2405">
                  <c:v>2.56</c:v>
                </c:pt>
                <c:pt idx="2406">
                  <c:v>2.4900000000000002</c:v>
                </c:pt>
                <c:pt idx="2407">
                  <c:v>2.62</c:v>
                </c:pt>
                <c:pt idx="2408">
                  <c:v>2.59</c:v>
                </c:pt>
                <c:pt idx="2409">
                  <c:v>2.9</c:v>
                </c:pt>
                <c:pt idx="2410">
                  <c:v>2.63</c:v>
                </c:pt>
                <c:pt idx="2411">
                  <c:v>2.5</c:v>
                </c:pt>
                <c:pt idx="2412">
                  <c:v>2.5499999999999998</c:v>
                </c:pt>
                <c:pt idx="2413">
                  <c:v>2.58</c:v>
                </c:pt>
                <c:pt idx="2414">
                  <c:v>2.57</c:v>
                </c:pt>
                <c:pt idx="2415">
                  <c:v>2.52</c:v>
                </c:pt>
                <c:pt idx="2416">
                  <c:v>2.54</c:v>
                </c:pt>
                <c:pt idx="2417">
                  <c:v>2.46</c:v>
                </c:pt>
                <c:pt idx="2418">
                  <c:v>2.41</c:v>
                </c:pt>
                <c:pt idx="2419">
                  <c:v>2.4</c:v>
                </c:pt>
                <c:pt idx="2420">
                  <c:v>2.41</c:v>
                </c:pt>
                <c:pt idx="2421">
                  <c:v>2.39</c:v>
                </c:pt>
                <c:pt idx="2422">
                  <c:v>2.46</c:v>
                </c:pt>
                <c:pt idx="2423">
                  <c:v>2.39</c:v>
                </c:pt>
                <c:pt idx="2424">
                  <c:v>2.29</c:v>
                </c:pt>
                <c:pt idx="2425">
                  <c:v>2.14</c:v>
                </c:pt>
                <c:pt idx="2426">
                  <c:v>2.09</c:v>
                </c:pt>
                <c:pt idx="2427">
                  <c:v>2.0699999999999998</c:v>
                </c:pt>
                <c:pt idx="2428">
                  <c:v>2</c:v>
                </c:pt>
                <c:pt idx="2429">
                  <c:v>2.04</c:v>
                </c:pt>
                <c:pt idx="2430">
                  <c:v>2.0499999999999998</c:v>
                </c:pt>
                <c:pt idx="2431">
                  <c:v>2.08</c:v>
                </c:pt>
                <c:pt idx="2432">
                  <c:v>2.16</c:v>
                </c:pt>
                <c:pt idx="2433">
                  <c:v>2.17</c:v>
                </c:pt>
                <c:pt idx="2434">
                  <c:v>2.25</c:v>
                </c:pt>
                <c:pt idx="2435">
                  <c:v>2.2000000000000002</c:v>
                </c:pt>
                <c:pt idx="2436">
                  <c:v>2.35</c:v>
                </c:pt>
                <c:pt idx="2437">
                  <c:v>2.39</c:v>
                </c:pt>
                <c:pt idx="2438">
                  <c:v>2.38</c:v>
                </c:pt>
                <c:pt idx="2439">
                  <c:v>2.4700000000000002</c:v>
                </c:pt>
                <c:pt idx="2440">
                  <c:v>2.5499999999999998</c:v>
                </c:pt>
                <c:pt idx="2441">
                  <c:v>2.5299999999999998</c:v>
                </c:pt>
                <c:pt idx="2442">
                  <c:v>2.52</c:v>
                </c:pt>
                <c:pt idx="2443">
                  <c:v>2.58</c:v>
                </c:pt>
                <c:pt idx="2444">
                  <c:v>2.57</c:v>
                </c:pt>
                <c:pt idx="2445">
                  <c:v>2.5099999999999998</c:v>
                </c:pt>
                <c:pt idx="2446">
                  <c:v>2.54</c:v>
                </c:pt>
                <c:pt idx="2447">
                  <c:v>2.4900000000000002</c:v>
                </c:pt>
                <c:pt idx="2448">
                  <c:v>2.41</c:v>
                </c:pt>
                <c:pt idx="2449">
                  <c:v>2.41</c:v>
                </c:pt>
                <c:pt idx="2450">
                  <c:v>2.4300000000000002</c:v>
                </c:pt>
                <c:pt idx="2451">
                  <c:v>2.42</c:v>
                </c:pt>
                <c:pt idx="2452">
                  <c:v>2.33</c:v>
                </c:pt>
                <c:pt idx="2453">
                  <c:v>2.38</c:v>
                </c:pt>
                <c:pt idx="2454">
                  <c:v>2.4300000000000002</c:v>
                </c:pt>
                <c:pt idx="2455">
                  <c:v>2.44</c:v>
                </c:pt>
                <c:pt idx="2456">
                  <c:v>2.42</c:v>
                </c:pt>
                <c:pt idx="2457">
                  <c:v>2.41</c:v>
                </c:pt>
                <c:pt idx="2458">
                  <c:v>2.27</c:v>
                </c:pt>
                <c:pt idx="2459">
                  <c:v>2.4300000000000002</c:v>
                </c:pt>
                <c:pt idx="2460">
                  <c:v>2.38</c:v>
                </c:pt>
                <c:pt idx="2461">
                  <c:v>2.37</c:v>
                </c:pt>
                <c:pt idx="2462">
                  <c:v>2.2599999999999998</c:v>
                </c:pt>
                <c:pt idx="2463">
                  <c:v>2.23</c:v>
                </c:pt>
                <c:pt idx="2464">
                  <c:v>2.21</c:v>
                </c:pt>
                <c:pt idx="2465">
                  <c:v>2.1800000000000002</c:v>
                </c:pt>
                <c:pt idx="2466">
                  <c:v>2.0499999999999998</c:v>
                </c:pt>
                <c:pt idx="2467">
                  <c:v>2.13</c:v>
                </c:pt>
                <c:pt idx="2468">
                  <c:v>2.2000000000000002</c:v>
                </c:pt>
                <c:pt idx="2469">
                  <c:v>2.23</c:v>
                </c:pt>
                <c:pt idx="2470">
                  <c:v>2.12</c:v>
                </c:pt>
                <c:pt idx="2471">
                  <c:v>2.08</c:v>
                </c:pt>
                <c:pt idx="2472">
                  <c:v>2.11</c:v>
                </c:pt>
                <c:pt idx="2473">
                  <c:v>2.08</c:v>
                </c:pt>
                <c:pt idx="2474">
                  <c:v>2.17</c:v>
                </c:pt>
                <c:pt idx="2475">
                  <c:v>2.17</c:v>
                </c:pt>
                <c:pt idx="2476">
                  <c:v>2.13</c:v>
                </c:pt>
                <c:pt idx="2477">
                  <c:v>2.1800000000000002</c:v>
                </c:pt>
                <c:pt idx="2478">
                  <c:v>2.2400000000000002</c:v>
                </c:pt>
                <c:pt idx="2479">
                  <c:v>2.31</c:v>
                </c:pt>
                <c:pt idx="2480">
                  <c:v>2.76</c:v>
                </c:pt>
                <c:pt idx="2481">
                  <c:v>2.75</c:v>
                </c:pt>
                <c:pt idx="2482">
                  <c:v>2.84</c:v>
                </c:pt>
                <c:pt idx="2483">
                  <c:v>2.89</c:v>
                </c:pt>
                <c:pt idx="2484">
                  <c:v>2.83</c:v>
                </c:pt>
                <c:pt idx="2485">
                  <c:v>3.05</c:v>
                </c:pt>
                <c:pt idx="2486">
                  <c:v>3.07</c:v>
                </c:pt>
                <c:pt idx="2487">
                  <c:v>2.98</c:v>
                </c:pt>
                <c:pt idx="2488">
                  <c:v>2.83</c:v>
                </c:pt>
                <c:pt idx="2489">
                  <c:v>2.89</c:v>
                </c:pt>
                <c:pt idx="2490">
                  <c:v>2.83</c:v>
                </c:pt>
                <c:pt idx="2491">
                  <c:v>2.67</c:v>
                </c:pt>
                <c:pt idx="2492">
                  <c:v>2.79</c:v>
                </c:pt>
                <c:pt idx="2493">
                  <c:v>2.74</c:v>
                </c:pt>
                <c:pt idx="2494">
                  <c:v>2.72</c:v>
                </c:pt>
                <c:pt idx="2495">
                  <c:v>2.72</c:v>
                </c:pt>
                <c:pt idx="2496">
                  <c:v>2.87</c:v>
                </c:pt>
                <c:pt idx="2497">
                  <c:v>2.66</c:v>
                </c:pt>
                <c:pt idx="2498">
                  <c:v>2.52</c:v>
                </c:pt>
                <c:pt idx="2499">
                  <c:v>2.61</c:v>
                </c:pt>
                <c:pt idx="2500">
                  <c:v>2.57</c:v>
                </c:pt>
                <c:pt idx="2501">
                  <c:v>2.6</c:v>
                </c:pt>
                <c:pt idx="2502">
                  <c:v>2.56</c:v>
                </c:pt>
                <c:pt idx="2503">
                  <c:v>2.4500000000000002</c:v>
                </c:pt>
                <c:pt idx="2504">
                  <c:v>2.44</c:v>
                </c:pt>
                <c:pt idx="2505">
                  <c:v>2.42</c:v>
                </c:pt>
                <c:pt idx="2506">
                  <c:v>2.4900000000000002</c:v>
                </c:pt>
                <c:pt idx="2507">
                  <c:v>2.35</c:v>
                </c:pt>
                <c:pt idx="2508">
                  <c:v>2.4</c:v>
                </c:pt>
                <c:pt idx="2509">
                  <c:v>2.33</c:v>
                </c:pt>
                <c:pt idx="2510">
                  <c:v>2.37</c:v>
                </c:pt>
                <c:pt idx="2511">
                  <c:v>2.38</c:v>
                </c:pt>
                <c:pt idx="2512">
                  <c:v>2.61</c:v>
                </c:pt>
                <c:pt idx="2513">
                  <c:v>2.5499999999999998</c:v>
                </c:pt>
                <c:pt idx="2514">
                  <c:v>2.56</c:v>
                </c:pt>
                <c:pt idx="2515">
                  <c:v>2.71</c:v>
                </c:pt>
                <c:pt idx="2516">
                  <c:v>2.65</c:v>
                </c:pt>
                <c:pt idx="2517">
                  <c:v>2.6</c:v>
                </c:pt>
                <c:pt idx="2518">
                  <c:v>2.63</c:v>
                </c:pt>
                <c:pt idx="2519">
                  <c:v>2.68</c:v>
                </c:pt>
                <c:pt idx="2520">
                  <c:v>2.64</c:v>
                </c:pt>
                <c:pt idx="2521">
                  <c:v>2.65</c:v>
                </c:pt>
                <c:pt idx="2522">
                  <c:v>2.74</c:v>
                </c:pt>
                <c:pt idx="2523">
                  <c:v>2.71</c:v>
                </c:pt>
                <c:pt idx="2524">
                  <c:v>2.68</c:v>
                </c:pt>
                <c:pt idx="2525">
                  <c:v>2.65</c:v>
                </c:pt>
                <c:pt idx="2526">
                  <c:v>2.67</c:v>
                </c:pt>
                <c:pt idx="2527">
                  <c:v>2.69</c:v>
                </c:pt>
                <c:pt idx="2528">
                  <c:v>2.6</c:v>
                </c:pt>
                <c:pt idx="2529">
                  <c:v>2.4900000000000002</c:v>
                </c:pt>
                <c:pt idx="2530">
                  <c:v>2.4900000000000002</c:v>
                </c:pt>
                <c:pt idx="2531">
                  <c:v>2.5499999999999998</c:v>
                </c:pt>
                <c:pt idx="2532">
                  <c:v>2.5499999999999998</c:v>
                </c:pt>
                <c:pt idx="2533">
                  <c:v>2.5099999999999998</c:v>
                </c:pt>
                <c:pt idx="2534">
                  <c:v>2.2999999999999998</c:v>
                </c:pt>
                <c:pt idx="2535">
                  <c:v>2.25</c:v>
                </c:pt>
                <c:pt idx="2536">
                  <c:v>2.34</c:v>
                </c:pt>
                <c:pt idx="2537">
                  <c:v>2.37</c:v>
                </c:pt>
                <c:pt idx="2538">
                  <c:v>2.31</c:v>
                </c:pt>
                <c:pt idx="2539">
                  <c:v>2.2000000000000002</c:v>
                </c:pt>
                <c:pt idx="2540">
                  <c:v>2.25</c:v>
                </c:pt>
                <c:pt idx="2541">
                  <c:v>2.2599999999999998</c:v>
                </c:pt>
                <c:pt idx="2542">
                  <c:v>2.2000000000000002</c:v>
                </c:pt>
                <c:pt idx="2543">
                  <c:v>2.1800000000000002</c:v>
                </c:pt>
                <c:pt idx="2544">
                  <c:v>2.16</c:v>
                </c:pt>
                <c:pt idx="2545">
                  <c:v>2.14</c:v>
                </c:pt>
                <c:pt idx="2546">
                  <c:v>2.14</c:v>
                </c:pt>
                <c:pt idx="2547">
                  <c:v>2.06</c:v>
                </c:pt>
                <c:pt idx="2548">
                  <c:v>2</c:v>
                </c:pt>
                <c:pt idx="2549">
                  <c:v>2.0699999999999998</c:v>
                </c:pt>
                <c:pt idx="2550">
                  <c:v>2.2599999999999998</c:v>
                </c:pt>
                <c:pt idx="2551">
                  <c:v>2.37</c:v>
                </c:pt>
                <c:pt idx="2552">
                  <c:v>2.41</c:v>
                </c:pt>
                <c:pt idx="2553">
                  <c:v>2.3199999999999998</c:v>
                </c:pt>
                <c:pt idx="2554">
                  <c:v>2.4</c:v>
                </c:pt>
                <c:pt idx="2555">
                  <c:v>2.33</c:v>
                </c:pt>
                <c:pt idx="2556">
                  <c:v>2.39</c:v>
                </c:pt>
                <c:pt idx="2557">
                  <c:v>2.42</c:v>
                </c:pt>
                <c:pt idx="2558">
                  <c:v>2.41</c:v>
                </c:pt>
                <c:pt idx="2559">
                  <c:v>2.33</c:v>
                </c:pt>
                <c:pt idx="2560">
                  <c:v>2.3199999999999998</c:v>
                </c:pt>
                <c:pt idx="2561">
                  <c:v>2.2999999999999998</c:v>
                </c:pt>
                <c:pt idx="2562">
                  <c:v>2.2200000000000002</c:v>
                </c:pt>
                <c:pt idx="2563">
                  <c:v>2.2200000000000002</c:v>
                </c:pt>
                <c:pt idx="2564">
                  <c:v>2.14</c:v>
                </c:pt>
                <c:pt idx="2565">
                  <c:v>2.25</c:v>
                </c:pt>
                <c:pt idx="2566">
                  <c:v>2.2599999999999998</c:v>
                </c:pt>
                <c:pt idx="2567">
                  <c:v>2.2599999999999998</c:v>
                </c:pt>
                <c:pt idx="2568">
                  <c:v>2.27</c:v>
                </c:pt>
                <c:pt idx="2569">
                  <c:v>2.25</c:v>
                </c:pt>
                <c:pt idx="2570">
                  <c:v>2.38</c:v>
                </c:pt>
                <c:pt idx="2571">
                  <c:v>2.5</c:v>
                </c:pt>
                <c:pt idx="2572">
                  <c:v>2.54</c:v>
                </c:pt>
                <c:pt idx="2573">
                  <c:v>2.58</c:v>
                </c:pt>
                <c:pt idx="2574">
                  <c:v>2.5499999999999998</c:v>
                </c:pt>
                <c:pt idx="2575">
                  <c:v>2.64</c:v>
                </c:pt>
                <c:pt idx="2576">
                  <c:v>2.61</c:v>
                </c:pt>
                <c:pt idx="2577">
                  <c:v>2.7</c:v>
                </c:pt>
                <c:pt idx="2578">
                  <c:v>2.74</c:v>
                </c:pt>
                <c:pt idx="2579">
                  <c:v>2.67</c:v>
                </c:pt>
                <c:pt idx="2580">
                  <c:v>2.65</c:v>
                </c:pt>
                <c:pt idx="2581">
                  <c:v>2.58</c:v>
                </c:pt>
                <c:pt idx="2582">
                  <c:v>2.59</c:v>
                </c:pt>
                <c:pt idx="2583">
                  <c:v>2.56</c:v>
                </c:pt>
                <c:pt idx="2584">
                  <c:v>2.58</c:v>
                </c:pt>
                <c:pt idx="2585">
                  <c:v>2.57</c:v>
                </c:pt>
                <c:pt idx="2586">
                  <c:v>2.67</c:v>
                </c:pt>
                <c:pt idx="2587">
                  <c:v>2.64</c:v>
                </c:pt>
                <c:pt idx="2588">
                  <c:v>2.59</c:v>
                </c:pt>
                <c:pt idx="2589">
                  <c:v>2.5299999999999998</c:v>
                </c:pt>
                <c:pt idx="2590">
                  <c:v>2.48</c:v>
                </c:pt>
                <c:pt idx="2591">
                  <c:v>2.58</c:v>
                </c:pt>
                <c:pt idx="2592">
                  <c:v>2.57</c:v>
                </c:pt>
                <c:pt idx="2593">
                  <c:v>2.63</c:v>
                </c:pt>
                <c:pt idx="2594">
                  <c:v>2.56</c:v>
                </c:pt>
                <c:pt idx="2595">
                  <c:v>2.67</c:v>
                </c:pt>
                <c:pt idx="2596">
                  <c:v>2.71</c:v>
                </c:pt>
                <c:pt idx="2597">
                  <c:v>2.77</c:v>
                </c:pt>
                <c:pt idx="2598">
                  <c:v>2.73</c:v>
                </c:pt>
                <c:pt idx="2599">
                  <c:v>2.84</c:v>
                </c:pt>
                <c:pt idx="2600">
                  <c:v>2.82</c:v>
                </c:pt>
                <c:pt idx="2601">
                  <c:v>2.56</c:v>
                </c:pt>
                <c:pt idx="2602">
                  <c:v>2.81</c:v>
                </c:pt>
                <c:pt idx="2603">
                  <c:v>2.75</c:v>
                </c:pt>
                <c:pt idx="2604">
                  <c:v>2.74</c:v>
                </c:pt>
                <c:pt idx="2605">
                  <c:v>2.98</c:v>
                </c:pt>
                <c:pt idx="2606">
                  <c:v>3.01</c:v>
                </c:pt>
                <c:pt idx="2607">
                  <c:v>2.91</c:v>
                </c:pt>
                <c:pt idx="2608">
                  <c:v>2.82</c:v>
                </c:pt>
                <c:pt idx="2609">
                  <c:v>2.93</c:v>
                </c:pt>
                <c:pt idx="2610">
                  <c:v>2.85</c:v>
                </c:pt>
                <c:pt idx="2611">
                  <c:v>2.94</c:v>
                </c:pt>
                <c:pt idx="2612">
                  <c:v>2.93</c:v>
                </c:pt>
                <c:pt idx="2613">
                  <c:v>2.99</c:v>
                </c:pt>
                <c:pt idx="2614">
                  <c:v>2.92</c:v>
                </c:pt>
                <c:pt idx="2615">
                  <c:v>3.12</c:v>
                </c:pt>
                <c:pt idx="2616">
                  <c:v>3.11</c:v>
                </c:pt>
                <c:pt idx="2617">
                  <c:v>3.12</c:v>
                </c:pt>
                <c:pt idx="2618">
                  <c:v>3.08</c:v>
                </c:pt>
                <c:pt idx="2619">
                  <c:v>3.03</c:v>
                </c:pt>
                <c:pt idx="2620">
                  <c:v>2.93</c:v>
                </c:pt>
                <c:pt idx="2621">
                  <c:v>2.92</c:v>
                </c:pt>
                <c:pt idx="2622">
                  <c:v>2.98</c:v>
                </c:pt>
                <c:pt idx="2623">
                  <c:v>2.9</c:v>
                </c:pt>
                <c:pt idx="2624">
                  <c:v>2.9</c:v>
                </c:pt>
                <c:pt idx="2625">
                  <c:v>2.92</c:v>
                </c:pt>
                <c:pt idx="2626">
                  <c:v>2.88</c:v>
                </c:pt>
                <c:pt idx="2627">
                  <c:v>2.96</c:v>
                </c:pt>
                <c:pt idx="2628">
                  <c:v>2.83</c:v>
                </c:pt>
                <c:pt idx="2629">
                  <c:v>3.02</c:v>
                </c:pt>
                <c:pt idx="2630">
                  <c:v>3.18</c:v>
                </c:pt>
                <c:pt idx="2631">
                  <c:v>3.29</c:v>
                </c:pt>
                <c:pt idx="2632">
                  <c:v>3.31</c:v>
                </c:pt>
                <c:pt idx="2633">
                  <c:v>3.24</c:v>
                </c:pt>
                <c:pt idx="2634">
                  <c:v>3.21</c:v>
                </c:pt>
                <c:pt idx="2635">
                  <c:v>2.93</c:v>
                </c:pt>
                <c:pt idx="2636">
                  <c:v>2.88</c:v>
                </c:pt>
                <c:pt idx="2637">
                  <c:v>2.8</c:v>
                </c:pt>
                <c:pt idx="2638">
                  <c:v>2.64</c:v>
                </c:pt>
                <c:pt idx="2639">
                  <c:v>2.4900000000000002</c:v>
                </c:pt>
                <c:pt idx="2640">
                  <c:v>2.46</c:v>
                </c:pt>
                <c:pt idx="2641">
                  <c:v>2.4</c:v>
                </c:pt>
                <c:pt idx="2642">
                  <c:v>2.35</c:v>
                </c:pt>
                <c:pt idx="2643">
                  <c:v>2.2599999999999998</c:v>
                </c:pt>
                <c:pt idx="2644">
                  <c:v>2.31</c:v>
                </c:pt>
                <c:pt idx="2645">
                  <c:v>2.2999999999999998</c:v>
                </c:pt>
                <c:pt idx="2646">
                  <c:v>2.2999999999999998</c:v>
                </c:pt>
                <c:pt idx="2647">
                  <c:v>2.37</c:v>
                </c:pt>
                <c:pt idx="2648">
                  <c:v>2.2799999999999998</c:v>
                </c:pt>
                <c:pt idx="2649">
                  <c:v>2.19</c:v>
                </c:pt>
                <c:pt idx="2650">
                  <c:v>2.25</c:v>
                </c:pt>
                <c:pt idx="2651">
                  <c:v>2.2400000000000002</c:v>
                </c:pt>
                <c:pt idx="2652">
                  <c:v>2.2000000000000002</c:v>
                </c:pt>
                <c:pt idx="2653">
                  <c:v>2.2000000000000002</c:v>
                </c:pt>
                <c:pt idx="2654">
                  <c:v>2.12</c:v>
                </c:pt>
                <c:pt idx="2655">
                  <c:v>2.1800000000000002</c:v>
                </c:pt>
                <c:pt idx="2656">
                  <c:v>2.2000000000000002</c:v>
                </c:pt>
                <c:pt idx="2657">
                  <c:v>2.12</c:v>
                </c:pt>
                <c:pt idx="2658">
                  <c:v>2.1</c:v>
                </c:pt>
                <c:pt idx="2659">
                  <c:v>2</c:v>
                </c:pt>
                <c:pt idx="2660">
                  <c:v>1.97</c:v>
                </c:pt>
                <c:pt idx="2661">
                  <c:v>2.0699999999999998</c:v>
                </c:pt>
                <c:pt idx="2662">
                  <c:v>2.06</c:v>
                </c:pt>
                <c:pt idx="2663">
                  <c:v>1.97</c:v>
                </c:pt>
                <c:pt idx="2664">
                  <c:v>2.0499999999999998</c:v>
                </c:pt>
                <c:pt idx="2665">
                  <c:v>2.12</c:v>
                </c:pt>
                <c:pt idx="2666">
                  <c:v>2.13</c:v>
                </c:pt>
                <c:pt idx="2667">
                  <c:v>2.12</c:v>
                </c:pt>
                <c:pt idx="2668">
                  <c:v>2.17</c:v>
                </c:pt>
                <c:pt idx="2669">
                  <c:v>2.16</c:v>
                </c:pt>
                <c:pt idx="2670">
                  <c:v>2.06</c:v>
                </c:pt>
                <c:pt idx="2671">
                  <c:v>2.16</c:v>
                </c:pt>
                <c:pt idx="2672">
                  <c:v>2.12</c:v>
                </c:pt>
                <c:pt idx="2673">
                  <c:v>2.0499999999999998</c:v>
                </c:pt>
                <c:pt idx="2674">
                  <c:v>1.95</c:v>
                </c:pt>
                <c:pt idx="2675">
                  <c:v>2.0299999999999998</c:v>
                </c:pt>
                <c:pt idx="2676">
                  <c:v>2.0499999999999998</c:v>
                </c:pt>
                <c:pt idx="2677">
                  <c:v>2.09</c:v>
                </c:pt>
                <c:pt idx="2678">
                  <c:v>2.11</c:v>
                </c:pt>
                <c:pt idx="2679">
                  <c:v>2.21</c:v>
                </c:pt>
                <c:pt idx="2680">
                  <c:v>2.2400000000000002</c:v>
                </c:pt>
                <c:pt idx="2681">
                  <c:v>2.2000000000000002</c:v>
                </c:pt>
                <c:pt idx="2682">
                  <c:v>2.14</c:v>
                </c:pt>
                <c:pt idx="2683">
                  <c:v>2.08</c:v>
                </c:pt>
                <c:pt idx="2684">
                  <c:v>2.12</c:v>
                </c:pt>
                <c:pt idx="2685">
                  <c:v>2.1800000000000002</c:v>
                </c:pt>
                <c:pt idx="2686">
                  <c:v>2.16</c:v>
                </c:pt>
                <c:pt idx="2687">
                  <c:v>2.17</c:v>
                </c:pt>
                <c:pt idx="2688">
                  <c:v>2.16</c:v>
                </c:pt>
                <c:pt idx="2689">
                  <c:v>2.2200000000000002</c:v>
                </c:pt>
                <c:pt idx="2690">
                  <c:v>2.23</c:v>
                </c:pt>
                <c:pt idx="2691">
                  <c:v>2.2000000000000002</c:v>
                </c:pt>
                <c:pt idx="2692">
                  <c:v>2.16</c:v>
                </c:pt>
                <c:pt idx="2693">
                  <c:v>2.16</c:v>
                </c:pt>
                <c:pt idx="2694">
                  <c:v>2.38</c:v>
                </c:pt>
                <c:pt idx="2695">
                  <c:v>2.35</c:v>
                </c:pt>
                <c:pt idx="2696">
                  <c:v>2.4</c:v>
                </c:pt>
                <c:pt idx="2697">
                  <c:v>2.23</c:v>
                </c:pt>
                <c:pt idx="2698">
                  <c:v>2.2200000000000002</c:v>
                </c:pt>
                <c:pt idx="2699">
                  <c:v>2.2000000000000002</c:v>
                </c:pt>
                <c:pt idx="2700">
                  <c:v>2.23</c:v>
                </c:pt>
                <c:pt idx="2701">
                  <c:v>2.1800000000000002</c:v>
                </c:pt>
                <c:pt idx="2702">
                  <c:v>2.16</c:v>
                </c:pt>
                <c:pt idx="2703">
                  <c:v>2.17</c:v>
                </c:pt>
                <c:pt idx="2704">
                  <c:v>2.13</c:v>
                </c:pt>
                <c:pt idx="2705">
                  <c:v>2.17</c:v>
                </c:pt>
                <c:pt idx="2706">
                  <c:v>2.2000000000000002</c:v>
                </c:pt>
                <c:pt idx="2707">
                  <c:v>2.2000000000000002</c:v>
                </c:pt>
                <c:pt idx="2708">
                  <c:v>2.2200000000000002</c:v>
                </c:pt>
                <c:pt idx="2709">
                  <c:v>2.17</c:v>
                </c:pt>
                <c:pt idx="2710">
                  <c:v>2.12</c:v>
                </c:pt>
                <c:pt idx="2711">
                  <c:v>2.09</c:v>
                </c:pt>
                <c:pt idx="2712">
                  <c:v>2.02</c:v>
                </c:pt>
                <c:pt idx="2713">
                  <c:v>2</c:v>
                </c:pt>
                <c:pt idx="2714">
                  <c:v>1.96</c:v>
                </c:pt>
                <c:pt idx="2715">
                  <c:v>1.98</c:v>
                </c:pt>
                <c:pt idx="2716">
                  <c:v>2.0099999999999998</c:v>
                </c:pt>
                <c:pt idx="2717">
                  <c:v>2.02</c:v>
                </c:pt>
                <c:pt idx="2718">
                  <c:v>2.2000000000000002</c:v>
                </c:pt>
                <c:pt idx="2719">
                  <c:v>2.2200000000000002</c:v>
                </c:pt>
                <c:pt idx="2720">
                  <c:v>2.13</c:v>
                </c:pt>
                <c:pt idx="2721">
                  <c:v>2.19</c:v>
                </c:pt>
                <c:pt idx="2722">
                  <c:v>2.1800000000000002</c:v>
                </c:pt>
                <c:pt idx="2723">
                  <c:v>2.2799999999999998</c:v>
                </c:pt>
                <c:pt idx="2724">
                  <c:v>2.2599999999999998</c:v>
                </c:pt>
                <c:pt idx="2725">
                  <c:v>2.23</c:v>
                </c:pt>
                <c:pt idx="2726">
                  <c:v>2.16</c:v>
                </c:pt>
                <c:pt idx="2727">
                  <c:v>2.14</c:v>
                </c:pt>
                <c:pt idx="2728">
                  <c:v>2.14</c:v>
                </c:pt>
                <c:pt idx="2729">
                  <c:v>2.0299999999999998</c:v>
                </c:pt>
                <c:pt idx="2730">
                  <c:v>1.85</c:v>
                </c:pt>
                <c:pt idx="2731">
                  <c:v>1.81</c:v>
                </c:pt>
                <c:pt idx="2732">
                  <c:v>1.81</c:v>
                </c:pt>
                <c:pt idx="2733">
                  <c:v>1.76</c:v>
                </c:pt>
                <c:pt idx="2734">
                  <c:v>1.82</c:v>
                </c:pt>
                <c:pt idx="2735">
                  <c:v>1.87</c:v>
                </c:pt>
                <c:pt idx="2736">
                  <c:v>1.8</c:v>
                </c:pt>
                <c:pt idx="2737">
                  <c:v>1.78</c:v>
                </c:pt>
                <c:pt idx="2738">
                  <c:v>1.79</c:v>
                </c:pt>
                <c:pt idx="2739">
                  <c:v>1.78</c:v>
                </c:pt>
                <c:pt idx="2740">
                  <c:v>1.77</c:v>
                </c:pt>
                <c:pt idx="2741">
                  <c:v>1.97</c:v>
                </c:pt>
                <c:pt idx="2742">
                  <c:v>2</c:v>
                </c:pt>
                <c:pt idx="2743">
                  <c:v>2.0299999999999998</c:v>
                </c:pt>
                <c:pt idx="2744">
                  <c:v>2.02</c:v>
                </c:pt>
                <c:pt idx="2745">
                  <c:v>2.0299999999999998</c:v>
                </c:pt>
                <c:pt idx="2746">
                  <c:v>1.98</c:v>
                </c:pt>
                <c:pt idx="2747">
                  <c:v>1.9</c:v>
                </c:pt>
                <c:pt idx="2748">
                  <c:v>1.93</c:v>
                </c:pt>
                <c:pt idx="2749">
                  <c:v>1.94</c:v>
                </c:pt>
                <c:pt idx="2750">
                  <c:v>1.95</c:v>
                </c:pt>
                <c:pt idx="2751">
                  <c:v>1.96</c:v>
                </c:pt>
                <c:pt idx="2752">
                  <c:v>2</c:v>
                </c:pt>
                <c:pt idx="2753">
                  <c:v>2.04</c:v>
                </c:pt>
                <c:pt idx="2754">
                  <c:v>1.96</c:v>
                </c:pt>
                <c:pt idx="2755">
                  <c:v>1.91</c:v>
                </c:pt>
                <c:pt idx="2756">
                  <c:v>1.99</c:v>
                </c:pt>
                <c:pt idx="2757">
                  <c:v>2.11</c:v>
                </c:pt>
                <c:pt idx="2758">
                  <c:v>2.09</c:v>
                </c:pt>
                <c:pt idx="2759">
                  <c:v>2.15</c:v>
                </c:pt>
                <c:pt idx="2760">
                  <c:v>2.2999999999999998</c:v>
                </c:pt>
                <c:pt idx="2761">
                  <c:v>2.36</c:v>
                </c:pt>
                <c:pt idx="2762">
                  <c:v>2.41</c:v>
                </c:pt>
                <c:pt idx="2763">
                  <c:v>2.4300000000000002</c:v>
                </c:pt>
                <c:pt idx="2764">
                  <c:v>2.33</c:v>
                </c:pt>
                <c:pt idx="2765">
                  <c:v>2.4900000000000002</c:v>
                </c:pt>
                <c:pt idx="2766">
                  <c:v>2.57</c:v>
                </c:pt>
                <c:pt idx="2767">
                  <c:v>2.4900000000000002</c:v>
                </c:pt>
                <c:pt idx="2768">
                  <c:v>2.67</c:v>
                </c:pt>
                <c:pt idx="2769">
                  <c:v>2.64</c:v>
                </c:pt>
                <c:pt idx="2770">
                  <c:v>2.66</c:v>
                </c:pt>
                <c:pt idx="2771">
                  <c:v>2.73</c:v>
                </c:pt>
                <c:pt idx="2772">
                  <c:v>2.76</c:v>
                </c:pt>
                <c:pt idx="2773">
                  <c:v>2.85</c:v>
                </c:pt>
                <c:pt idx="2774">
                  <c:v>2.86</c:v>
                </c:pt>
                <c:pt idx="2775">
                  <c:v>2.89</c:v>
                </c:pt>
                <c:pt idx="2776">
                  <c:v>3.01</c:v>
                </c:pt>
                <c:pt idx="2777">
                  <c:v>2.91</c:v>
                </c:pt>
                <c:pt idx="2778">
                  <c:v>2.96</c:v>
                </c:pt>
                <c:pt idx="2779">
                  <c:v>3.07</c:v>
                </c:pt>
                <c:pt idx="2780">
                  <c:v>3.11</c:v>
                </c:pt>
                <c:pt idx="2781">
                  <c:v>3.19</c:v>
                </c:pt>
                <c:pt idx="2782">
                  <c:v>3.23</c:v>
                </c:pt>
                <c:pt idx="2783">
                  <c:v>3.08</c:v>
                </c:pt>
                <c:pt idx="2784">
                  <c:v>3.21</c:v>
                </c:pt>
                <c:pt idx="2785">
                  <c:v>3.23</c:v>
                </c:pt>
                <c:pt idx="2786">
                  <c:v>3.22</c:v>
                </c:pt>
                <c:pt idx="2787">
                  <c:v>3.34</c:v>
                </c:pt>
                <c:pt idx="2788">
                  <c:v>3.43</c:v>
                </c:pt>
                <c:pt idx="2789">
                  <c:v>3.38</c:v>
                </c:pt>
                <c:pt idx="2790">
                  <c:v>3.25</c:v>
                </c:pt>
                <c:pt idx="2791">
                  <c:v>3.21</c:v>
                </c:pt>
                <c:pt idx="2792">
                  <c:v>3.11</c:v>
                </c:pt>
                <c:pt idx="2793">
                  <c:v>3.03</c:v>
                </c:pt>
                <c:pt idx="2794">
                  <c:v>3.09</c:v>
                </c:pt>
                <c:pt idx="2795">
                  <c:v>3.25</c:v>
                </c:pt>
                <c:pt idx="2796">
                  <c:v>3.26</c:v>
                </c:pt>
                <c:pt idx="2797">
                  <c:v>3.28</c:v>
                </c:pt>
                <c:pt idx="2798">
                  <c:v>3.3</c:v>
                </c:pt>
                <c:pt idx="2799">
                  <c:v>3.33</c:v>
                </c:pt>
                <c:pt idx="2800">
                  <c:v>3.19</c:v>
                </c:pt>
                <c:pt idx="2801">
                  <c:v>3.31</c:v>
                </c:pt>
                <c:pt idx="2802">
                  <c:v>3.28</c:v>
                </c:pt>
                <c:pt idx="2803">
                  <c:v>3.24</c:v>
                </c:pt>
                <c:pt idx="2804">
                  <c:v>3.17</c:v>
                </c:pt>
                <c:pt idx="2805">
                  <c:v>3.24</c:v>
                </c:pt>
                <c:pt idx="2806">
                  <c:v>3.18</c:v>
                </c:pt>
                <c:pt idx="2807">
                  <c:v>3.19</c:v>
                </c:pt>
                <c:pt idx="2808">
                  <c:v>3.31</c:v>
                </c:pt>
                <c:pt idx="2809">
                  <c:v>3.35</c:v>
                </c:pt>
                <c:pt idx="2810">
                  <c:v>3.34</c:v>
                </c:pt>
                <c:pt idx="2811">
                  <c:v>3.43</c:v>
                </c:pt>
                <c:pt idx="2812">
                  <c:v>3.52</c:v>
                </c:pt>
                <c:pt idx="2813">
                  <c:v>3.44</c:v>
                </c:pt>
                <c:pt idx="2814">
                  <c:v>3.38</c:v>
                </c:pt>
                <c:pt idx="2815">
                  <c:v>3.27</c:v>
                </c:pt>
                <c:pt idx="2816">
                  <c:v>3.36</c:v>
                </c:pt>
                <c:pt idx="2817">
                  <c:v>3.35</c:v>
                </c:pt>
                <c:pt idx="2818">
                  <c:v>3.32</c:v>
                </c:pt>
                <c:pt idx="2819">
                  <c:v>3.43</c:v>
                </c:pt>
                <c:pt idx="2820">
                  <c:v>3.36</c:v>
                </c:pt>
                <c:pt idx="2821">
                  <c:v>3.33</c:v>
                </c:pt>
                <c:pt idx="2822">
                  <c:v>3.32</c:v>
                </c:pt>
                <c:pt idx="2823">
                  <c:v>3.42</c:v>
                </c:pt>
                <c:pt idx="2824">
                  <c:v>3.26</c:v>
                </c:pt>
                <c:pt idx="2825">
                  <c:v>3.3</c:v>
                </c:pt>
                <c:pt idx="2826">
                  <c:v>3.28</c:v>
                </c:pt>
                <c:pt idx="2827">
                  <c:v>3.08</c:v>
                </c:pt>
                <c:pt idx="2828">
                  <c:v>3.05</c:v>
                </c:pt>
                <c:pt idx="2829">
                  <c:v>3.1</c:v>
                </c:pt>
                <c:pt idx="2830">
                  <c:v>3.1</c:v>
                </c:pt>
                <c:pt idx="2831">
                  <c:v>3.12</c:v>
                </c:pt>
                <c:pt idx="2832">
                  <c:v>3.08</c:v>
                </c:pt>
                <c:pt idx="2833">
                  <c:v>3.17</c:v>
                </c:pt>
                <c:pt idx="2834">
                  <c:v>3.18</c:v>
                </c:pt>
                <c:pt idx="2835">
                  <c:v>3.11</c:v>
                </c:pt>
                <c:pt idx="2836">
                  <c:v>2.99</c:v>
                </c:pt>
                <c:pt idx="2837">
                  <c:v>2.95</c:v>
                </c:pt>
                <c:pt idx="2838">
                  <c:v>2.97</c:v>
                </c:pt>
                <c:pt idx="2839">
                  <c:v>2.95</c:v>
                </c:pt>
                <c:pt idx="2840">
                  <c:v>2.92</c:v>
                </c:pt>
                <c:pt idx="2841">
                  <c:v>3.01</c:v>
                </c:pt>
                <c:pt idx="2842">
                  <c:v>2.94</c:v>
                </c:pt>
                <c:pt idx="2843">
                  <c:v>2.86</c:v>
                </c:pt>
                <c:pt idx="2844">
                  <c:v>2.9</c:v>
                </c:pt>
                <c:pt idx="2845">
                  <c:v>2.88</c:v>
                </c:pt>
                <c:pt idx="2846">
                  <c:v>2.9</c:v>
                </c:pt>
                <c:pt idx="2847">
                  <c:v>2.89</c:v>
                </c:pt>
                <c:pt idx="2848">
                  <c:v>2.88</c:v>
                </c:pt>
                <c:pt idx="2849">
                  <c:v>2.86</c:v>
                </c:pt>
                <c:pt idx="2850">
                  <c:v>2.76</c:v>
                </c:pt>
                <c:pt idx="2851">
                  <c:v>2.81</c:v>
                </c:pt>
                <c:pt idx="2852">
                  <c:v>2.74</c:v>
                </c:pt>
                <c:pt idx="2853">
                  <c:v>2.76</c:v>
                </c:pt>
                <c:pt idx="2854">
                  <c:v>2.64</c:v>
                </c:pt>
                <c:pt idx="2855">
                  <c:v>2.64</c:v>
                </c:pt>
                <c:pt idx="2856">
                  <c:v>2.62</c:v>
                </c:pt>
                <c:pt idx="2857">
                  <c:v>2.57</c:v>
                </c:pt>
                <c:pt idx="2858">
                  <c:v>2.54</c:v>
                </c:pt>
                <c:pt idx="2859">
                  <c:v>2.63</c:v>
                </c:pt>
                <c:pt idx="2860">
                  <c:v>2.66</c:v>
                </c:pt>
                <c:pt idx="2861">
                  <c:v>2.6</c:v>
                </c:pt>
                <c:pt idx="2862">
                  <c:v>2.54</c:v>
                </c:pt>
                <c:pt idx="2863">
                  <c:v>2.6</c:v>
                </c:pt>
                <c:pt idx="2864">
                  <c:v>2.58</c:v>
                </c:pt>
                <c:pt idx="2865">
                  <c:v>2.4900000000000002</c:v>
                </c:pt>
                <c:pt idx="2866">
                  <c:v>2.5099999999999998</c:v>
                </c:pt>
                <c:pt idx="2867">
                  <c:v>2.62</c:v>
                </c:pt>
                <c:pt idx="2868">
                  <c:v>2.62</c:v>
                </c:pt>
                <c:pt idx="2869">
                  <c:v>2.5</c:v>
                </c:pt>
                <c:pt idx="2870">
                  <c:v>2.52</c:v>
                </c:pt>
                <c:pt idx="2871">
                  <c:v>2.42</c:v>
                </c:pt>
                <c:pt idx="2872">
                  <c:v>2.39</c:v>
                </c:pt>
                <c:pt idx="2873">
                  <c:v>2.39</c:v>
                </c:pt>
                <c:pt idx="2874">
                  <c:v>2.39</c:v>
                </c:pt>
                <c:pt idx="2875">
                  <c:v>2.4900000000000002</c:v>
                </c:pt>
                <c:pt idx="2876">
                  <c:v>2.5299999999999998</c:v>
                </c:pt>
                <c:pt idx="2877">
                  <c:v>2.48</c:v>
                </c:pt>
                <c:pt idx="2878">
                  <c:v>2.54</c:v>
                </c:pt>
                <c:pt idx="2879">
                  <c:v>2.4500000000000002</c:v>
                </c:pt>
                <c:pt idx="2880">
                  <c:v>2.38</c:v>
                </c:pt>
                <c:pt idx="2881">
                  <c:v>2.4</c:v>
                </c:pt>
                <c:pt idx="2882">
                  <c:v>2.48</c:v>
                </c:pt>
                <c:pt idx="2883">
                  <c:v>2.63</c:v>
                </c:pt>
                <c:pt idx="2884">
                  <c:v>2.48</c:v>
                </c:pt>
                <c:pt idx="2885">
                  <c:v>2.61</c:v>
                </c:pt>
                <c:pt idx="2886">
                  <c:v>2.62</c:v>
                </c:pt>
                <c:pt idx="2887">
                  <c:v>2.72</c:v>
                </c:pt>
                <c:pt idx="2888">
                  <c:v>2.83</c:v>
                </c:pt>
                <c:pt idx="2889">
                  <c:v>2.8</c:v>
                </c:pt>
                <c:pt idx="2890">
                  <c:v>2.9</c:v>
                </c:pt>
                <c:pt idx="2891">
                  <c:v>3.11</c:v>
                </c:pt>
                <c:pt idx="2892">
                  <c:v>3.01</c:v>
                </c:pt>
                <c:pt idx="2893">
                  <c:v>3.02</c:v>
                </c:pt>
                <c:pt idx="2894">
                  <c:v>3.01</c:v>
                </c:pt>
                <c:pt idx="2895">
                  <c:v>2.98</c:v>
                </c:pt>
                <c:pt idx="2896">
                  <c:v>3.01</c:v>
                </c:pt>
                <c:pt idx="2897">
                  <c:v>2.92</c:v>
                </c:pt>
                <c:pt idx="2898">
                  <c:v>3.13</c:v>
                </c:pt>
                <c:pt idx="2899">
                  <c:v>3.18</c:v>
                </c:pt>
                <c:pt idx="2900">
                  <c:v>3.13</c:v>
                </c:pt>
                <c:pt idx="2901">
                  <c:v>3.23</c:v>
                </c:pt>
                <c:pt idx="2902">
                  <c:v>3.29</c:v>
                </c:pt>
                <c:pt idx="2903">
                  <c:v>3.2</c:v>
                </c:pt>
                <c:pt idx="2904">
                  <c:v>3.26</c:v>
                </c:pt>
                <c:pt idx="2905">
                  <c:v>3.23</c:v>
                </c:pt>
                <c:pt idx="2906">
                  <c:v>3.3</c:v>
                </c:pt>
                <c:pt idx="2907">
                  <c:v>3.33</c:v>
                </c:pt>
                <c:pt idx="2908">
                  <c:v>3.22</c:v>
                </c:pt>
                <c:pt idx="2909">
                  <c:v>3.23</c:v>
                </c:pt>
                <c:pt idx="2910">
                  <c:v>3.37</c:v>
                </c:pt>
                <c:pt idx="2911">
                  <c:v>3.43</c:v>
                </c:pt>
                <c:pt idx="2912">
                  <c:v>3.48</c:v>
                </c:pt>
                <c:pt idx="2913">
                  <c:v>3.5</c:v>
                </c:pt>
                <c:pt idx="2914">
                  <c:v>3.45</c:v>
                </c:pt>
                <c:pt idx="2915">
                  <c:v>3.43</c:v>
                </c:pt>
                <c:pt idx="2916">
                  <c:v>3.42</c:v>
                </c:pt>
                <c:pt idx="2917">
                  <c:v>3.48</c:v>
                </c:pt>
                <c:pt idx="2918">
                  <c:v>3.44</c:v>
                </c:pt>
                <c:pt idx="2919">
                  <c:v>3.48</c:v>
                </c:pt>
                <c:pt idx="2920">
                  <c:v>3.49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A8-432D-8BE3-10E706E83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0143391"/>
        <c:axId val="1570130911"/>
      </c:lineChart>
      <c:dateAx>
        <c:axId val="1570143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[$-416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70130911"/>
        <c:crosses val="autoZero"/>
        <c:auto val="1"/>
        <c:lblOffset val="100"/>
        <c:baseTimeUnit val="days"/>
        <c:majorUnit val="1"/>
        <c:majorTimeUnit val="years"/>
      </c:dateAx>
      <c:valAx>
        <c:axId val="1570130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7014339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'[23]7.5 (FK)'!$A$3</c:f>
              <c:strCache>
                <c:ptCount val="1"/>
                <c:pt idx="0">
                  <c:v>RECEITA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'[23]7.5 (FK)'!$B$2:$M$2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'[23]7.5 (FK)'!$B$3:$M$3</c:f>
              <c:numCache>
                <c:formatCode>#,##0.00</c:formatCode>
                <c:ptCount val="12"/>
                <c:pt idx="0">
                  <c:v>2007.828</c:v>
                </c:pt>
                <c:pt idx="1">
                  <c:v>2728.9850000000001</c:v>
                </c:pt>
                <c:pt idx="2">
                  <c:v>2976.0479999999998</c:v>
                </c:pt>
                <c:pt idx="3">
                  <c:v>6207.1679999999997</c:v>
                </c:pt>
                <c:pt idx="4">
                  <c:v>7351.4560000000001</c:v>
                </c:pt>
                <c:pt idx="5">
                  <c:v>8897.8490000000002</c:v>
                </c:pt>
                <c:pt idx="6">
                  <c:v>11256.565000000001</c:v>
                </c:pt>
                <c:pt idx="7">
                  <c:v>13212.504999999999</c:v>
                </c:pt>
                <c:pt idx="8">
                  <c:v>14801.445</c:v>
                </c:pt>
                <c:pt idx="9">
                  <c:v>17565.599999999999</c:v>
                </c:pt>
                <c:pt idx="10">
                  <c:v>20066.84</c:v>
                </c:pt>
                <c:pt idx="11">
                  <c:v>24127.002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91-45B9-A86C-9451AC8BCAB7}"/>
            </c:ext>
          </c:extLst>
        </c:ser>
        <c:ser>
          <c:idx val="2"/>
          <c:order val="2"/>
          <c:tx>
            <c:strRef>
              <c:f>'[23]7.5 (FK)'!$A$5</c:f>
              <c:strCache>
                <c:ptCount val="1"/>
                <c:pt idx="0">
                  <c:v>PL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'[23]7.5 (FK)'!$B$2:$M$2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'[23]7.5 (FK)'!$B$5:$M$5</c:f>
              <c:numCache>
                <c:formatCode>#,##0.00</c:formatCode>
                <c:ptCount val="12"/>
                <c:pt idx="0">
                  <c:v>2246.2040000000002</c:v>
                </c:pt>
                <c:pt idx="1">
                  <c:v>2618.6889999999999</c:v>
                </c:pt>
                <c:pt idx="2">
                  <c:v>11446.407999999999</c:v>
                </c:pt>
                <c:pt idx="3">
                  <c:v>12459.688</c:v>
                </c:pt>
                <c:pt idx="4">
                  <c:v>13849.364</c:v>
                </c:pt>
                <c:pt idx="5">
                  <c:v>15207.726000000001</c:v>
                </c:pt>
                <c:pt idx="6">
                  <c:v>17473.060000000001</c:v>
                </c:pt>
                <c:pt idx="7">
                  <c:v>15835.269</c:v>
                </c:pt>
                <c:pt idx="8">
                  <c:v>14285.164000000001</c:v>
                </c:pt>
                <c:pt idx="9">
                  <c:v>13770.664000000001</c:v>
                </c:pt>
                <c:pt idx="10">
                  <c:v>13241.388000000001</c:v>
                </c:pt>
                <c:pt idx="11">
                  <c:v>12706.279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91-45B9-A86C-9451AC8BC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927085423"/>
        <c:axId val="927083983"/>
      </c:barChart>
      <c:lineChart>
        <c:grouping val="standard"/>
        <c:varyColors val="0"/>
        <c:ser>
          <c:idx val="1"/>
          <c:order val="1"/>
          <c:tx>
            <c:strRef>
              <c:f>'[23]7.5 (FK)'!$A$4</c:f>
              <c:strCache>
                <c:ptCount val="1"/>
                <c:pt idx="0">
                  <c:v>Mg EBITDA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'[23]7.5 (FK)'!$B$2:$M$2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'[23]7.5 (FK)'!$B$4:$M$4</c:f>
              <c:numCache>
                <c:formatCode>0.00%</c:formatCode>
                <c:ptCount val="12"/>
                <c:pt idx="0">
                  <c:v>0.22173000000000001</c:v>
                </c:pt>
                <c:pt idx="1">
                  <c:v>0.33137100000000003</c:v>
                </c:pt>
                <c:pt idx="2">
                  <c:v>0.34255099999999999</c:v>
                </c:pt>
                <c:pt idx="3">
                  <c:v>0.35606399999999999</c:v>
                </c:pt>
                <c:pt idx="4">
                  <c:v>0.36975999999999998</c:v>
                </c:pt>
                <c:pt idx="5">
                  <c:v>0.37580000000000002</c:v>
                </c:pt>
                <c:pt idx="6">
                  <c:v>0.244308</c:v>
                </c:pt>
                <c:pt idx="7">
                  <c:v>0.19165399999999999</c:v>
                </c:pt>
                <c:pt idx="8">
                  <c:v>-8.7746000000000005E-2</c:v>
                </c:pt>
                <c:pt idx="9">
                  <c:v>5.7477E-2</c:v>
                </c:pt>
                <c:pt idx="10">
                  <c:v>0.143175</c:v>
                </c:pt>
                <c:pt idx="11">
                  <c:v>0.15786900000000001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91-45B9-A86C-9451AC8BC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156591"/>
        <c:axId val="937163311"/>
      </c:lineChart>
      <c:catAx>
        <c:axId val="927085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927083983"/>
        <c:crosses val="autoZero"/>
        <c:auto val="1"/>
        <c:lblAlgn val="ctr"/>
        <c:lblOffset val="100"/>
        <c:noMultiLvlLbl val="0"/>
      </c:catAx>
      <c:valAx>
        <c:axId val="9270839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927085423"/>
        <c:crosses val="autoZero"/>
        <c:crossBetween val="between"/>
      </c:valAx>
      <c:valAx>
        <c:axId val="937163311"/>
        <c:scaling>
          <c:orientation val="minMax"/>
          <c:max val="0.5"/>
          <c:min val="-0.1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937156591"/>
        <c:crosses val="max"/>
        <c:crossBetween val="between"/>
        <c:majorUnit val="0.1"/>
      </c:valAx>
      <c:catAx>
        <c:axId val="9371565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3716331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'[23]7.7 (FK)'!$A$12:$A$4218</c:f>
              <c:numCache>
                <c:formatCode>dd/mm/yy;@</c:formatCode>
                <c:ptCount val="4207"/>
                <c:pt idx="0">
                  <c:v>39084</c:v>
                </c:pt>
                <c:pt idx="1">
                  <c:v>39085</c:v>
                </c:pt>
                <c:pt idx="2">
                  <c:v>39086</c:v>
                </c:pt>
                <c:pt idx="3">
                  <c:v>39087</c:v>
                </c:pt>
                <c:pt idx="4">
                  <c:v>39090</c:v>
                </c:pt>
                <c:pt idx="5">
                  <c:v>39091</c:v>
                </c:pt>
                <c:pt idx="6">
                  <c:v>39092</c:v>
                </c:pt>
                <c:pt idx="7">
                  <c:v>39093</c:v>
                </c:pt>
                <c:pt idx="8">
                  <c:v>39094</c:v>
                </c:pt>
                <c:pt idx="9">
                  <c:v>39097</c:v>
                </c:pt>
                <c:pt idx="10">
                  <c:v>39098</c:v>
                </c:pt>
                <c:pt idx="11">
                  <c:v>39099</c:v>
                </c:pt>
                <c:pt idx="12">
                  <c:v>39100</c:v>
                </c:pt>
                <c:pt idx="13">
                  <c:v>39101</c:v>
                </c:pt>
                <c:pt idx="14">
                  <c:v>39104</c:v>
                </c:pt>
                <c:pt idx="15">
                  <c:v>39105</c:v>
                </c:pt>
                <c:pt idx="16">
                  <c:v>39106</c:v>
                </c:pt>
                <c:pt idx="17">
                  <c:v>39108</c:v>
                </c:pt>
                <c:pt idx="18">
                  <c:v>39111</c:v>
                </c:pt>
                <c:pt idx="19">
                  <c:v>39112</c:v>
                </c:pt>
                <c:pt idx="20">
                  <c:v>39113</c:v>
                </c:pt>
                <c:pt idx="21">
                  <c:v>39114</c:v>
                </c:pt>
                <c:pt idx="22">
                  <c:v>39115</c:v>
                </c:pt>
                <c:pt idx="23">
                  <c:v>39118</c:v>
                </c:pt>
                <c:pt idx="24">
                  <c:v>39119</c:v>
                </c:pt>
                <c:pt idx="25">
                  <c:v>39120</c:v>
                </c:pt>
                <c:pt idx="26">
                  <c:v>39121</c:v>
                </c:pt>
                <c:pt idx="27">
                  <c:v>39122</c:v>
                </c:pt>
                <c:pt idx="28">
                  <c:v>39125</c:v>
                </c:pt>
                <c:pt idx="29">
                  <c:v>39126</c:v>
                </c:pt>
                <c:pt idx="30">
                  <c:v>39127</c:v>
                </c:pt>
                <c:pt idx="31">
                  <c:v>39128</c:v>
                </c:pt>
                <c:pt idx="32">
                  <c:v>39129</c:v>
                </c:pt>
                <c:pt idx="33">
                  <c:v>39134</c:v>
                </c:pt>
                <c:pt idx="34">
                  <c:v>39135</c:v>
                </c:pt>
                <c:pt idx="35">
                  <c:v>39136</c:v>
                </c:pt>
                <c:pt idx="36">
                  <c:v>39139</c:v>
                </c:pt>
                <c:pt idx="37">
                  <c:v>39140</c:v>
                </c:pt>
                <c:pt idx="38">
                  <c:v>39141</c:v>
                </c:pt>
                <c:pt idx="39">
                  <c:v>39142</c:v>
                </c:pt>
                <c:pt idx="40">
                  <c:v>39143</c:v>
                </c:pt>
                <c:pt idx="41">
                  <c:v>39146</c:v>
                </c:pt>
                <c:pt idx="42">
                  <c:v>39147</c:v>
                </c:pt>
                <c:pt idx="43">
                  <c:v>39148</c:v>
                </c:pt>
                <c:pt idx="44">
                  <c:v>39149</c:v>
                </c:pt>
                <c:pt idx="45">
                  <c:v>39150</c:v>
                </c:pt>
                <c:pt idx="46">
                  <c:v>39153</c:v>
                </c:pt>
                <c:pt idx="47">
                  <c:v>39154</c:v>
                </c:pt>
                <c:pt idx="48">
                  <c:v>39155</c:v>
                </c:pt>
                <c:pt idx="49">
                  <c:v>39156</c:v>
                </c:pt>
                <c:pt idx="50">
                  <c:v>39157</c:v>
                </c:pt>
                <c:pt idx="51">
                  <c:v>39160</c:v>
                </c:pt>
                <c:pt idx="52">
                  <c:v>39161</c:v>
                </c:pt>
                <c:pt idx="53">
                  <c:v>39162</c:v>
                </c:pt>
                <c:pt idx="54">
                  <c:v>39163</c:v>
                </c:pt>
                <c:pt idx="55">
                  <c:v>39164</c:v>
                </c:pt>
                <c:pt idx="56">
                  <c:v>39167</c:v>
                </c:pt>
                <c:pt idx="57">
                  <c:v>39168</c:v>
                </c:pt>
                <c:pt idx="58">
                  <c:v>39169</c:v>
                </c:pt>
                <c:pt idx="59">
                  <c:v>39170</c:v>
                </c:pt>
                <c:pt idx="60">
                  <c:v>39171</c:v>
                </c:pt>
                <c:pt idx="61">
                  <c:v>39174</c:v>
                </c:pt>
                <c:pt idx="62">
                  <c:v>39175</c:v>
                </c:pt>
                <c:pt idx="63">
                  <c:v>39176</c:v>
                </c:pt>
                <c:pt idx="64">
                  <c:v>39177</c:v>
                </c:pt>
                <c:pt idx="65">
                  <c:v>39181</c:v>
                </c:pt>
                <c:pt idx="66">
                  <c:v>39182</c:v>
                </c:pt>
                <c:pt idx="67">
                  <c:v>39183</c:v>
                </c:pt>
                <c:pt idx="68">
                  <c:v>39184</c:v>
                </c:pt>
                <c:pt idx="69">
                  <c:v>39185</c:v>
                </c:pt>
                <c:pt idx="70">
                  <c:v>39188</c:v>
                </c:pt>
                <c:pt idx="71">
                  <c:v>39189</c:v>
                </c:pt>
                <c:pt idx="72">
                  <c:v>39190</c:v>
                </c:pt>
                <c:pt idx="73">
                  <c:v>39191</c:v>
                </c:pt>
                <c:pt idx="74">
                  <c:v>39192</c:v>
                </c:pt>
                <c:pt idx="75">
                  <c:v>39195</c:v>
                </c:pt>
                <c:pt idx="76">
                  <c:v>39196</c:v>
                </c:pt>
                <c:pt idx="77">
                  <c:v>39197</c:v>
                </c:pt>
                <c:pt idx="78">
                  <c:v>39198</c:v>
                </c:pt>
                <c:pt idx="79">
                  <c:v>39199</c:v>
                </c:pt>
                <c:pt idx="80">
                  <c:v>39202</c:v>
                </c:pt>
                <c:pt idx="81">
                  <c:v>39204</c:v>
                </c:pt>
                <c:pt idx="82">
                  <c:v>39205</c:v>
                </c:pt>
                <c:pt idx="83">
                  <c:v>39206</c:v>
                </c:pt>
                <c:pt idx="84">
                  <c:v>39209</c:v>
                </c:pt>
                <c:pt idx="85">
                  <c:v>39210</c:v>
                </c:pt>
                <c:pt idx="86">
                  <c:v>39211</c:v>
                </c:pt>
                <c:pt idx="87">
                  <c:v>39212</c:v>
                </c:pt>
                <c:pt idx="88">
                  <c:v>39213</c:v>
                </c:pt>
                <c:pt idx="89">
                  <c:v>39216</c:v>
                </c:pt>
                <c:pt idx="90">
                  <c:v>39217</c:v>
                </c:pt>
                <c:pt idx="91">
                  <c:v>39218</c:v>
                </c:pt>
                <c:pt idx="92">
                  <c:v>39219</c:v>
                </c:pt>
                <c:pt idx="93">
                  <c:v>39220</c:v>
                </c:pt>
                <c:pt idx="94">
                  <c:v>39223</c:v>
                </c:pt>
                <c:pt idx="95">
                  <c:v>39224</c:v>
                </c:pt>
                <c:pt idx="96">
                  <c:v>39225</c:v>
                </c:pt>
                <c:pt idx="97">
                  <c:v>39226</c:v>
                </c:pt>
                <c:pt idx="98">
                  <c:v>39227</c:v>
                </c:pt>
                <c:pt idx="99">
                  <c:v>39230</c:v>
                </c:pt>
                <c:pt idx="100">
                  <c:v>39231</c:v>
                </c:pt>
                <c:pt idx="101">
                  <c:v>39232</c:v>
                </c:pt>
                <c:pt idx="102">
                  <c:v>39233</c:v>
                </c:pt>
                <c:pt idx="103">
                  <c:v>39234</c:v>
                </c:pt>
                <c:pt idx="104">
                  <c:v>39237</c:v>
                </c:pt>
                <c:pt idx="105">
                  <c:v>39238</c:v>
                </c:pt>
                <c:pt idx="106">
                  <c:v>39239</c:v>
                </c:pt>
                <c:pt idx="107">
                  <c:v>39241</c:v>
                </c:pt>
                <c:pt idx="108">
                  <c:v>39244</c:v>
                </c:pt>
                <c:pt idx="109">
                  <c:v>39245</c:v>
                </c:pt>
                <c:pt idx="110">
                  <c:v>39246</c:v>
                </c:pt>
                <c:pt idx="111">
                  <c:v>39247</c:v>
                </c:pt>
                <c:pt idx="112">
                  <c:v>39248</c:v>
                </c:pt>
                <c:pt idx="113">
                  <c:v>39251</c:v>
                </c:pt>
                <c:pt idx="114">
                  <c:v>39252</c:v>
                </c:pt>
                <c:pt idx="115">
                  <c:v>39253</c:v>
                </c:pt>
                <c:pt idx="116">
                  <c:v>39254</c:v>
                </c:pt>
                <c:pt idx="117">
                  <c:v>39255</c:v>
                </c:pt>
                <c:pt idx="118">
                  <c:v>39258</c:v>
                </c:pt>
                <c:pt idx="119">
                  <c:v>39259</c:v>
                </c:pt>
                <c:pt idx="120">
                  <c:v>39260</c:v>
                </c:pt>
                <c:pt idx="121">
                  <c:v>39261</c:v>
                </c:pt>
                <c:pt idx="122">
                  <c:v>39262</c:v>
                </c:pt>
                <c:pt idx="123">
                  <c:v>39265</c:v>
                </c:pt>
                <c:pt idx="124">
                  <c:v>39266</c:v>
                </c:pt>
                <c:pt idx="125">
                  <c:v>39267</c:v>
                </c:pt>
                <c:pt idx="126">
                  <c:v>39268</c:v>
                </c:pt>
                <c:pt idx="127">
                  <c:v>39269</c:v>
                </c:pt>
                <c:pt idx="128">
                  <c:v>39273</c:v>
                </c:pt>
                <c:pt idx="129">
                  <c:v>39274</c:v>
                </c:pt>
                <c:pt idx="130">
                  <c:v>39275</c:v>
                </c:pt>
                <c:pt idx="131">
                  <c:v>39276</c:v>
                </c:pt>
                <c:pt idx="132">
                  <c:v>39279</c:v>
                </c:pt>
                <c:pt idx="133">
                  <c:v>39280</c:v>
                </c:pt>
                <c:pt idx="134">
                  <c:v>39281</c:v>
                </c:pt>
                <c:pt idx="135">
                  <c:v>39282</c:v>
                </c:pt>
                <c:pt idx="136">
                  <c:v>39283</c:v>
                </c:pt>
                <c:pt idx="137">
                  <c:v>39286</c:v>
                </c:pt>
                <c:pt idx="138">
                  <c:v>39287</c:v>
                </c:pt>
                <c:pt idx="139">
                  <c:v>39288</c:v>
                </c:pt>
                <c:pt idx="140">
                  <c:v>39289</c:v>
                </c:pt>
                <c:pt idx="141">
                  <c:v>39290</c:v>
                </c:pt>
                <c:pt idx="142">
                  <c:v>39293</c:v>
                </c:pt>
                <c:pt idx="143">
                  <c:v>39294</c:v>
                </c:pt>
                <c:pt idx="144">
                  <c:v>39295</c:v>
                </c:pt>
                <c:pt idx="145">
                  <c:v>39296</c:v>
                </c:pt>
                <c:pt idx="146">
                  <c:v>39297</c:v>
                </c:pt>
                <c:pt idx="147">
                  <c:v>39300</c:v>
                </c:pt>
                <c:pt idx="148">
                  <c:v>39301</c:v>
                </c:pt>
                <c:pt idx="149">
                  <c:v>39302</c:v>
                </c:pt>
                <c:pt idx="150">
                  <c:v>39303</c:v>
                </c:pt>
                <c:pt idx="151">
                  <c:v>39304</c:v>
                </c:pt>
                <c:pt idx="152">
                  <c:v>39307</c:v>
                </c:pt>
                <c:pt idx="153">
                  <c:v>39308</c:v>
                </c:pt>
                <c:pt idx="154">
                  <c:v>39309</c:v>
                </c:pt>
                <c:pt idx="155">
                  <c:v>39310</c:v>
                </c:pt>
                <c:pt idx="156">
                  <c:v>39311</c:v>
                </c:pt>
                <c:pt idx="157">
                  <c:v>39314</c:v>
                </c:pt>
                <c:pt idx="158">
                  <c:v>39315</c:v>
                </c:pt>
                <c:pt idx="159">
                  <c:v>39316</c:v>
                </c:pt>
                <c:pt idx="160">
                  <c:v>39317</c:v>
                </c:pt>
                <c:pt idx="161">
                  <c:v>39318</c:v>
                </c:pt>
                <c:pt idx="162">
                  <c:v>39321</c:v>
                </c:pt>
                <c:pt idx="163">
                  <c:v>39322</c:v>
                </c:pt>
                <c:pt idx="164">
                  <c:v>39323</c:v>
                </c:pt>
                <c:pt idx="165">
                  <c:v>39324</c:v>
                </c:pt>
                <c:pt idx="166">
                  <c:v>39325</c:v>
                </c:pt>
                <c:pt idx="167">
                  <c:v>39328</c:v>
                </c:pt>
                <c:pt idx="168">
                  <c:v>39329</c:v>
                </c:pt>
                <c:pt idx="169">
                  <c:v>39330</c:v>
                </c:pt>
                <c:pt idx="170">
                  <c:v>39331</c:v>
                </c:pt>
                <c:pt idx="171">
                  <c:v>39335</c:v>
                </c:pt>
                <c:pt idx="172">
                  <c:v>39336</c:v>
                </c:pt>
                <c:pt idx="173">
                  <c:v>39337</c:v>
                </c:pt>
                <c:pt idx="174">
                  <c:v>39338</c:v>
                </c:pt>
                <c:pt idx="175">
                  <c:v>39339</c:v>
                </c:pt>
                <c:pt idx="176">
                  <c:v>39342</c:v>
                </c:pt>
                <c:pt idx="177">
                  <c:v>39343</c:v>
                </c:pt>
                <c:pt idx="178">
                  <c:v>39344</c:v>
                </c:pt>
                <c:pt idx="179">
                  <c:v>39345</c:v>
                </c:pt>
                <c:pt idx="180">
                  <c:v>39346</c:v>
                </c:pt>
                <c:pt idx="181">
                  <c:v>39349</c:v>
                </c:pt>
                <c:pt idx="182">
                  <c:v>39350</c:v>
                </c:pt>
                <c:pt idx="183">
                  <c:v>39351</c:v>
                </c:pt>
                <c:pt idx="184">
                  <c:v>39352</c:v>
                </c:pt>
                <c:pt idx="185">
                  <c:v>39353</c:v>
                </c:pt>
                <c:pt idx="186">
                  <c:v>39356</c:v>
                </c:pt>
                <c:pt idx="187">
                  <c:v>39357</c:v>
                </c:pt>
                <c:pt idx="188">
                  <c:v>39358</c:v>
                </c:pt>
                <c:pt idx="189">
                  <c:v>39359</c:v>
                </c:pt>
                <c:pt idx="190">
                  <c:v>39360</c:v>
                </c:pt>
                <c:pt idx="191">
                  <c:v>39363</c:v>
                </c:pt>
                <c:pt idx="192">
                  <c:v>39364</c:v>
                </c:pt>
                <c:pt idx="193">
                  <c:v>39365</c:v>
                </c:pt>
                <c:pt idx="194">
                  <c:v>39366</c:v>
                </c:pt>
                <c:pt idx="195">
                  <c:v>39367</c:v>
                </c:pt>
                <c:pt idx="196">
                  <c:v>39370</c:v>
                </c:pt>
                <c:pt idx="197">
                  <c:v>39371</c:v>
                </c:pt>
                <c:pt idx="198">
                  <c:v>39372</c:v>
                </c:pt>
                <c:pt idx="199">
                  <c:v>39373</c:v>
                </c:pt>
                <c:pt idx="200">
                  <c:v>39374</c:v>
                </c:pt>
                <c:pt idx="201">
                  <c:v>39377</c:v>
                </c:pt>
                <c:pt idx="202">
                  <c:v>39378</c:v>
                </c:pt>
                <c:pt idx="203">
                  <c:v>39379</c:v>
                </c:pt>
                <c:pt idx="204">
                  <c:v>39380</c:v>
                </c:pt>
                <c:pt idx="205">
                  <c:v>39381</c:v>
                </c:pt>
                <c:pt idx="206">
                  <c:v>39384</c:v>
                </c:pt>
                <c:pt idx="207">
                  <c:v>39385</c:v>
                </c:pt>
                <c:pt idx="208">
                  <c:v>39386</c:v>
                </c:pt>
                <c:pt idx="209">
                  <c:v>39387</c:v>
                </c:pt>
                <c:pt idx="210">
                  <c:v>39391</c:v>
                </c:pt>
                <c:pt idx="211">
                  <c:v>39392</c:v>
                </c:pt>
                <c:pt idx="212">
                  <c:v>39393</c:v>
                </c:pt>
                <c:pt idx="213">
                  <c:v>39394</c:v>
                </c:pt>
                <c:pt idx="214">
                  <c:v>39395</c:v>
                </c:pt>
                <c:pt idx="215">
                  <c:v>39398</c:v>
                </c:pt>
                <c:pt idx="216">
                  <c:v>39399</c:v>
                </c:pt>
                <c:pt idx="217">
                  <c:v>39400</c:v>
                </c:pt>
                <c:pt idx="218">
                  <c:v>39402</c:v>
                </c:pt>
                <c:pt idx="219">
                  <c:v>39405</c:v>
                </c:pt>
                <c:pt idx="220">
                  <c:v>39407</c:v>
                </c:pt>
                <c:pt idx="221">
                  <c:v>39408</c:v>
                </c:pt>
                <c:pt idx="222">
                  <c:v>39409</c:v>
                </c:pt>
                <c:pt idx="223">
                  <c:v>39412</c:v>
                </c:pt>
                <c:pt idx="224">
                  <c:v>39413</c:v>
                </c:pt>
                <c:pt idx="225">
                  <c:v>39414</c:v>
                </c:pt>
                <c:pt idx="226">
                  <c:v>39415</c:v>
                </c:pt>
                <c:pt idx="227">
                  <c:v>39416</c:v>
                </c:pt>
                <c:pt idx="228">
                  <c:v>39419</c:v>
                </c:pt>
                <c:pt idx="229">
                  <c:v>39420</c:v>
                </c:pt>
                <c:pt idx="230">
                  <c:v>39421</c:v>
                </c:pt>
                <c:pt idx="231">
                  <c:v>39422</c:v>
                </c:pt>
                <c:pt idx="232">
                  <c:v>39423</c:v>
                </c:pt>
                <c:pt idx="233">
                  <c:v>39426</c:v>
                </c:pt>
                <c:pt idx="234">
                  <c:v>39427</c:v>
                </c:pt>
                <c:pt idx="235">
                  <c:v>39428</c:v>
                </c:pt>
                <c:pt idx="236">
                  <c:v>39429</c:v>
                </c:pt>
                <c:pt idx="237">
                  <c:v>39430</c:v>
                </c:pt>
                <c:pt idx="238">
                  <c:v>39433</c:v>
                </c:pt>
                <c:pt idx="239">
                  <c:v>39434</c:v>
                </c:pt>
                <c:pt idx="240">
                  <c:v>39435</c:v>
                </c:pt>
                <c:pt idx="241">
                  <c:v>39436</c:v>
                </c:pt>
                <c:pt idx="242">
                  <c:v>39437</c:v>
                </c:pt>
                <c:pt idx="243">
                  <c:v>39442</c:v>
                </c:pt>
                <c:pt idx="244">
                  <c:v>39443</c:v>
                </c:pt>
                <c:pt idx="245">
                  <c:v>39444</c:v>
                </c:pt>
                <c:pt idx="246">
                  <c:v>39449</c:v>
                </c:pt>
                <c:pt idx="247">
                  <c:v>39450</c:v>
                </c:pt>
                <c:pt idx="248">
                  <c:v>39451</c:v>
                </c:pt>
                <c:pt idx="249">
                  <c:v>39454</c:v>
                </c:pt>
                <c:pt idx="250">
                  <c:v>39455</c:v>
                </c:pt>
                <c:pt idx="251">
                  <c:v>39456</c:v>
                </c:pt>
                <c:pt idx="252">
                  <c:v>39457</c:v>
                </c:pt>
                <c:pt idx="253">
                  <c:v>39458</c:v>
                </c:pt>
                <c:pt idx="254">
                  <c:v>39461</c:v>
                </c:pt>
                <c:pt idx="255">
                  <c:v>39462</c:v>
                </c:pt>
                <c:pt idx="256">
                  <c:v>39463</c:v>
                </c:pt>
                <c:pt idx="257">
                  <c:v>39464</c:v>
                </c:pt>
                <c:pt idx="258">
                  <c:v>39465</c:v>
                </c:pt>
                <c:pt idx="259">
                  <c:v>39468</c:v>
                </c:pt>
                <c:pt idx="260">
                  <c:v>39469</c:v>
                </c:pt>
                <c:pt idx="261">
                  <c:v>39470</c:v>
                </c:pt>
                <c:pt idx="262">
                  <c:v>39471</c:v>
                </c:pt>
                <c:pt idx="263">
                  <c:v>39475</c:v>
                </c:pt>
                <c:pt idx="264">
                  <c:v>39476</c:v>
                </c:pt>
                <c:pt idx="265">
                  <c:v>39477</c:v>
                </c:pt>
                <c:pt idx="266">
                  <c:v>39478</c:v>
                </c:pt>
                <c:pt idx="267">
                  <c:v>39479</c:v>
                </c:pt>
                <c:pt idx="268">
                  <c:v>39484</c:v>
                </c:pt>
                <c:pt idx="269">
                  <c:v>39485</c:v>
                </c:pt>
                <c:pt idx="270">
                  <c:v>39486</c:v>
                </c:pt>
                <c:pt idx="271">
                  <c:v>39489</c:v>
                </c:pt>
                <c:pt idx="272">
                  <c:v>39490</c:v>
                </c:pt>
                <c:pt idx="273">
                  <c:v>39491</c:v>
                </c:pt>
                <c:pt idx="274">
                  <c:v>39492</c:v>
                </c:pt>
                <c:pt idx="275">
                  <c:v>39493</c:v>
                </c:pt>
                <c:pt idx="276">
                  <c:v>39496</c:v>
                </c:pt>
                <c:pt idx="277">
                  <c:v>39497</c:v>
                </c:pt>
                <c:pt idx="278">
                  <c:v>39498</c:v>
                </c:pt>
                <c:pt idx="279">
                  <c:v>39499</c:v>
                </c:pt>
                <c:pt idx="280">
                  <c:v>39500</c:v>
                </c:pt>
                <c:pt idx="281">
                  <c:v>39503</c:v>
                </c:pt>
                <c:pt idx="282">
                  <c:v>39504</c:v>
                </c:pt>
                <c:pt idx="283">
                  <c:v>39505</c:v>
                </c:pt>
                <c:pt idx="284">
                  <c:v>39506</c:v>
                </c:pt>
                <c:pt idx="285">
                  <c:v>39507</c:v>
                </c:pt>
                <c:pt idx="286">
                  <c:v>39510</c:v>
                </c:pt>
                <c:pt idx="287">
                  <c:v>39511</c:v>
                </c:pt>
                <c:pt idx="288">
                  <c:v>39512</c:v>
                </c:pt>
                <c:pt idx="289">
                  <c:v>39513</c:v>
                </c:pt>
                <c:pt idx="290">
                  <c:v>39514</c:v>
                </c:pt>
                <c:pt idx="291">
                  <c:v>39517</c:v>
                </c:pt>
                <c:pt idx="292">
                  <c:v>39518</c:v>
                </c:pt>
                <c:pt idx="293">
                  <c:v>39519</c:v>
                </c:pt>
                <c:pt idx="294">
                  <c:v>39520</c:v>
                </c:pt>
                <c:pt idx="295">
                  <c:v>39521</c:v>
                </c:pt>
                <c:pt idx="296">
                  <c:v>39524</c:v>
                </c:pt>
                <c:pt idx="297">
                  <c:v>39525</c:v>
                </c:pt>
                <c:pt idx="298">
                  <c:v>39526</c:v>
                </c:pt>
                <c:pt idx="299">
                  <c:v>39527</c:v>
                </c:pt>
                <c:pt idx="300">
                  <c:v>39531</c:v>
                </c:pt>
                <c:pt idx="301">
                  <c:v>39532</c:v>
                </c:pt>
                <c:pt idx="302">
                  <c:v>39533</c:v>
                </c:pt>
                <c:pt idx="303">
                  <c:v>39534</c:v>
                </c:pt>
                <c:pt idx="304">
                  <c:v>39535</c:v>
                </c:pt>
                <c:pt idx="305">
                  <c:v>39538</c:v>
                </c:pt>
                <c:pt idx="306">
                  <c:v>39539</c:v>
                </c:pt>
                <c:pt idx="307">
                  <c:v>39540</c:v>
                </c:pt>
                <c:pt idx="308">
                  <c:v>39541</c:v>
                </c:pt>
                <c:pt idx="309">
                  <c:v>39542</c:v>
                </c:pt>
                <c:pt idx="310">
                  <c:v>39545</c:v>
                </c:pt>
                <c:pt idx="311">
                  <c:v>39546</c:v>
                </c:pt>
                <c:pt idx="312">
                  <c:v>39547</c:v>
                </c:pt>
                <c:pt idx="313">
                  <c:v>39548</c:v>
                </c:pt>
                <c:pt idx="314">
                  <c:v>39549</c:v>
                </c:pt>
                <c:pt idx="315">
                  <c:v>39552</c:v>
                </c:pt>
                <c:pt idx="316">
                  <c:v>39553</c:v>
                </c:pt>
                <c:pt idx="317">
                  <c:v>39554</c:v>
                </c:pt>
                <c:pt idx="318">
                  <c:v>39555</c:v>
                </c:pt>
                <c:pt idx="319">
                  <c:v>39556</c:v>
                </c:pt>
                <c:pt idx="320">
                  <c:v>39560</c:v>
                </c:pt>
                <c:pt idx="321">
                  <c:v>39561</c:v>
                </c:pt>
                <c:pt idx="322">
                  <c:v>39562</c:v>
                </c:pt>
                <c:pt idx="323">
                  <c:v>39563</c:v>
                </c:pt>
                <c:pt idx="324">
                  <c:v>39566</c:v>
                </c:pt>
                <c:pt idx="325">
                  <c:v>39567</c:v>
                </c:pt>
                <c:pt idx="326">
                  <c:v>39568</c:v>
                </c:pt>
                <c:pt idx="327">
                  <c:v>39570</c:v>
                </c:pt>
                <c:pt idx="328">
                  <c:v>39573</c:v>
                </c:pt>
                <c:pt idx="329">
                  <c:v>39574</c:v>
                </c:pt>
                <c:pt idx="330">
                  <c:v>39575</c:v>
                </c:pt>
                <c:pt idx="331">
                  <c:v>39576</c:v>
                </c:pt>
                <c:pt idx="332">
                  <c:v>39577</c:v>
                </c:pt>
                <c:pt idx="333">
                  <c:v>39580</c:v>
                </c:pt>
                <c:pt idx="334">
                  <c:v>39581</c:v>
                </c:pt>
                <c:pt idx="335">
                  <c:v>39582</c:v>
                </c:pt>
                <c:pt idx="336">
                  <c:v>39583</c:v>
                </c:pt>
                <c:pt idx="337">
                  <c:v>39584</c:v>
                </c:pt>
                <c:pt idx="338">
                  <c:v>39587</c:v>
                </c:pt>
                <c:pt idx="339">
                  <c:v>39588</c:v>
                </c:pt>
                <c:pt idx="340">
                  <c:v>39589</c:v>
                </c:pt>
                <c:pt idx="341">
                  <c:v>39591</c:v>
                </c:pt>
                <c:pt idx="342">
                  <c:v>39594</c:v>
                </c:pt>
                <c:pt idx="343">
                  <c:v>39595</c:v>
                </c:pt>
                <c:pt idx="344">
                  <c:v>39596</c:v>
                </c:pt>
                <c:pt idx="345">
                  <c:v>39597</c:v>
                </c:pt>
                <c:pt idx="346">
                  <c:v>39598</c:v>
                </c:pt>
                <c:pt idx="347">
                  <c:v>39601</c:v>
                </c:pt>
                <c:pt idx="348">
                  <c:v>39602</c:v>
                </c:pt>
                <c:pt idx="349">
                  <c:v>39603</c:v>
                </c:pt>
                <c:pt idx="350">
                  <c:v>39604</c:v>
                </c:pt>
                <c:pt idx="351">
                  <c:v>39605</c:v>
                </c:pt>
                <c:pt idx="352">
                  <c:v>39608</c:v>
                </c:pt>
                <c:pt idx="353">
                  <c:v>39609</c:v>
                </c:pt>
                <c:pt idx="354">
                  <c:v>39610</c:v>
                </c:pt>
                <c:pt idx="355">
                  <c:v>39611</c:v>
                </c:pt>
                <c:pt idx="356">
                  <c:v>39612</c:v>
                </c:pt>
                <c:pt idx="357">
                  <c:v>39615</c:v>
                </c:pt>
                <c:pt idx="358">
                  <c:v>39616</c:v>
                </c:pt>
                <c:pt idx="359">
                  <c:v>39617</c:v>
                </c:pt>
                <c:pt idx="360">
                  <c:v>39618</c:v>
                </c:pt>
                <c:pt idx="361">
                  <c:v>39619</c:v>
                </c:pt>
                <c:pt idx="362">
                  <c:v>39622</c:v>
                </c:pt>
                <c:pt idx="363">
                  <c:v>39623</c:v>
                </c:pt>
                <c:pt idx="364">
                  <c:v>39624</c:v>
                </c:pt>
                <c:pt idx="365">
                  <c:v>39625</c:v>
                </c:pt>
                <c:pt idx="366">
                  <c:v>39626</c:v>
                </c:pt>
                <c:pt idx="367">
                  <c:v>39629</c:v>
                </c:pt>
                <c:pt idx="368">
                  <c:v>39630</c:v>
                </c:pt>
                <c:pt idx="369">
                  <c:v>39631</c:v>
                </c:pt>
                <c:pt idx="370">
                  <c:v>39632</c:v>
                </c:pt>
                <c:pt idx="371">
                  <c:v>39633</c:v>
                </c:pt>
                <c:pt idx="372">
                  <c:v>39636</c:v>
                </c:pt>
                <c:pt idx="373">
                  <c:v>39637</c:v>
                </c:pt>
                <c:pt idx="374">
                  <c:v>39639</c:v>
                </c:pt>
                <c:pt idx="375">
                  <c:v>39640</c:v>
                </c:pt>
                <c:pt idx="376">
                  <c:v>39643</c:v>
                </c:pt>
                <c:pt idx="377">
                  <c:v>39644</c:v>
                </c:pt>
                <c:pt idx="378">
                  <c:v>39645</c:v>
                </c:pt>
                <c:pt idx="379">
                  <c:v>39646</c:v>
                </c:pt>
                <c:pt idx="380">
                  <c:v>39647</c:v>
                </c:pt>
                <c:pt idx="381">
                  <c:v>39650</c:v>
                </c:pt>
                <c:pt idx="382">
                  <c:v>39651</c:v>
                </c:pt>
                <c:pt idx="383">
                  <c:v>39652</c:v>
                </c:pt>
                <c:pt idx="384">
                  <c:v>39653</c:v>
                </c:pt>
                <c:pt idx="385">
                  <c:v>39654</c:v>
                </c:pt>
                <c:pt idx="386">
                  <c:v>39657</c:v>
                </c:pt>
                <c:pt idx="387">
                  <c:v>39658</c:v>
                </c:pt>
                <c:pt idx="388">
                  <c:v>39659</c:v>
                </c:pt>
                <c:pt idx="389">
                  <c:v>39660</c:v>
                </c:pt>
                <c:pt idx="390">
                  <c:v>39661</c:v>
                </c:pt>
                <c:pt idx="391">
                  <c:v>39664</c:v>
                </c:pt>
                <c:pt idx="392">
                  <c:v>39665</c:v>
                </c:pt>
                <c:pt idx="393">
                  <c:v>39666</c:v>
                </c:pt>
                <c:pt idx="394">
                  <c:v>39667</c:v>
                </c:pt>
                <c:pt idx="395">
                  <c:v>39668</c:v>
                </c:pt>
                <c:pt idx="396">
                  <c:v>39671</c:v>
                </c:pt>
                <c:pt idx="397">
                  <c:v>39672</c:v>
                </c:pt>
                <c:pt idx="398">
                  <c:v>39673</c:v>
                </c:pt>
                <c:pt idx="399">
                  <c:v>39674</c:v>
                </c:pt>
                <c:pt idx="400">
                  <c:v>39675</c:v>
                </c:pt>
                <c:pt idx="401">
                  <c:v>39678</c:v>
                </c:pt>
                <c:pt idx="402">
                  <c:v>39679</c:v>
                </c:pt>
                <c:pt idx="403">
                  <c:v>39680</c:v>
                </c:pt>
                <c:pt idx="404">
                  <c:v>39681</c:v>
                </c:pt>
                <c:pt idx="405">
                  <c:v>39682</c:v>
                </c:pt>
                <c:pt idx="406">
                  <c:v>39685</c:v>
                </c:pt>
                <c:pt idx="407">
                  <c:v>39686</c:v>
                </c:pt>
                <c:pt idx="408">
                  <c:v>39687</c:v>
                </c:pt>
                <c:pt idx="409">
                  <c:v>39688</c:v>
                </c:pt>
                <c:pt idx="410">
                  <c:v>39689</c:v>
                </c:pt>
                <c:pt idx="411">
                  <c:v>39692</c:v>
                </c:pt>
                <c:pt idx="412">
                  <c:v>39693</c:v>
                </c:pt>
                <c:pt idx="413">
                  <c:v>39694</c:v>
                </c:pt>
                <c:pt idx="414">
                  <c:v>39695</c:v>
                </c:pt>
                <c:pt idx="415">
                  <c:v>39696</c:v>
                </c:pt>
                <c:pt idx="416">
                  <c:v>39699</c:v>
                </c:pt>
                <c:pt idx="417">
                  <c:v>39700</c:v>
                </c:pt>
                <c:pt idx="418">
                  <c:v>39701</c:v>
                </c:pt>
                <c:pt idx="419">
                  <c:v>39702</c:v>
                </c:pt>
                <c:pt idx="420">
                  <c:v>39703</c:v>
                </c:pt>
                <c:pt idx="421">
                  <c:v>39706</c:v>
                </c:pt>
                <c:pt idx="422">
                  <c:v>39707</c:v>
                </c:pt>
                <c:pt idx="423">
                  <c:v>39708</c:v>
                </c:pt>
                <c:pt idx="424">
                  <c:v>39709</c:v>
                </c:pt>
                <c:pt idx="425">
                  <c:v>39710</c:v>
                </c:pt>
                <c:pt idx="426">
                  <c:v>39713</c:v>
                </c:pt>
                <c:pt idx="427">
                  <c:v>39714</c:v>
                </c:pt>
                <c:pt idx="428">
                  <c:v>39715</c:v>
                </c:pt>
                <c:pt idx="429">
                  <c:v>39716</c:v>
                </c:pt>
                <c:pt idx="430">
                  <c:v>39717</c:v>
                </c:pt>
                <c:pt idx="431">
                  <c:v>39720</c:v>
                </c:pt>
                <c:pt idx="432">
                  <c:v>39721</c:v>
                </c:pt>
                <c:pt idx="433">
                  <c:v>39722</c:v>
                </c:pt>
                <c:pt idx="434">
                  <c:v>39723</c:v>
                </c:pt>
                <c:pt idx="435">
                  <c:v>39724</c:v>
                </c:pt>
                <c:pt idx="436">
                  <c:v>39727</c:v>
                </c:pt>
                <c:pt idx="437">
                  <c:v>39728</c:v>
                </c:pt>
                <c:pt idx="438">
                  <c:v>39729</c:v>
                </c:pt>
                <c:pt idx="439">
                  <c:v>39730</c:v>
                </c:pt>
                <c:pt idx="440">
                  <c:v>39731</c:v>
                </c:pt>
                <c:pt idx="441">
                  <c:v>39734</c:v>
                </c:pt>
                <c:pt idx="442">
                  <c:v>39735</c:v>
                </c:pt>
                <c:pt idx="443">
                  <c:v>39736</c:v>
                </c:pt>
                <c:pt idx="444">
                  <c:v>39737</c:v>
                </c:pt>
                <c:pt idx="445">
                  <c:v>39738</c:v>
                </c:pt>
                <c:pt idx="446">
                  <c:v>39741</c:v>
                </c:pt>
                <c:pt idx="447">
                  <c:v>39742</c:v>
                </c:pt>
                <c:pt idx="448">
                  <c:v>39743</c:v>
                </c:pt>
                <c:pt idx="449">
                  <c:v>39744</c:v>
                </c:pt>
                <c:pt idx="450">
                  <c:v>39745</c:v>
                </c:pt>
                <c:pt idx="451">
                  <c:v>39748</c:v>
                </c:pt>
                <c:pt idx="452">
                  <c:v>39749</c:v>
                </c:pt>
                <c:pt idx="453">
                  <c:v>39750</c:v>
                </c:pt>
                <c:pt idx="454">
                  <c:v>39751</c:v>
                </c:pt>
                <c:pt idx="455">
                  <c:v>39752</c:v>
                </c:pt>
                <c:pt idx="456">
                  <c:v>39755</c:v>
                </c:pt>
                <c:pt idx="457">
                  <c:v>39756</c:v>
                </c:pt>
                <c:pt idx="458">
                  <c:v>39757</c:v>
                </c:pt>
                <c:pt idx="459">
                  <c:v>39758</c:v>
                </c:pt>
                <c:pt idx="460">
                  <c:v>39759</c:v>
                </c:pt>
                <c:pt idx="461">
                  <c:v>39762</c:v>
                </c:pt>
                <c:pt idx="462">
                  <c:v>39763</c:v>
                </c:pt>
                <c:pt idx="463">
                  <c:v>39764</c:v>
                </c:pt>
                <c:pt idx="464">
                  <c:v>39765</c:v>
                </c:pt>
                <c:pt idx="465">
                  <c:v>39766</c:v>
                </c:pt>
                <c:pt idx="466">
                  <c:v>39769</c:v>
                </c:pt>
                <c:pt idx="467">
                  <c:v>39770</c:v>
                </c:pt>
                <c:pt idx="468">
                  <c:v>39771</c:v>
                </c:pt>
                <c:pt idx="469">
                  <c:v>39773</c:v>
                </c:pt>
                <c:pt idx="470">
                  <c:v>39776</c:v>
                </c:pt>
                <c:pt idx="471">
                  <c:v>39777</c:v>
                </c:pt>
                <c:pt idx="472">
                  <c:v>39778</c:v>
                </c:pt>
                <c:pt idx="473">
                  <c:v>39779</c:v>
                </c:pt>
                <c:pt idx="474">
                  <c:v>39780</c:v>
                </c:pt>
                <c:pt idx="475">
                  <c:v>39783</c:v>
                </c:pt>
                <c:pt idx="476">
                  <c:v>39784</c:v>
                </c:pt>
                <c:pt idx="477">
                  <c:v>39785</c:v>
                </c:pt>
                <c:pt idx="478">
                  <c:v>39786</c:v>
                </c:pt>
                <c:pt idx="479">
                  <c:v>39787</c:v>
                </c:pt>
                <c:pt idx="480">
                  <c:v>39790</c:v>
                </c:pt>
                <c:pt idx="481">
                  <c:v>39791</c:v>
                </c:pt>
                <c:pt idx="482">
                  <c:v>39792</c:v>
                </c:pt>
                <c:pt idx="483">
                  <c:v>39793</c:v>
                </c:pt>
                <c:pt idx="484">
                  <c:v>39794</c:v>
                </c:pt>
                <c:pt idx="485">
                  <c:v>39797</c:v>
                </c:pt>
                <c:pt idx="486">
                  <c:v>39798</c:v>
                </c:pt>
                <c:pt idx="487">
                  <c:v>39799</c:v>
                </c:pt>
                <c:pt idx="488">
                  <c:v>39800</c:v>
                </c:pt>
                <c:pt idx="489">
                  <c:v>39801</c:v>
                </c:pt>
                <c:pt idx="490">
                  <c:v>39804</c:v>
                </c:pt>
                <c:pt idx="491">
                  <c:v>39805</c:v>
                </c:pt>
                <c:pt idx="492">
                  <c:v>39808</c:v>
                </c:pt>
                <c:pt idx="493">
                  <c:v>39811</c:v>
                </c:pt>
                <c:pt idx="494">
                  <c:v>39812</c:v>
                </c:pt>
                <c:pt idx="495">
                  <c:v>39815</c:v>
                </c:pt>
                <c:pt idx="496">
                  <c:v>39818</c:v>
                </c:pt>
                <c:pt idx="497">
                  <c:v>39819</c:v>
                </c:pt>
                <c:pt idx="498">
                  <c:v>39820</c:v>
                </c:pt>
                <c:pt idx="499">
                  <c:v>39821</c:v>
                </c:pt>
                <c:pt idx="500">
                  <c:v>39822</c:v>
                </c:pt>
                <c:pt idx="501">
                  <c:v>39825</c:v>
                </c:pt>
                <c:pt idx="502">
                  <c:v>39826</c:v>
                </c:pt>
                <c:pt idx="503">
                  <c:v>39827</c:v>
                </c:pt>
                <c:pt idx="504">
                  <c:v>39828</c:v>
                </c:pt>
                <c:pt idx="505">
                  <c:v>39829</c:v>
                </c:pt>
                <c:pt idx="506">
                  <c:v>39832</c:v>
                </c:pt>
                <c:pt idx="507">
                  <c:v>39833</c:v>
                </c:pt>
                <c:pt idx="508">
                  <c:v>39834</c:v>
                </c:pt>
                <c:pt idx="509">
                  <c:v>39835</c:v>
                </c:pt>
                <c:pt idx="510">
                  <c:v>39836</c:v>
                </c:pt>
                <c:pt idx="511">
                  <c:v>39839</c:v>
                </c:pt>
                <c:pt idx="512">
                  <c:v>39840</c:v>
                </c:pt>
                <c:pt idx="513">
                  <c:v>39841</c:v>
                </c:pt>
                <c:pt idx="514">
                  <c:v>39842</c:v>
                </c:pt>
                <c:pt idx="515">
                  <c:v>39843</c:v>
                </c:pt>
                <c:pt idx="516">
                  <c:v>39846</c:v>
                </c:pt>
                <c:pt idx="517">
                  <c:v>39847</c:v>
                </c:pt>
                <c:pt idx="518">
                  <c:v>39848</c:v>
                </c:pt>
                <c:pt idx="519">
                  <c:v>39849</c:v>
                </c:pt>
                <c:pt idx="520">
                  <c:v>39850</c:v>
                </c:pt>
                <c:pt idx="521">
                  <c:v>39853</c:v>
                </c:pt>
                <c:pt idx="522">
                  <c:v>39854</c:v>
                </c:pt>
                <c:pt idx="523">
                  <c:v>39855</c:v>
                </c:pt>
                <c:pt idx="524">
                  <c:v>39856</c:v>
                </c:pt>
                <c:pt idx="525">
                  <c:v>39857</c:v>
                </c:pt>
                <c:pt idx="526">
                  <c:v>39860</c:v>
                </c:pt>
                <c:pt idx="527">
                  <c:v>39861</c:v>
                </c:pt>
                <c:pt idx="528">
                  <c:v>39862</c:v>
                </c:pt>
                <c:pt idx="529">
                  <c:v>39863</c:v>
                </c:pt>
                <c:pt idx="530">
                  <c:v>39864</c:v>
                </c:pt>
                <c:pt idx="531">
                  <c:v>39869</c:v>
                </c:pt>
                <c:pt idx="532">
                  <c:v>39870</c:v>
                </c:pt>
                <c:pt idx="533">
                  <c:v>39871</c:v>
                </c:pt>
                <c:pt idx="534">
                  <c:v>39874</c:v>
                </c:pt>
                <c:pt idx="535">
                  <c:v>39875</c:v>
                </c:pt>
                <c:pt idx="536">
                  <c:v>39876</c:v>
                </c:pt>
                <c:pt idx="537">
                  <c:v>39877</c:v>
                </c:pt>
                <c:pt idx="538">
                  <c:v>39878</c:v>
                </c:pt>
                <c:pt idx="539">
                  <c:v>39881</c:v>
                </c:pt>
                <c:pt idx="540">
                  <c:v>39882</c:v>
                </c:pt>
                <c:pt idx="541">
                  <c:v>39883</c:v>
                </c:pt>
                <c:pt idx="542">
                  <c:v>39884</c:v>
                </c:pt>
                <c:pt idx="543">
                  <c:v>39885</c:v>
                </c:pt>
                <c:pt idx="544">
                  <c:v>39888</c:v>
                </c:pt>
                <c:pt idx="545">
                  <c:v>39889</c:v>
                </c:pt>
                <c:pt idx="546">
                  <c:v>39890</c:v>
                </c:pt>
                <c:pt idx="547">
                  <c:v>39891</c:v>
                </c:pt>
                <c:pt idx="548">
                  <c:v>39892</c:v>
                </c:pt>
                <c:pt idx="549">
                  <c:v>39895</c:v>
                </c:pt>
                <c:pt idx="550">
                  <c:v>39896</c:v>
                </c:pt>
                <c:pt idx="551">
                  <c:v>39897</c:v>
                </c:pt>
                <c:pt idx="552">
                  <c:v>39898</c:v>
                </c:pt>
                <c:pt idx="553">
                  <c:v>39899</c:v>
                </c:pt>
                <c:pt idx="554">
                  <c:v>39902</c:v>
                </c:pt>
                <c:pt idx="555">
                  <c:v>39903</c:v>
                </c:pt>
                <c:pt idx="556">
                  <c:v>39904</c:v>
                </c:pt>
                <c:pt idx="557">
                  <c:v>39905</c:v>
                </c:pt>
                <c:pt idx="558">
                  <c:v>39906</c:v>
                </c:pt>
                <c:pt idx="559">
                  <c:v>39909</c:v>
                </c:pt>
                <c:pt idx="560">
                  <c:v>39910</c:v>
                </c:pt>
                <c:pt idx="561">
                  <c:v>39911</c:v>
                </c:pt>
                <c:pt idx="562">
                  <c:v>39912</c:v>
                </c:pt>
                <c:pt idx="563">
                  <c:v>39916</c:v>
                </c:pt>
                <c:pt idx="564">
                  <c:v>39917</c:v>
                </c:pt>
                <c:pt idx="565">
                  <c:v>39918</c:v>
                </c:pt>
                <c:pt idx="566">
                  <c:v>39919</c:v>
                </c:pt>
                <c:pt idx="567">
                  <c:v>39920</c:v>
                </c:pt>
                <c:pt idx="568">
                  <c:v>39923</c:v>
                </c:pt>
                <c:pt idx="569">
                  <c:v>39925</c:v>
                </c:pt>
                <c:pt idx="570">
                  <c:v>39926</c:v>
                </c:pt>
                <c:pt idx="571">
                  <c:v>39927</c:v>
                </c:pt>
                <c:pt idx="572">
                  <c:v>39930</c:v>
                </c:pt>
                <c:pt idx="573">
                  <c:v>39931</c:v>
                </c:pt>
                <c:pt idx="574">
                  <c:v>39932</c:v>
                </c:pt>
                <c:pt idx="575">
                  <c:v>39933</c:v>
                </c:pt>
                <c:pt idx="576">
                  <c:v>39937</c:v>
                </c:pt>
                <c:pt idx="577">
                  <c:v>39938</c:v>
                </c:pt>
                <c:pt idx="578">
                  <c:v>39939</c:v>
                </c:pt>
                <c:pt idx="579">
                  <c:v>39940</c:v>
                </c:pt>
                <c:pt idx="580">
                  <c:v>39941</c:v>
                </c:pt>
                <c:pt idx="581">
                  <c:v>39944</c:v>
                </c:pt>
                <c:pt idx="582">
                  <c:v>39945</c:v>
                </c:pt>
                <c:pt idx="583">
                  <c:v>39946</c:v>
                </c:pt>
                <c:pt idx="584">
                  <c:v>39947</c:v>
                </c:pt>
                <c:pt idx="585">
                  <c:v>39948</c:v>
                </c:pt>
                <c:pt idx="586">
                  <c:v>39951</c:v>
                </c:pt>
                <c:pt idx="587">
                  <c:v>39952</c:v>
                </c:pt>
                <c:pt idx="588">
                  <c:v>39953</c:v>
                </c:pt>
                <c:pt idx="589">
                  <c:v>39954</c:v>
                </c:pt>
                <c:pt idx="590">
                  <c:v>39955</c:v>
                </c:pt>
                <c:pt idx="591">
                  <c:v>39958</c:v>
                </c:pt>
                <c:pt idx="592">
                  <c:v>39959</c:v>
                </c:pt>
                <c:pt idx="593">
                  <c:v>39960</c:v>
                </c:pt>
                <c:pt idx="594">
                  <c:v>39961</c:v>
                </c:pt>
                <c:pt idx="595">
                  <c:v>39962</c:v>
                </c:pt>
                <c:pt idx="596">
                  <c:v>39965</c:v>
                </c:pt>
                <c:pt idx="597">
                  <c:v>39966</c:v>
                </c:pt>
                <c:pt idx="598">
                  <c:v>39967</c:v>
                </c:pt>
                <c:pt idx="599">
                  <c:v>39968</c:v>
                </c:pt>
                <c:pt idx="600">
                  <c:v>39969</c:v>
                </c:pt>
                <c:pt idx="601">
                  <c:v>39972</c:v>
                </c:pt>
                <c:pt idx="602">
                  <c:v>39973</c:v>
                </c:pt>
                <c:pt idx="603">
                  <c:v>39974</c:v>
                </c:pt>
                <c:pt idx="604">
                  <c:v>39976</c:v>
                </c:pt>
                <c:pt idx="605">
                  <c:v>39979</c:v>
                </c:pt>
                <c:pt idx="606">
                  <c:v>39980</c:v>
                </c:pt>
                <c:pt idx="607">
                  <c:v>39981</c:v>
                </c:pt>
                <c:pt idx="608">
                  <c:v>39982</c:v>
                </c:pt>
                <c:pt idx="609">
                  <c:v>39983</c:v>
                </c:pt>
                <c:pt idx="610">
                  <c:v>39986</c:v>
                </c:pt>
                <c:pt idx="611">
                  <c:v>39987</c:v>
                </c:pt>
                <c:pt idx="612">
                  <c:v>39988</c:v>
                </c:pt>
                <c:pt idx="613">
                  <c:v>39989</c:v>
                </c:pt>
                <c:pt idx="614">
                  <c:v>39990</c:v>
                </c:pt>
                <c:pt idx="615">
                  <c:v>39993</c:v>
                </c:pt>
                <c:pt idx="616">
                  <c:v>39994</c:v>
                </c:pt>
                <c:pt idx="617">
                  <c:v>39995</c:v>
                </c:pt>
                <c:pt idx="618">
                  <c:v>39996</c:v>
                </c:pt>
                <c:pt idx="619">
                  <c:v>39997</c:v>
                </c:pt>
                <c:pt idx="620">
                  <c:v>40000</c:v>
                </c:pt>
                <c:pt idx="621">
                  <c:v>40001</c:v>
                </c:pt>
                <c:pt idx="622">
                  <c:v>40002</c:v>
                </c:pt>
                <c:pt idx="623">
                  <c:v>40004</c:v>
                </c:pt>
                <c:pt idx="624">
                  <c:v>40007</c:v>
                </c:pt>
                <c:pt idx="625">
                  <c:v>40008</c:v>
                </c:pt>
                <c:pt idx="626">
                  <c:v>40009</c:v>
                </c:pt>
                <c:pt idx="627">
                  <c:v>40010</c:v>
                </c:pt>
                <c:pt idx="628">
                  <c:v>40011</c:v>
                </c:pt>
                <c:pt idx="629">
                  <c:v>40014</c:v>
                </c:pt>
                <c:pt idx="630">
                  <c:v>40015</c:v>
                </c:pt>
                <c:pt idx="631">
                  <c:v>40016</c:v>
                </c:pt>
                <c:pt idx="632">
                  <c:v>40017</c:v>
                </c:pt>
                <c:pt idx="633">
                  <c:v>40018</c:v>
                </c:pt>
                <c:pt idx="634">
                  <c:v>40021</c:v>
                </c:pt>
                <c:pt idx="635">
                  <c:v>40022</c:v>
                </c:pt>
                <c:pt idx="636">
                  <c:v>40023</c:v>
                </c:pt>
                <c:pt idx="637">
                  <c:v>40024</c:v>
                </c:pt>
                <c:pt idx="638">
                  <c:v>40025</c:v>
                </c:pt>
                <c:pt idx="639">
                  <c:v>40028</c:v>
                </c:pt>
                <c:pt idx="640">
                  <c:v>40029</c:v>
                </c:pt>
                <c:pt idx="641">
                  <c:v>40030</c:v>
                </c:pt>
                <c:pt idx="642">
                  <c:v>40031</c:v>
                </c:pt>
                <c:pt idx="643">
                  <c:v>40032</c:v>
                </c:pt>
                <c:pt idx="644">
                  <c:v>40035</c:v>
                </c:pt>
                <c:pt idx="645">
                  <c:v>40036</c:v>
                </c:pt>
                <c:pt idx="646">
                  <c:v>40037</c:v>
                </c:pt>
                <c:pt idx="647">
                  <c:v>40038</c:v>
                </c:pt>
                <c:pt idx="648">
                  <c:v>40039</c:v>
                </c:pt>
                <c:pt idx="649">
                  <c:v>40042</c:v>
                </c:pt>
                <c:pt idx="650">
                  <c:v>40043</c:v>
                </c:pt>
                <c:pt idx="651">
                  <c:v>40044</c:v>
                </c:pt>
                <c:pt idx="652">
                  <c:v>40045</c:v>
                </c:pt>
                <c:pt idx="653">
                  <c:v>40046</c:v>
                </c:pt>
                <c:pt idx="654">
                  <c:v>40049</c:v>
                </c:pt>
                <c:pt idx="655">
                  <c:v>40050</c:v>
                </c:pt>
                <c:pt idx="656">
                  <c:v>40051</c:v>
                </c:pt>
                <c:pt idx="657">
                  <c:v>40052</c:v>
                </c:pt>
                <c:pt idx="658">
                  <c:v>40053</c:v>
                </c:pt>
                <c:pt idx="659">
                  <c:v>40056</c:v>
                </c:pt>
                <c:pt idx="660">
                  <c:v>40057</c:v>
                </c:pt>
                <c:pt idx="661">
                  <c:v>40058</c:v>
                </c:pt>
                <c:pt idx="662">
                  <c:v>40059</c:v>
                </c:pt>
                <c:pt idx="663">
                  <c:v>40060</c:v>
                </c:pt>
                <c:pt idx="664">
                  <c:v>40064</c:v>
                </c:pt>
                <c:pt idx="665">
                  <c:v>40065</c:v>
                </c:pt>
                <c:pt idx="666">
                  <c:v>40066</c:v>
                </c:pt>
                <c:pt idx="667">
                  <c:v>40067</c:v>
                </c:pt>
                <c:pt idx="668">
                  <c:v>40070</c:v>
                </c:pt>
                <c:pt idx="669">
                  <c:v>40071</c:v>
                </c:pt>
                <c:pt idx="670">
                  <c:v>40072</c:v>
                </c:pt>
                <c:pt idx="671">
                  <c:v>40073</c:v>
                </c:pt>
                <c:pt idx="672">
                  <c:v>40074</c:v>
                </c:pt>
                <c:pt idx="673">
                  <c:v>40077</c:v>
                </c:pt>
                <c:pt idx="674">
                  <c:v>40078</c:v>
                </c:pt>
                <c:pt idx="675">
                  <c:v>40079</c:v>
                </c:pt>
                <c:pt idx="676">
                  <c:v>40080</c:v>
                </c:pt>
                <c:pt idx="677">
                  <c:v>40081</c:v>
                </c:pt>
                <c:pt idx="678">
                  <c:v>40084</c:v>
                </c:pt>
                <c:pt idx="679">
                  <c:v>40085</c:v>
                </c:pt>
                <c:pt idx="680">
                  <c:v>40086</c:v>
                </c:pt>
                <c:pt idx="681">
                  <c:v>40087</c:v>
                </c:pt>
                <c:pt idx="682">
                  <c:v>40088</c:v>
                </c:pt>
                <c:pt idx="683">
                  <c:v>40091</c:v>
                </c:pt>
                <c:pt idx="684">
                  <c:v>40092</c:v>
                </c:pt>
                <c:pt idx="685">
                  <c:v>40093</c:v>
                </c:pt>
                <c:pt idx="686">
                  <c:v>40094</c:v>
                </c:pt>
                <c:pt idx="687">
                  <c:v>40095</c:v>
                </c:pt>
                <c:pt idx="688">
                  <c:v>40099</c:v>
                </c:pt>
                <c:pt idx="689">
                  <c:v>40100</c:v>
                </c:pt>
                <c:pt idx="690">
                  <c:v>40101</c:v>
                </c:pt>
                <c:pt idx="691">
                  <c:v>40102</c:v>
                </c:pt>
                <c:pt idx="692">
                  <c:v>40105</c:v>
                </c:pt>
                <c:pt idx="693">
                  <c:v>40106</c:v>
                </c:pt>
                <c:pt idx="694">
                  <c:v>40107</c:v>
                </c:pt>
                <c:pt idx="695">
                  <c:v>40108</c:v>
                </c:pt>
                <c:pt idx="696">
                  <c:v>40109</c:v>
                </c:pt>
                <c:pt idx="697">
                  <c:v>40112</c:v>
                </c:pt>
                <c:pt idx="698">
                  <c:v>40113</c:v>
                </c:pt>
                <c:pt idx="699">
                  <c:v>40114</c:v>
                </c:pt>
                <c:pt idx="700">
                  <c:v>40115</c:v>
                </c:pt>
                <c:pt idx="701">
                  <c:v>40116</c:v>
                </c:pt>
                <c:pt idx="702">
                  <c:v>40120</c:v>
                </c:pt>
                <c:pt idx="703">
                  <c:v>40121</c:v>
                </c:pt>
                <c:pt idx="704">
                  <c:v>40122</c:v>
                </c:pt>
                <c:pt idx="705">
                  <c:v>40123</c:v>
                </c:pt>
                <c:pt idx="706">
                  <c:v>40126</c:v>
                </c:pt>
                <c:pt idx="707">
                  <c:v>40127</c:v>
                </c:pt>
                <c:pt idx="708">
                  <c:v>40128</c:v>
                </c:pt>
                <c:pt idx="709">
                  <c:v>40129</c:v>
                </c:pt>
                <c:pt idx="710">
                  <c:v>40130</c:v>
                </c:pt>
                <c:pt idx="711">
                  <c:v>40133</c:v>
                </c:pt>
                <c:pt idx="712">
                  <c:v>40134</c:v>
                </c:pt>
                <c:pt idx="713">
                  <c:v>40135</c:v>
                </c:pt>
                <c:pt idx="714">
                  <c:v>40136</c:v>
                </c:pt>
                <c:pt idx="715">
                  <c:v>40140</c:v>
                </c:pt>
                <c:pt idx="716">
                  <c:v>40141</c:v>
                </c:pt>
                <c:pt idx="717">
                  <c:v>40142</c:v>
                </c:pt>
                <c:pt idx="718">
                  <c:v>40143</c:v>
                </c:pt>
                <c:pt idx="719">
                  <c:v>40144</c:v>
                </c:pt>
                <c:pt idx="720">
                  <c:v>40147</c:v>
                </c:pt>
                <c:pt idx="721">
                  <c:v>40148</c:v>
                </c:pt>
                <c:pt idx="722">
                  <c:v>40149</c:v>
                </c:pt>
                <c:pt idx="723">
                  <c:v>40150</c:v>
                </c:pt>
                <c:pt idx="724">
                  <c:v>40151</c:v>
                </c:pt>
                <c:pt idx="725">
                  <c:v>40154</c:v>
                </c:pt>
                <c:pt idx="726">
                  <c:v>40155</c:v>
                </c:pt>
                <c:pt idx="727">
                  <c:v>40156</c:v>
                </c:pt>
                <c:pt idx="728">
                  <c:v>40157</c:v>
                </c:pt>
                <c:pt idx="729">
                  <c:v>40158</c:v>
                </c:pt>
                <c:pt idx="730">
                  <c:v>40161</c:v>
                </c:pt>
                <c:pt idx="731">
                  <c:v>40162</c:v>
                </c:pt>
                <c:pt idx="732">
                  <c:v>40163</c:v>
                </c:pt>
                <c:pt idx="733">
                  <c:v>40164</c:v>
                </c:pt>
                <c:pt idx="734">
                  <c:v>40165</c:v>
                </c:pt>
                <c:pt idx="735">
                  <c:v>40168</c:v>
                </c:pt>
                <c:pt idx="736">
                  <c:v>40169</c:v>
                </c:pt>
                <c:pt idx="737">
                  <c:v>40170</c:v>
                </c:pt>
                <c:pt idx="738">
                  <c:v>40175</c:v>
                </c:pt>
                <c:pt idx="739">
                  <c:v>40176</c:v>
                </c:pt>
                <c:pt idx="740">
                  <c:v>40177</c:v>
                </c:pt>
                <c:pt idx="741">
                  <c:v>40182</c:v>
                </c:pt>
                <c:pt idx="742">
                  <c:v>40183</c:v>
                </c:pt>
                <c:pt idx="743">
                  <c:v>40184</c:v>
                </c:pt>
                <c:pt idx="744">
                  <c:v>40185</c:v>
                </c:pt>
                <c:pt idx="745">
                  <c:v>40186</c:v>
                </c:pt>
                <c:pt idx="746">
                  <c:v>40189</c:v>
                </c:pt>
                <c:pt idx="747">
                  <c:v>40190</c:v>
                </c:pt>
                <c:pt idx="748">
                  <c:v>40191</c:v>
                </c:pt>
                <c:pt idx="749">
                  <c:v>40192</c:v>
                </c:pt>
                <c:pt idx="750">
                  <c:v>40193</c:v>
                </c:pt>
                <c:pt idx="751">
                  <c:v>40196</c:v>
                </c:pt>
                <c:pt idx="752">
                  <c:v>40197</c:v>
                </c:pt>
                <c:pt idx="753">
                  <c:v>40198</c:v>
                </c:pt>
                <c:pt idx="754">
                  <c:v>40199</c:v>
                </c:pt>
                <c:pt idx="755">
                  <c:v>40200</c:v>
                </c:pt>
                <c:pt idx="756">
                  <c:v>40204</c:v>
                </c:pt>
                <c:pt idx="757">
                  <c:v>40205</c:v>
                </c:pt>
                <c:pt idx="758">
                  <c:v>40206</c:v>
                </c:pt>
                <c:pt idx="759">
                  <c:v>40207</c:v>
                </c:pt>
                <c:pt idx="760">
                  <c:v>40210</c:v>
                </c:pt>
                <c:pt idx="761">
                  <c:v>40211</c:v>
                </c:pt>
                <c:pt idx="762">
                  <c:v>40212</c:v>
                </c:pt>
                <c:pt idx="763">
                  <c:v>40213</c:v>
                </c:pt>
                <c:pt idx="764">
                  <c:v>40214</c:v>
                </c:pt>
                <c:pt idx="765">
                  <c:v>40217</c:v>
                </c:pt>
                <c:pt idx="766">
                  <c:v>40218</c:v>
                </c:pt>
                <c:pt idx="767">
                  <c:v>40219</c:v>
                </c:pt>
                <c:pt idx="768">
                  <c:v>40220</c:v>
                </c:pt>
                <c:pt idx="769">
                  <c:v>40221</c:v>
                </c:pt>
                <c:pt idx="770">
                  <c:v>40226</c:v>
                </c:pt>
                <c:pt idx="771">
                  <c:v>40227</c:v>
                </c:pt>
                <c:pt idx="772">
                  <c:v>40228</c:v>
                </c:pt>
                <c:pt idx="773">
                  <c:v>40231</c:v>
                </c:pt>
                <c:pt idx="774">
                  <c:v>40232</c:v>
                </c:pt>
                <c:pt idx="775">
                  <c:v>40233</c:v>
                </c:pt>
                <c:pt idx="776">
                  <c:v>40234</c:v>
                </c:pt>
                <c:pt idx="777">
                  <c:v>40235</c:v>
                </c:pt>
                <c:pt idx="778">
                  <c:v>40238</c:v>
                </c:pt>
                <c:pt idx="779">
                  <c:v>40239</c:v>
                </c:pt>
                <c:pt idx="780">
                  <c:v>40240</c:v>
                </c:pt>
                <c:pt idx="781">
                  <c:v>40241</c:v>
                </c:pt>
                <c:pt idx="782">
                  <c:v>40242</c:v>
                </c:pt>
                <c:pt idx="783">
                  <c:v>40245</c:v>
                </c:pt>
                <c:pt idx="784">
                  <c:v>40246</c:v>
                </c:pt>
                <c:pt idx="785">
                  <c:v>40247</c:v>
                </c:pt>
                <c:pt idx="786">
                  <c:v>40248</c:v>
                </c:pt>
                <c:pt idx="787">
                  <c:v>40249</c:v>
                </c:pt>
                <c:pt idx="788">
                  <c:v>40252</c:v>
                </c:pt>
                <c:pt idx="789">
                  <c:v>40253</c:v>
                </c:pt>
                <c:pt idx="790">
                  <c:v>40254</c:v>
                </c:pt>
                <c:pt idx="791">
                  <c:v>40255</c:v>
                </c:pt>
                <c:pt idx="792">
                  <c:v>40256</c:v>
                </c:pt>
                <c:pt idx="793">
                  <c:v>40259</c:v>
                </c:pt>
                <c:pt idx="794">
                  <c:v>40260</c:v>
                </c:pt>
                <c:pt idx="795">
                  <c:v>40261</c:v>
                </c:pt>
                <c:pt idx="796">
                  <c:v>40262</c:v>
                </c:pt>
                <c:pt idx="797">
                  <c:v>40263</c:v>
                </c:pt>
                <c:pt idx="798">
                  <c:v>40266</c:v>
                </c:pt>
                <c:pt idx="799">
                  <c:v>40267</c:v>
                </c:pt>
                <c:pt idx="800">
                  <c:v>40268</c:v>
                </c:pt>
                <c:pt idx="801">
                  <c:v>40269</c:v>
                </c:pt>
                <c:pt idx="802">
                  <c:v>40273</c:v>
                </c:pt>
                <c:pt idx="803">
                  <c:v>40274</c:v>
                </c:pt>
                <c:pt idx="804">
                  <c:v>40275</c:v>
                </c:pt>
                <c:pt idx="805">
                  <c:v>40276</c:v>
                </c:pt>
                <c:pt idx="806">
                  <c:v>40277</c:v>
                </c:pt>
                <c:pt idx="807">
                  <c:v>40280</c:v>
                </c:pt>
                <c:pt idx="808">
                  <c:v>40281</c:v>
                </c:pt>
                <c:pt idx="809">
                  <c:v>40282</c:v>
                </c:pt>
                <c:pt idx="810">
                  <c:v>40283</c:v>
                </c:pt>
                <c:pt idx="811">
                  <c:v>40284</c:v>
                </c:pt>
                <c:pt idx="812">
                  <c:v>40287</c:v>
                </c:pt>
                <c:pt idx="813">
                  <c:v>40288</c:v>
                </c:pt>
                <c:pt idx="814">
                  <c:v>40290</c:v>
                </c:pt>
                <c:pt idx="815">
                  <c:v>40291</c:v>
                </c:pt>
                <c:pt idx="816">
                  <c:v>40294</c:v>
                </c:pt>
                <c:pt idx="817">
                  <c:v>40295</c:v>
                </c:pt>
                <c:pt idx="818">
                  <c:v>40296</c:v>
                </c:pt>
                <c:pt idx="819">
                  <c:v>40297</c:v>
                </c:pt>
                <c:pt idx="820">
                  <c:v>40298</c:v>
                </c:pt>
                <c:pt idx="821">
                  <c:v>40301</c:v>
                </c:pt>
                <c:pt idx="822">
                  <c:v>40302</c:v>
                </c:pt>
                <c:pt idx="823">
                  <c:v>40303</c:v>
                </c:pt>
                <c:pt idx="824">
                  <c:v>40304</c:v>
                </c:pt>
                <c:pt idx="825">
                  <c:v>40305</c:v>
                </c:pt>
                <c:pt idx="826">
                  <c:v>40308</c:v>
                </c:pt>
                <c:pt idx="827">
                  <c:v>40309</c:v>
                </c:pt>
                <c:pt idx="828">
                  <c:v>40310</c:v>
                </c:pt>
                <c:pt idx="829">
                  <c:v>40311</c:v>
                </c:pt>
                <c:pt idx="830">
                  <c:v>40312</c:v>
                </c:pt>
                <c:pt idx="831">
                  <c:v>40315</c:v>
                </c:pt>
                <c:pt idx="832">
                  <c:v>40316</c:v>
                </c:pt>
                <c:pt idx="833">
                  <c:v>40317</c:v>
                </c:pt>
                <c:pt idx="834">
                  <c:v>40318</c:v>
                </c:pt>
                <c:pt idx="835">
                  <c:v>40319</c:v>
                </c:pt>
                <c:pt idx="836">
                  <c:v>40322</c:v>
                </c:pt>
                <c:pt idx="837">
                  <c:v>40323</c:v>
                </c:pt>
                <c:pt idx="838">
                  <c:v>40324</c:v>
                </c:pt>
                <c:pt idx="839">
                  <c:v>40325</c:v>
                </c:pt>
                <c:pt idx="840">
                  <c:v>40326</c:v>
                </c:pt>
                <c:pt idx="841">
                  <c:v>40329</c:v>
                </c:pt>
                <c:pt idx="842">
                  <c:v>40330</c:v>
                </c:pt>
                <c:pt idx="843">
                  <c:v>40331</c:v>
                </c:pt>
                <c:pt idx="844">
                  <c:v>40333</c:v>
                </c:pt>
                <c:pt idx="845">
                  <c:v>40336</c:v>
                </c:pt>
                <c:pt idx="846">
                  <c:v>40337</c:v>
                </c:pt>
                <c:pt idx="847">
                  <c:v>40338</c:v>
                </c:pt>
                <c:pt idx="848">
                  <c:v>40339</c:v>
                </c:pt>
                <c:pt idx="849">
                  <c:v>40340</c:v>
                </c:pt>
                <c:pt idx="850">
                  <c:v>40343</c:v>
                </c:pt>
                <c:pt idx="851">
                  <c:v>40344</c:v>
                </c:pt>
                <c:pt idx="852">
                  <c:v>40345</c:v>
                </c:pt>
                <c:pt idx="853">
                  <c:v>40346</c:v>
                </c:pt>
                <c:pt idx="854">
                  <c:v>40347</c:v>
                </c:pt>
                <c:pt idx="855">
                  <c:v>40350</c:v>
                </c:pt>
                <c:pt idx="856">
                  <c:v>40351</c:v>
                </c:pt>
                <c:pt idx="857">
                  <c:v>40352</c:v>
                </c:pt>
                <c:pt idx="858">
                  <c:v>40353</c:v>
                </c:pt>
                <c:pt idx="859">
                  <c:v>40354</c:v>
                </c:pt>
                <c:pt idx="860">
                  <c:v>40357</c:v>
                </c:pt>
                <c:pt idx="861">
                  <c:v>40358</c:v>
                </c:pt>
                <c:pt idx="862">
                  <c:v>40359</c:v>
                </c:pt>
                <c:pt idx="863">
                  <c:v>40360</c:v>
                </c:pt>
                <c:pt idx="864">
                  <c:v>40361</c:v>
                </c:pt>
                <c:pt idx="865">
                  <c:v>40364</c:v>
                </c:pt>
                <c:pt idx="866">
                  <c:v>40365</c:v>
                </c:pt>
                <c:pt idx="867">
                  <c:v>40366</c:v>
                </c:pt>
                <c:pt idx="868">
                  <c:v>40367</c:v>
                </c:pt>
                <c:pt idx="869">
                  <c:v>40371</c:v>
                </c:pt>
                <c:pt idx="870">
                  <c:v>40372</c:v>
                </c:pt>
                <c:pt idx="871">
                  <c:v>40373</c:v>
                </c:pt>
                <c:pt idx="872">
                  <c:v>40374</c:v>
                </c:pt>
                <c:pt idx="873">
                  <c:v>40375</c:v>
                </c:pt>
                <c:pt idx="874">
                  <c:v>40378</c:v>
                </c:pt>
                <c:pt idx="875">
                  <c:v>40379</c:v>
                </c:pt>
                <c:pt idx="876">
                  <c:v>40380</c:v>
                </c:pt>
                <c:pt idx="877">
                  <c:v>40381</c:v>
                </c:pt>
                <c:pt idx="878">
                  <c:v>40382</c:v>
                </c:pt>
                <c:pt idx="879">
                  <c:v>40385</c:v>
                </c:pt>
                <c:pt idx="880">
                  <c:v>40386</c:v>
                </c:pt>
                <c:pt idx="881">
                  <c:v>40387</c:v>
                </c:pt>
                <c:pt idx="882">
                  <c:v>40388</c:v>
                </c:pt>
                <c:pt idx="883">
                  <c:v>40389</c:v>
                </c:pt>
                <c:pt idx="884">
                  <c:v>40392</c:v>
                </c:pt>
                <c:pt idx="885">
                  <c:v>40393</c:v>
                </c:pt>
                <c:pt idx="886">
                  <c:v>40394</c:v>
                </c:pt>
                <c:pt idx="887">
                  <c:v>40395</c:v>
                </c:pt>
                <c:pt idx="888">
                  <c:v>40396</c:v>
                </c:pt>
                <c:pt idx="889">
                  <c:v>40399</c:v>
                </c:pt>
                <c:pt idx="890">
                  <c:v>40400</c:v>
                </c:pt>
                <c:pt idx="891">
                  <c:v>40401</c:v>
                </c:pt>
                <c:pt idx="892">
                  <c:v>40402</c:v>
                </c:pt>
                <c:pt idx="893">
                  <c:v>40403</c:v>
                </c:pt>
                <c:pt idx="894">
                  <c:v>40406</c:v>
                </c:pt>
                <c:pt idx="895">
                  <c:v>40407</c:v>
                </c:pt>
                <c:pt idx="896">
                  <c:v>40408</c:v>
                </c:pt>
                <c:pt idx="897">
                  <c:v>40409</c:v>
                </c:pt>
                <c:pt idx="898">
                  <c:v>40410</c:v>
                </c:pt>
                <c:pt idx="899">
                  <c:v>40413</c:v>
                </c:pt>
                <c:pt idx="900">
                  <c:v>40414</c:v>
                </c:pt>
                <c:pt idx="901">
                  <c:v>40415</c:v>
                </c:pt>
                <c:pt idx="902">
                  <c:v>40416</c:v>
                </c:pt>
                <c:pt idx="903">
                  <c:v>40417</c:v>
                </c:pt>
                <c:pt idx="904">
                  <c:v>40420</c:v>
                </c:pt>
                <c:pt idx="905">
                  <c:v>40421</c:v>
                </c:pt>
                <c:pt idx="906">
                  <c:v>40422</c:v>
                </c:pt>
                <c:pt idx="907">
                  <c:v>40423</c:v>
                </c:pt>
                <c:pt idx="908">
                  <c:v>40424</c:v>
                </c:pt>
                <c:pt idx="909">
                  <c:v>40427</c:v>
                </c:pt>
                <c:pt idx="910">
                  <c:v>40429</c:v>
                </c:pt>
                <c:pt idx="911">
                  <c:v>40430</c:v>
                </c:pt>
                <c:pt idx="912">
                  <c:v>40431</c:v>
                </c:pt>
                <c:pt idx="913">
                  <c:v>40434</c:v>
                </c:pt>
                <c:pt idx="914">
                  <c:v>40435</c:v>
                </c:pt>
                <c:pt idx="915">
                  <c:v>40436</c:v>
                </c:pt>
                <c:pt idx="916">
                  <c:v>40437</c:v>
                </c:pt>
                <c:pt idx="917">
                  <c:v>40438</c:v>
                </c:pt>
                <c:pt idx="918">
                  <c:v>40441</c:v>
                </c:pt>
                <c:pt idx="919">
                  <c:v>40442</c:v>
                </c:pt>
                <c:pt idx="920">
                  <c:v>40443</c:v>
                </c:pt>
                <c:pt idx="921">
                  <c:v>40444</c:v>
                </c:pt>
                <c:pt idx="922">
                  <c:v>40445</c:v>
                </c:pt>
                <c:pt idx="923">
                  <c:v>40448</c:v>
                </c:pt>
                <c:pt idx="924">
                  <c:v>40449</c:v>
                </c:pt>
                <c:pt idx="925">
                  <c:v>40450</c:v>
                </c:pt>
                <c:pt idx="926">
                  <c:v>40451</c:v>
                </c:pt>
                <c:pt idx="927">
                  <c:v>40452</c:v>
                </c:pt>
                <c:pt idx="928">
                  <c:v>40455</c:v>
                </c:pt>
                <c:pt idx="929">
                  <c:v>40456</c:v>
                </c:pt>
                <c:pt idx="930">
                  <c:v>40457</c:v>
                </c:pt>
                <c:pt idx="931">
                  <c:v>40458</c:v>
                </c:pt>
                <c:pt idx="932">
                  <c:v>40459</c:v>
                </c:pt>
                <c:pt idx="933">
                  <c:v>40462</c:v>
                </c:pt>
                <c:pt idx="934">
                  <c:v>40464</c:v>
                </c:pt>
                <c:pt idx="935">
                  <c:v>40465</c:v>
                </c:pt>
                <c:pt idx="936">
                  <c:v>40466</c:v>
                </c:pt>
                <c:pt idx="937">
                  <c:v>40469</c:v>
                </c:pt>
                <c:pt idx="938">
                  <c:v>40470</c:v>
                </c:pt>
                <c:pt idx="939">
                  <c:v>40471</c:v>
                </c:pt>
                <c:pt idx="940">
                  <c:v>40472</c:v>
                </c:pt>
                <c:pt idx="941">
                  <c:v>40473</c:v>
                </c:pt>
                <c:pt idx="942">
                  <c:v>40476</c:v>
                </c:pt>
                <c:pt idx="943">
                  <c:v>40477</c:v>
                </c:pt>
                <c:pt idx="944">
                  <c:v>40478</c:v>
                </c:pt>
                <c:pt idx="945">
                  <c:v>40479</c:v>
                </c:pt>
                <c:pt idx="946">
                  <c:v>40480</c:v>
                </c:pt>
                <c:pt idx="947">
                  <c:v>40483</c:v>
                </c:pt>
                <c:pt idx="948">
                  <c:v>40485</c:v>
                </c:pt>
                <c:pt idx="949">
                  <c:v>40486</c:v>
                </c:pt>
                <c:pt idx="950">
                  <c:v>40487</c:v>
                </c:pt>
                <c:pt idx="951">
                  <c:v>40490</c:v>
                </c:pt>
                <c:pt idx="952">
                  <c:v>40491</c:v>
                </c:pt>
                <c:pt idx="953">
                  <c:v>40492</c:v>
                </c:pt>
                <c:pt idx="954">
                  <c:v>40493</c:v>
                </c:pt>
                <c:pt idx="955">
                  <c:v>40494</c:v>
                </c:pt>
                <c:pt idx="956">
                  <c:v>40498</c:v>
                </c:pt>
                <c:pt idx="957">
                  <c:v>40499</c:v>
                </c:pt>
                <c:pt idx="958">
                  <c:v>40500</c:v>
                </c:pt>
                <c:pt idx="959">
                  <c:v>40501</c:v>
                </c:pt>
                <c:pt idx="960">
                  <c:v>40504</c:v>
                </c:pt>
                <c:pt idx="961">
                  <c:v>40505</c:v>
                </c:pt>
                <c:pt idx="962">
                  <c:v>40506</c:v>
                </c:pt>
                <c:pt idx="963">
                  <c:v>40507</c:v>
                </c:pt>
                <c:pt idx="964">
                  <c:v>40508</c:v>
                </c:pt>
                <c:pt idx="965">
                  <c:v>40511</c:v>
                </c:pt>
                <c:pt idx="966">
                  <c:v>40512</c:v>
                </c:pt>
                <c:pt idx="967">
                  <c:v>40513</c:v>
                </c:pt>
                <c:pt idx="968">
                  <c:v>40514</c:v>
                </c:pt>
                <c:pt idx="969">
                  <c:v>40515</c:v>
                </c:pt>
                <c:pt idx="970">
                  <c:v>40518</c:v>
                </c:pt>
                <c:pt idx="971">
                  <c:v>40519</c:v>
                </c:pt>
                <c:pt idx="972">
                  <c:v>40520</c:v>
                </c:pt>
                <c:pt idx="973">
                  <c:v>40521</c:v>
                </c:pt>
                <c:pt idx="974">
                  <c:v>40522</c:v>
                </c:pt>
                <c:pt idx="975">
                  <c:v>40525</c:v>
                </c:pt>
                <c:pt idx="976">
                  <c:v>40526</c:v>
                </c:pt>
                <c:pt idx="977">
                  <c:v>40527</c:v>
                </c:pt>
                <c:pt idx="978">
                  <c:v>40528</c:v>
                </c:pt>
                <c:pt idx="979">
                  <c:v>40529</c:v>
                </c:pt>
                <c:pt idx="980">
                  <c:v>40532</c:v>
                </c:pt>
                <c:pt idx="981">
                  <c:v>40533</c:v>
                </c:pt>
                <c:pt idx="982">
                  <c:v>40534</c:v>
                </c:pt>
                <c:pt idx="983">
                  <c:v>40535</c:v>
                </c:pt>
                <c:pt idx="984">
                  <c:v>40539</c:v>
                </c:pt>
                <c:pt idx="985">
                  <c:v>40540</c:v>
                </c:pt>
                <c:pt idx="986">
                  <c:v>40541</c:v>
                </c:pt>
                <c:pt idx="987">
                  <c:v>40542</c:v>
                </c:pt>
                <c:pt idx="988">
                  <c:v>40546</c:v>
                </c:pt>
                <c:pt idx="989">
                  <c:v>40547</c:v>
                </c:pt>
                <c:pt idx="990">
                  <c:v>40548</c:v>
                </c:pt>
                <c:pt idx="991">
                  <c:v>40549</c:v>
                </c:pt>
                <c:pt idx="992">
                  <c:v>40550</c:v>
                </c:pt>
                <c:pt idx="993">
                  <c:v>40553</c:v>
                </c:pt>
                <c:pt idx="994">
                  <c:v>40554</c:v>
                </c:pt>
                <c:pt idx="995">
                  <c:v>40555</c:v>
                </c:pt>
                <c:pt idx="996">
                  <c:v>40556</c:v>
                </c:pt>
                <c:pt idx="997">
                  <c:v>40557</c:v>
                </c:pt>
                <c:pt idx="998">
                  <c:v>40560</c:v>
                </c:pt>
                <c:pt idx="999">
                  <c:v>40561</c:v>
                </c:pt>
                <c:pt idx="1000">
                  <c:v>40562</c:v>
                </c:pt>
                <c:pt idx="1001">
                  <c:v>40563</c:v>
                </c:pt>
                <c:pt idx="1002">
                  <c:v>40564</c:v>
                </c:pt>
                <c:pt idx="1003">
                  <c:v>40567</c:v>
                </c:pt>
                <c:pt idx="1004">
                  <c:v>40569</c:v>
                </c:pt>
                <c:pt idx="1005">
                  <c:v>40570</c:v>
                </c:pt>
                <c:pt idx="1006">
                  <c:v>40571</c:v>
                </c:pt>
                <c:pt idx="1007">
                  <c:v>40574</c:v>
                </c:pt>
                <c:pt idx="1008">
                  <c:v>40575</c:v>
                </c:pt>
                <c:pt idx="1009">
                  <c:v>40576</c:v>
                </c:pt>
                <c:pt idx="1010">
                  <c:v>40577</c:v>
                </c:pt>
                <c:pt idx="1011">
                  <c:v>40578</c:v>
                </c:pt>
                <c:pt idx="1012">
                  <c:v>40581</c:v>
                </c:pt>
                <c:pt idx="1013">
                  <c:v>40582</c:v>
                </c:pt>
                <c:pt idx="1014">
                  <c:v>40583</c:v>
                </c:pt>
                <c:pt idx="1015">
                  <c:v>40584</c:v>
                </c:pt>
                <c:pt idx="1016">
                  <c:v>40585</c:v>
                </c:pt>
                <c:pt idx="1017">
                  <c:v>40588</c:v>
                </c:pt>
                <c:pt idx="1018">
                  <c:v>40589</c:v>
                </c:pt>
                <c:pt idx="1019">
                  <c:v>40590</c:v>
                </c:pt>
                <c:pt idx="1020">
                  <c:v>40591</c:v>
                </c:pt>
                <c:pt idx="1021">
                  <c:v>40592</c:v>
                </c:pt>
                <c:pt idx="1022">
                  <c:v>40595</c:v>
                </c:pt>
                <c:pt idx="1023">
                  <c:v>40596</c:v>
                </c:pt>
                <c:pt idx="1024">
                  <c:v>40597</c:v>
                </c:pt>
                <c:pt idx="1025">
                  <c:v>40598</c:v>
                </c:pt>
                <c:pt idx="1026">
                  <c:v>40599</c:v>
                </c:pt>
                <c:pt idx="1027">
                  <c:v>40602</c:v>
                </c:pt>
                <c:pt idx="1028">
                  <c:v>40603</c:v>
                </c:pt>
                <c:pt idx="1029">
                  <c:v>40604</c:v>
                </c:pt>
                <c:pt idx="1030">
                  <c:v>40605</c:v>
                </c:pt>
                <c:pt idx="1031">
                  <c:v>40606</c:v>
                </c:pt>
                <c:pt idx="1032">
                  <c:v>40611</c:v>
                </c:pt>
                <c:pt idx="1033">
                  <c:v>40612</c:v>
                </c:pt>
                <c:pt idx="1034">
                  <c:v>40613</c:v>
                </c:pt>
                <c:pt idx="1035">
                  <c:v>40616</c:v>
                </c:pt>
                <c:pt idx="1036">
                  <c:v>40617</c:v>
                </c:pt>
                <c:pt idx="1037">
                  <c:v>40618</c:v>
                </c:pt>
                <c:pt idx="1038">
                  <c:v>40619</c:v>
                </c:pt>
                <c:pt idx="1039">
                  <c:v>40620</c:v>
                </c:pt>
                <c:pt idx="1040">
                  <c:v>40623</c:v>
                </c:pt>
                <c:pt idx="1041">
                  <c:v>40624</c:v>
                </c:pt>
                <c:pt idx="1042">
                  <c:v>40625</c:v>
                </c:pt>
                <c:pt idx="1043">
                  <c:v>40626</c:v>
                </c:pt>
                <c:pt idx="1044">
                  <c:v>40627</c:v>
                </c:pt>
                <c:pt idx="1045">
                  <c:v>40630</c:v>
                </c:pt>
                <c:pt idx="1046">
                  <c:v>40631</c:v>
                </c:pt>
                <c:pt idx="1047">
                  <c:v>40632</c:v>
                </c:pt>
                <c:pt idx="1048">
                  <c:v>40633</c:v>
                </c:pt>
                <c:pt idx="1049">
                  <c:v>40634</c:v>
                </c:pt>
                <c:pt idx="1050">
                  <c:v>40637</c:v>
                </c:pt>
                <c:pt idx="1051">
                  <c:v>40638</c:v>
                </c:pt>
                <c:pt idx="1052">
                  <c:v>40639</c:v>
                </c:pt>
                <c:pt idx="1053">
                  <c:v>40640</c:v>
                </c:pt>
                <c:pt idx="1054">
                  <c:v>40641</c:v>
                </c:pt>
                <c:pt idx="1055">
                  <c:v>40644</c:v>
                </c:pt>
                <c:pt idx="1056">
                  <c:v>40645</c:v>
                </c:pt>
                <c:pt idx="1057">
                  <c:v>40646</c:v>
                </c:pt>
                <c:pt idx="1058">
                  <c:v>40647</c:v>
                </c:pt>
                <c:pt idx="1059">
                  <c:v>40648</c:v>
                </c:pt>
                <c:pt idx="1060">
                  <c:v>40651</c:v>
                </c:pt>
                <c:pt idx="1061">
                  <c:v>40652</c:v>
                </c:pt>
                <c:pt idx="1062">
                  <c:v>40653</c:v>
                </c:pt>
                <c:pt idx="1063">
                  <c:v>40658</c:v>
                </c:pt>
                <c:pt idx="1064">
                  <c:v>40659</c:v>
                </c:pt>
                <c:pt idx="1065">
                  <c:v>40660</c:v>
                </c:pt>
                <c:pt idx="1066">
                  <c:v>40661</c:v>
                </c:pt>
                <c:pt idx="1067">
                  <c:v>40662</c:v>
                </c:pt>
                <c:pt idx="1068">
                  <c:v>40665</c:v>
                </c:pt>
                <c:pt idx="1069">
                  <c:v>40666</c:v>
                </c:pt>
                <c:pt idx="1070">
                  <c:v>40667</c:v>
                </c:pt>
                <c:pt idx="1071">
                  <c:v>40668</c:v>
                </c:pt>
                <c:pt idx="1072">
                  <c:v>40669</c:v>
                </c:pt>
                <c:pt idx="1073">
                  <c:v>40672</c:v>
                </c:pt>
                <c:pt idx="1074">
                  <c:v>40673</c:v>
                </c:pt>
                <c:pt idx="1075">
                  <c:v>40674</c:v>
                </c:pt>
                <c:pt idx="1076">
                  <c:v>40675</c:v>
                </c:pt>
                <c:pt idx="1077">
                  <c:v>40676</c:v>
                </c:pt>
                <c:pt idx="1078">
                  <c:v>40679</c:v>
                </c:pt>
                <c:pt idx="1079">
                  <c:v>40680</c:v>
                </c:pt>
                <c:pt idx="1080">
                  <c:v>40681</c:v>
                </c:pt>
                <c:pt idx="1081">
                  <c:v>40682</c:v>
                </c:pt>
                <c:pt idx="1082">
                  <c:v>40683</c:v>
                </c:pt>
                <c:pt idx="1083">
                  <c:v>40686</c:v>
                </c:pt>
                <c:pt idx="1084">
                  <c:v>40687</c:v>
                </c:pt>
                <c:pt idx="1085">
                  <c:v>40688</c:v>
                </c:pt>
                <c:pt idx="1086">
                  <c:v>40689</c:v>
                </c:pt>
                <c:pt idx="1087">
                  <c:v>40690</c:v>
                </c:pt>
                <c:pt idx="1088">
                  <c:v>40693</c:v>
                </c:pt>
                <c:pt idx="1089">
                  <c:v>40694</c:v>
                </c:pt>
                <c:pt idx="1090">
                  <c:v>40695</c:v>
                </c:pt>
                <c:pt idx="1091">
                  <c:v>40696</c:v>
                </c:pt>
                <c:pt idx="1092">
                  <c:v>40697</c:v>
                </c:pt>
                <c:pt idx="1093">
                  <c:v>40700</c:v>
                </c:pt>
                <c:pt idx="1094">
                  <c:v>40701</c:v>
                </c:pt>
                <c:pt idx="1095">
                  <c:v>40702</c:v>
                </c:pt>
                <c:pt idx="1096">
                  <c:v>40703</c:v>
                </c:pt>
                <c:pt idx="1097">
                  <c:v>40704</c:v>
                </c:pt>
                <c:pt idx="1098">
                  <c:v>40707</c:v>
                </c:pt>
                <c:pt idx="1099">
                  <c:v>40708</c:v>
                </c:pt>
                <c:pt idx="1100">
                  <c:v>40709</c:v>
                </c:pt>
                <c:pt idx="1101">
                  <c:v>40710</c:v>
                </c:pt>
                <c:pt idx="1102">
                  <c:v>40711</c:v>
                </c:pt>
                <c:pt idx="1103">
                  <c:v>40714</c:v>
                </c:pt>
                <c:pt idx="1104">
                  <c:v>40715</c:v>
                </c:pt>
                <c:pt idx="1105">
                  <c:v>40716</c:v>
                </c:pt>
                <c:pt idx="1106">
                  <c:v>40718</c:v>
                </c:pt>
                <c:pt idx="1107">
                  <c:v>40721</c:v>
                </c:pt>
                <c:pt idx="1108">
                  <c:v>40722</c:v>
                </c:pt>
                <c:pt idx="1109">
                  <c:v>40723</c:v>
                </c:pt>
                <c:pt idx="1110">
                  <c:v>40724</c:v>
                </c:pt>
                <c:pt idx="1111">
                  <c:v>40725</c:v>
                </c:pt>
                <c:pt idx="1112">
                  <c:v>40728</c:v>
                </c:pt>
                <c:pt idx="1113">
                  <c:v>40729</c:v>
                </c:pt>
                <c:pt idx="1114">
                  <c:v>40730</c:v>
                </c:pt>
                <c:pt idx="1115">
                  <c:v>40731</c:v>
                </c:pt>
                <c:pt idx="1116">
                  <c:v>40732</c:v>
                </c:pt>
                <c:pt idx="1117">
                  <c:v>40735</c:v>
                </c:pt>
                <c:pt idx="1118">
                  <c:v>40736</c:v>
                </c:pt>
                <c:pt idx="1119">
                  <c:v>40737</c:v>
                </c:pt>
                <c:pt idx="1120">
                  <c:v>40738</c:v>
                </c:pt>
                <c:pt idx="1121">
                  <c:v>40739</c:v>
                </c:pt>
                <c:pt idx="1122">
                  <c:v>40742</c:v>
                </c:pt>
                <c:pt idx="1123">
                  <c:v>40743</c:v>
                </c:pt>
                <c:pt idx="1124">
                  <c:v>40744</c:v>
                </c:pt>
                <c:pt idx="1125">
                  <c:v>40745</c:v>
                </c:pt>
                <c:pt idx="1126">
                  <c:v>40746</c:v>
                </c:pt>
                <c:pt idx="1127">
                  <c:v>40749</c:v>
                </c:pt>
                <c:pt idx="1128">
                  <c:v>40750</c:v>
                </c:pt>
                <c:pt idx="1129">
                  <c:v>40751</c:v>
                </c:pt>
                <c:pt idx="1130">
                  <c:v>40752</c:v>
                </c:pt>
                <c:pt idx="1131">
                  <c:v>40753</c:v>
                </c:pt>
                <c:pt idx="1132">
                  <c:v>40756</c:v>
                </c:pt>
                <c:pt idx="1133">
                  <c:v>40757</c:v>
                </c:pt>
                <c:pt idx="1134">
                  <c:v>40758</c:v>
                </c:pt>
                <c:pt idx="1135">
                  <c:v>40759</c:v>
                </c:pt>
                <c:pt idx="1136">
                  <c:v>40760</c:v>
                </c:pt>
                <c:pt idx="1137">
                  <c:v>40763</c:v>
                </c:pt>
                <c:pt idx="1138">
                  <c:v>40764</c:v>
                </c:pt>
                <c:pt idx="1139">
                  <c:v>40765</c:v>
                </c:pt>
                <c:pt idx="1140">
                  <c:v>40766</c:v>
                </c:pt>
                <c:pt idx="1141">
                  <c:v>40767</c:v>
                </c:pt>
                <c:pt idx="1142">
                  <c:v>40770</c:v>
                </c:pt>
                <c:pt idx="1143">
                  <c:v>40771</c:v>
                </c:pt>
                <c:pt idx="1144">
                  <c:v>40772</c:v>
                </c:pt>
                <c:pt idx="1145">
                  <c:v>40773</c:v>
                </c:pt>
                <c:pt idx="1146">
                  <c:v>40774</c:v>
                </c:pt>
                <c:pt idx="1147">
                  <c:v>40777</c:v>
                </c:pt>
                <c:pt idx="1148">
                  <c:v>40778</c:v>
                </c:pt>
                <c:pt idx="1149">
                  <c:v>40779</c:v>
                </c:pt>
                <c:pt idx="1150">
                  <c:v>40780</c:v>
                </c:pt>
                <c:pt idx="1151">
                  <c:v>40781</c:v>
                </c:pt>
                <c:pt idx="1152">
                  <c:v>40784</c:v>
                </c:pt>
                <c:pt idx="1153">
                  <c:v>40785</c:v>
                </c:pt>
                <c:pt idx="1154">
                  <c:v>40786</c:v>
                </c:pt>
                <c:pt idx="1155">
                  <c:v>40787</c:v>
                </c:pt>
                <c:pt idx="1156">
                  <c:v>40788</c:v>
                </c:pt>
                <c:pt idx="1157">
                  <c:v>40791</c:v>
                </c:pt>
                <c:pt idx="1158">
                  <c:v>40792</c:v>
                </c:pt>
                <c:pt idx="1159">
                  <c:v>40794</c:v>
                </c:pt>
                <c:pt idx="1160">
                  <c:v>40795</c:v>
                </c:pt>
                <c:pt idx="1161">
                  <c:v>40798</c:v>
                </c:pt>
                <c:pt idx="1162">
                  <c:v>40799</c:v>
                </c:pt>
                <c:pt idx="1163">
                  <c:v>40800</c:v>
                </c:pt>
                <c:pt idx="1164">
                  <c:v>40801</c:v>
                </c:pt>
                <c:pt idx="1165">
                  <c:v>40802</c:v>
                </c:pt>
                <c:pt idx="1166">
                  <c:v>40805</c:v>
                </c:pt>
                <c:pt idx="1167">
                  <c:v>40806</c:v>
                </c:pt>
                <c:pt idx="1168">
                  <c:v>40807</c:v>
                </c:pt>
                <c:pt idx="1169">
                  <c:v>40808</c:v>
                </c:pt>
                <c:pt idx="1170">
                  <c:v>40809</c:v>
                </c:pt>
                <c:pt idx="1171">
                  <c:v>40812</c:v>
                </c:pt>
                <c:pt idx="1172">
                  <c:v>40813</c:v>
                </c:pt>
                <c:pt idx="1173">
                  <c:v>40814</c:v>
                </c:pt>
                <c:pt idx="1174">
                  <c:v>40815</c:v>
                </c:pt>
                <c:pt idx="1175">
                  <c:v>40816</c:v>
                </c:pt>
                <c:pt idx="1176">
                  <c:v>40819</c:v>
                </c:pt>
                <c:pt idx="1177">
                  <c:v>40820</c:v>
                </c:pt>
                <c:pt idx="1178">
                  <c:v>40821</c:v>
                </c:pt>
                <c:pt idx="1179">
                  <c:v>40822</c:v>
                </c:pt>
                <c:pt idx="1180">
                  <c:v>40823</c:v>
                </c:pt>
                <c:pt idx="1181">
                  <c:v>40826</c:v>
                </c:pt>
                <c:pt idx="1182">
                  <c:v>40827</c:v>
                </c:pt>
                <c:pt idx="1183">
                  <c:v>40829</c:v>
                </c:pt>
                <c:pt idx="1184">
                  <c:v>40830</c:v>
                </c:pt>
                <c:pt idx="1185">
                  <c:v>40833</c:v>
                </c:pt>
                <c:pt idx="1186">
                  <c:v>40834</c:v>
                </c:pt>
                <c:pt idx="1187">
                  <c:v>40835</c:v>
                </c:pt>
                <c:pt idx="1188">
                  <c:v>40836</c:v>
                </c:pt>
                <c:pt idx="1189">
                  <c:v>40837</c:v>
                </c:pt>
                <c:pt idx="1190">
                  <c:v>40840</c:v>
                </c:pt>
                <c:pt idx="1191">
                  <c:v>40841</c:v>
                </c:pt>
                <c:pt idx="1192">
                  <c:v>40842</c:v>
                </c:pt>
                <c:pt idx="1193">
                  <c:v>40843</c:v>
                </c:pt>
                <c:pt idx="1194">
                  <c:v>40844</c:v>
                </c:pt>
                <c:pt idx="1195">
                  <c:v>40847</c:v>
                </c:pt>
                <c:pt idx="1196">
                  <c:v>40848</c:v>
                </c:pt>
                <c:pt idx="1197">
                  <c:v>40850</c:v>
                </c:pt>
                <c:pt idx="1198">
                  <c:v>40851</c:v>
                </c:pt>
                <c:pt idx="1199">
                  <c:v>40854</c:v>
                </c:pt>
                <c:pt idx="1200">
                  <c:v>40855</c:v>
                </c:pt>
                <c:pt idx="1201">
                  <c:v>40856</c:v>
                </c:pt>
                <c:pt idx="1202">
                  <c:v>40857</c:v>
                </c:pt>
                <c:pt idx="1203">
                  <c:v>40858</c:v>
                </c:pt>
                <c:pt idx="1204">
                  <c:v>40861</c:v>
                </c:pt>
                <c:pt idx="1205">
                  <c:v>40863</c:v>
                </c:pt>
                <c:pt idx="1206">
                  <c:v>40864</c:v>
                </c:pt>
                <c:pt idx="1207">
                  <c:v>40865</c:v>
                </c:pt>
                <c:pt idx="1208">
                  <c:v>40868</c:v>
                </c:pt>
                <c:pt idx="1209">
                  <c:v>40869</c:v>
                </c:pt>
                <c:pt idx="1210">
                  <c:v>40870</c:v>
                </c:pt>
                <c:pt idx="1211">
                  <c:v>40871</c:v>
                </c:pt>
                <c:pt idx="1212">
                  <c:v>40872</c:v>
                </c:pt>
                <c:pt idx="1213">
                  <c:v>40875</c:v>
                </c:pt>
                <c:pt idx="1214">
                  <c:v>40876</c:v>
                </c:pt>
                <c:pt idx="1215">
                  <c:v>40877</c:v>
                </c:pt>
                <c:pt idx="1216">
                  <c:v>40878</c:v>
                </c:pt>
                <c:pt idx="1217">
                  <c:v>40879</c:v>
                </c:pt>
                <c:pt idx="1218">
                  <c:v>40882</c:v>
                </c:pt>
                <c:pt idx="1219">
                  <c:v>40883</c:v>
                </c:pt>
                <c:pt idx="1220">
                  <c:v>40884</c:v>
                </c:pt>
                <c:pt idx="1221">
                  <c:v>40885</c:v>
                </c:pt>
                <c:pt idx="1222">
                  <c:v>40886</c:v>
                </c:pt>
                <c:pt idx="1223">
                  <c:v>40889</c:v>
                </c:pt>
                <c:pt idx="1224">
                  <c:v>40890</c:v>
                </c:pt>
                <c:pt idx="1225">
                  <c:v>40891</c:v>
                </c:pt>
                <c:pt idx="1226">
                  <c:v>40892</c:v>
                </c:pt>
                <c:pt idx="1227">
                  <c:v>40893</c:v>
                </c:pt>
                <c:pt idx="1228">
                  <c:v>40896</c:v>
                </c:pt>
                <c:pt idx="1229">
                  <c:v>40897</c:v>
                </c:pt>
                <c:pt idx="1230">
                  <c:v>40898</c:v>
                </c:pt>
                <c:pt idx="1231">
                  <c:v>40899</c:v>
                </c:pt>
                <c:pt idx="1232">
                  <c:v>40900</c:v>
                </c:pt>
                <c:pt idx="1233">
                  <c:v>40903</c:v>
                </c:pt>
                <c:pt idx="1234">
                  <c:v>40904</c:v>
                </c:pt>
                <c:pt idx="1235">
                  <c:v>40905</c:v>
                </c:pt>
                <c:pt idx="1236">
                  <c:v>40906</c:v>
                </c:pt>
                <c:pt idx="1237">
                  <c:v>40910</c:v>
                </c:pt>
                <c:pt idx="1238">
                  <c:v>40911</c:v>
                </c:pt>
                <c:pt idx="1239">
                  <c:v>40912</c:v>
                </c:pt>
                <c:pt idx="1240">
                  <c:v>40913</c:v>
                </c:pt>
                <c:pt idx="1241">
                  <c:v>40914</c:v>
                </c:pt>
                <c:pt idx="1242">
                  <c:v>40917</c:v>
                </c:pt>
                <c:pt idx="1243">
                  <c:v>40918</c:v>
                </c:pt>
                <c:pt idx="1244">
                  <c:v>40919</c:v>
                </c:pt>
                <c:pt idx="1245">
                  <c:v>40920</c:v>
                </c:pt>
                <c:pt idx="1246">
                  <c:v>40921</c:v>
                </c:pt>
                <c:pt idx="1247">
                  <c:v>40924</c:v>
                </c:pt>
                <c:pt idx="1248">
                  <c:v>40925</c:v>
                </c:pt>
                <c:pt idx="1249">
                  <c:v>40926</c:v>
                </c:pt>
                <c:pt idx="1250">
                  <c:v>40927</c:v>
                </c:pt>
                <c:pt idx="1251">
                  <c:v>40928</c:v>
                </c:pt>
                <c:pt idx="1252">
                  <c:v>40931</c:v>
                </c:pt>
                <c:pt idx="1253">
                  <c:v>40932</c:v>
                </c:pt>
                <c:pt idx="1254">
                  <c:v>40934</c:v>
                </c:pt>
                <c:pt idx="1255">
                  <c:v>40935</c:v>
                </c:pt>
                <c:pt idx="1256">
                  <c:v>40938</c:v>
                </c:pt>
                <c:pt idx="1257">
                  <c:v>40939</c:v>
                </c:pt>
                <c:pt idx="1258">
                  <c:v>40940</c:v>
                </c:pt>
                <c:pt idx="1259">
                  <c:v>40941</c:v>
                </c:pt>
                <c:pt idx="1260">
                  <c:v>40942</c:v>
                </c:pt>
                <c:pt idx="1261">
                  <c:v>40945</c:v>
                </c:pt>
                <c:pt idx="1262">
                  <c:v>40946</c:v>
                </c:pt>
                <c:pt idx="1263">
                  <c:v>40947</c:v>
                </c:pt>
                <c:pt idx="1264">
                  <c:v>40948</c:v>
                </c:pt>
                <c:pt idx="1265">
                  <c:v>40949</c:v>
                </c:pt>
                <c:pt idx="1266">
                  <c:v>40952</c:v>
                </c:pt>
                <c:pt idx="1267">
                  <c:v>40953</c:v>
                </c:pt>
                <c:pt idx="1268">
                  <c:v>40954</c:v>
                </c:pt>
                <c:pt idx="1269">
                  <c:v>40955</c:v>
                </c:pt>
                <c:pt idx="1270">
                  <c:v>40956</c:v>
                </c:pt>
                <c:pt idx="1271">
                  <c:v>40961</c:v>
                </c:pt>
                <c:pt idx="1272">
                  <c:v>40962</c:v>
                </c:pt>
                <c:pt idx="1273">
                  <c:v>40963</c:v>
                </c:pt>
                <c:pt idx="1274">
                  <c:v>40966</c:v>
                </c:pt>
                <c:pt idx="1275">
                  <c:v>40967</c:v>
                </c:pt>
                <c:pt idx="1276">
                  <c:v>40968</c:v>
                </c:pt>
                <c:pt idx="1277">
                  <c:v>40969</c:v>
                </c:pt>
                <c:pt idx="1278">
                  <c:v>40970</c:v>
                </c:pt>
                <c:pt idx="1279">
                  <c:v>40973</c:v>
                </c:pt>
                <c:pt idx="1280">
                  <c:v>40974</c:v>
                </c:pt>
                <c:pt idx="1281">
                  <c:v>40975</c:v>
                </c:pt>
                <c:pt idx="1282">
                  <c:v>40976</c:v>
                </c:pt>
                <c:pt idx="1283">
                  <c:v>40977</c:v>
                </c:pt>
                <c:pt idx="1284">
                  <c:v>40980</c:v>
                </c:pt>
                <c:pt idx="1285">
                  <c:v>40981</c:v>
                </c:pt>
                <c:pt idx="1286">
                  <c:v>40982</c:v>
                </c:pt>
                <c:pt idx="1287">
                  <c:v>40983</c:v>
                </c:pt>
                <c:pt idx="1288">
                  <c:v>40984</c:v>
                </c:pt>
                <c:pt idx="1289">
                  <c:v>40987</c:v>
                </c:pt>
                <c:pt idx="1290">
                  <c:v>40988</c:v>
                </c:pt>
                <c:pt idx="1291">
                  <c:v>40989</c:v>
                </c:pt>
                <c:pt idx="1292">
                  <c:v>40990</c:v>
                </c:pt>
                <c:pt idx="1293">
                  <c:v>40991</c:v>
                </c:pt>
                <c:pt idx="1294">
                  <c:v>40994</c:v>
                </c:pt>
                <c:pt idx="1295">
                  <c:v>40995</c:v>
                </c:pt>
                <c:pt idx="1296">
                  <c:v>40996</c:v>
                </c:pt>
                <c:pt idx="1297">
                  <c:v>40997</c:v>
                </c:pt>
                <c:pt idx="1298">
                  <c:v>40998</c:v>
                </c:pt>
                <c:pt idx="1299">
                  <c:v>41001</c:v>
                </c:pt>
                <c:pt idx="1300">
                  <c:v>41002</c:v>
                </c:pt>
                <c:pt idx="1301">
                  <c:v>41003</c:v>
                </c:pt>
                <c:pt idx="1302">
                  <c:v>41004</c:v>
                </c:pt>
                <c:pt idx="1303">
                  <c:v>41008</c:v>
                </c:pt>
                <c:pt idx="1304">
                  <c:v>41009</c:v>
                </c:pt>
                <c:pt idx="1305">
                  <c:v>41010</c:v>
                </c:pt>
                <c:pt idx="1306">
                  <c:v>41011</c:v>
                </c:pt>
                <c:pt idx="1307">
                  <c:v>41012</c:v>
                </c:pt>
                <c:pt idx="1308">
                  <c:v>41015</c:v>
                </c:pt>
                <c:pt idx="1309">
                  <c:v>41016</c:v>
                </c:pt>
                <c:pt idx="1310">
                  <c:v>41017</c:v>
                </c:pt>
                <c:pt idx="1311">
                  <c:v>41018</c:v>
                </c:pt>
                <c:pt idx="1312">
                  <c:v>41019</c:v>
                </c:pt>
                <c:pt idx="1313">
                  <c:v>41022</c:v>
                </c:pt>
                <c:pt idx="1314">
                  <c:v>41023</c:v>
                </c:pt>
                <c:pt idx="1315">
                  <c:v>41024</c:v>
                </c:pt>
                <c:pt idx="1316">
                  <c:v>41025</c:v>
                </c:pt>
                <c:pt idx="1317">
                  <c:v>41026</c:v>
                </c:pt>
                <c:pt idx="1318">
                  <c:v>41029</c:v>
                </c:pt>
                <c:pt idx="1319">
                  <c:v>41031</c:v>
                </c:pt>
                <c:pt idx="1320">
                  <c:v>41032</c:v>
                </c:pt>
                <c:pt idx="1321">
                  <c:v>41033</c:v>
                </c:pt>
                <c:pt idx="1322">
                  <c:v>41036</c:v>
                </c:pt>
                <c:pt idx="1323">
                  <c:v>41037</c:v>
                </c:pt>
                <c:pt idx="1324">
                  <c:v>41038</c:v>
                </c:pt>
                <c:pt idx="1325">
                  <c:v>41039</c:v>
                </c:pt>
                <c:pt idx="1326">
                  <c:v>41040</c:v>
                </c:pt>
                <c:pt idx="1327">
                  <c:v>41043</c:v>
                </c:pt>
                <c:pt idx="1328">
                  <c:v>41044</c:v>
                </c:pt>
                <c:pt idx="1329">
                  <c:v>41045</c:v>
                </c:pt>
                <c:pt idx="1330">
                  <c:v>41046</c:v>
                </c:pt>
                <c:pt idx="1331">
                  <c:v>41047</c:v>
                </c:pt>
                <c:pt idx="1332">
                  <c:v>41050</c:v>
                </c:pt>
                <c:pt idx="1333">
                  <c:v>41051</c:v>
                </c:pt>
                <c:pt idx="1334">
                  <c:v>41052</c:v>
                </c:pt>
                <c:pt idx="1335">
                  <c:v>41053</c:v>
                </c:pt>
                <c:pt idx="1336">
                  <c:v>41054</c:v>
                </c:pt>
                <c:pt idx="1337">
                  <c:v>41057</c:v>
                </c:pt>
                <c:pt idx="1338">
                  <c:v>41058</c:v>
                </c:pt>
                <c:pt idx="1339">
                  <c:v>41059</c:v>
                </c:pt>
                <c:pt idx="1340">
                  <c:v>41060</c:v>
                </c:pt>
                <c:pt idx="1341">
                  <c:v>41061</c:v>
                </c:pt>
                <c:pt idx="1342">
                  <c:v>41064</c:v>
                </c:pt>
                <c:pt idx="1343">
                  <c:v>41065</c:v>
                </c:pt>
                <c:pt idx="1344">
                  <c:v>41066</c:v>
                </c:pt>
                <c:pt idx="1345">
                  <c:v>41068</c:v>
                </c:pt>
                <c:pt idx="1346">
                  <c:v>41071</c:v>
                </c:pt>
                <c:pt idx="1347">
                  <c:v>41072</c:v>
                </c:pt>
                <c:pt idx="1348">
                  <c:v>41073</c:v>
                </c:pt>
                <c:pt idx="1349">
                  <c:v>41074</c:v>
                </c:pt>
                <c:pt idx="1350">
                  <c:v>41075</c:v>
                </c:pt>
                <c:pt idx="1351">
                  <c:v>41078</c:v>
                </c:pt>
                <c:pt idx="1352">
                  <c:v>41079</c:v>
                </c:pt>
                <c:pt idx="1353">
                  <c:v>41080</c:v>
                </c:pt>
                <c:pt idx="1354">
                  <c:v>41081</c:v>
                </c:pt>
                <c:pt idx="1355">
                  <c:v>41082</c:v>
                </c:pt>
                <c:pt idx="1356">
                  <c:v>41085</c:v>
                </c:pt>
                <c:pt idx="1357">
                  <c:v>41086</c:v>
                </c:pt>
                <c:pt idx="1358">
                  <c:v>41087</c:v>
                </c:pt>
                <c:pt idx="1359">
                  <c:v>41088</c:v>
                </c:pt>
                <c:pt idx="1360">
                  <c:v>41089</c:v>
                </c:pt>
                <c:pt idx="1361">
                  <c:v>41092</c:v>
                </c:pt>
                <c:pt idx="1362">
                  <c:v>41093</c:v>
                </c:pt>
                <c:pt idx="1363">
                  <c:v>41094</c:v>
                </c:pt>
                <c:pt idx="1364">
                  <c:v>41095</c:v>
                </c:pt>
                <c:pt idx="1365">
                  <c:v>41096</c:v>
                </c:pt>
                <c:pt idx="1366">
                  <c:v>41100</c:v>
                </c:pt>
                <c:pt idx="1367">
                  <c:v>41101</c:v>
                </c:pt>
                <c:pt idx="1368">
                  <c:v>41102</c:v>
                </c:pt>
                <c:pt idx="1369">
                  <c:v>41103</c:v>
                </c:pt>
                <c:pt idx="1370">
                  <c:v>41106</c:v>
                </c:pt>
                <c:pt idx="1371">
                  <c:v>41107</c:v>
                </c:pt>
                <c:pt idx="1372">
                  <c:v>41108</c:v>
                </c:pt>
                <c:pt idx="1373">
                  <c:v>41109</c:v>
                </c:pt>
                <c:pt idx="1374">
                  <c:v>41110</c:v>
                </c:pt>
                <c:pt idx="1375">
                  <c:v>41113</c:v>
                </c:pt>
                <c:pt idx="1376">
                  <c:v>41114</c:v>
                </c:pt>
                <c:pt idx="1377">
                  <c:v>41115</c:v>
                </c:pt>
                <c:pt idx="1378">
                  <c:v>41116</c:v>
                </c:pt>
                <c:pt idx="1379">
                  <c:v>41117</c:v>
                </c:pt>
                <c:pt idx="1380">
                  <c:v>41120</c:v>
                </c:pt>
                <c:pt idx="1381">
                  <c:v>41121</c:v>
                </c:pt>
                <c:pt idx="1382">
                  <c:v>41122</c:v>
                </c:pt>
                <c:pt idx="1383">
                  <c:v>41123</c:v>
                </c:pt>
                <c:pt idx="1384">
                  <c:v>41124</c:v>
                </c:pt>
                <c:pt idx="1385">
                  <c:v>41127</c:v>
                </c:pt>
                <c:pt idx="1386">
                  <c:v>41128</c:v>
                </c:pt>
                <c:pt idx="1387">
                  <c:v>41129</c:v>
                </c:pt>
                <c:pt idx="1388">
                  <c:v>41130</c:v>
                </c:pt>
                <c:pt idx="1389">
                  <c:v>41131</c:v>
                </c:pt>
                <c:pt idx="1390">
                  <c:v>41134</c:v>
                </c:pt>
                <c:pt idx="1391">
                  <c:v>41135</c:v>
                </c:pt>
                <c:pt idx="1392">
                  <c:v>41136</c:v>
                </c:pt>
                <c:pt idx="1393">
                  <c:v>41137</c:v>
                </c:pt>
                <c:pt idx="1394">
                  <c:v>41138</c:v>
                </c:pt>
                <c:pt idx="1395">
                  <c:v>41141</c:v>
                </c:pt>
                <c:pt idx="1396">
                  <c:v>41142</c:v>
                </c:pt>
                <c:pt idx="1397">
                  <c:v>41143</c:v>
                </c:pt>
                <c:pt idx="1398">
                  <c:v>41144</c:v>
                </c:pt>
                <c:pt idx="1399">
                  <c:v>41145</c:v>
                </c:pt>
                <c:pt idx="1400">
                  <c:v>41148</c:v>
                </c:pt>
                <c:pt idx="1401">
                  <c:v>41149</c:v>
                </c:pt>
                <c:pt idx="1402">
                  <c:v>41150</c:v>
                </c:pt>
                <c:pt idx="1403">
                  <c:v>41151</c:v>
                </c:pt>
                <c:pt idx="1404">
                  <c:v>41152</c:v>
                </c:pt>
                <c:pt idx="1405">
                  <c:v>41155</c:v>
                </c:pt>
                <c:pt idx="1406">
                  <c:v>41156</c:v>
                </c:pt>
                <c:pt idx="1407">
                  <c:v>41157</c:v>
                </c:pt>
                <c:pt idx="1408">
                  <c:v>41158</c:v>
                </c:pt>
                <c:pt idx="1409">
                  <c:v>41162</c:v>
                </c:pt>
                <c:pt idx="1410">
                  <c:v>41163</c:v>
                </c:pt>
                <c:pt idx="1411">
                  <c:v>41164</c:v>
                </c:pt>
                <c:pt idx="1412">
                  <c:v>41165</c:v>
                </c:pt>
                <c:pt idx="1413">
                  <c:v>41166</c:v>
                </c:pt>
                <c:pt idx="1414">
                  <c:v>41169</c:v>
                </c:pt>
                <c:pt idx="1415">
                  <c:v>41170</c:v>
                </c:pt>
                <c:pt idx="1416">
                  <c:v>41171</c:v>
                </c:pt>
                <c:pt idx="1417">
                  <c:v>41172</c:v>
                </c:pt>
                <c:pt idx="1418">
                  <c:v>41173</c:v>
                </c:pt>
                <c:pt idx="1419">
                  <c:v>41176</c:v>
                </c:pt>
                <c:pt idx="1420">
                  <c:v>41177</c:v>
                </c:pt>
                <c:pt idx="1421">
                  <c:v>41178</c:v>
                </c:pt>
                <c:pt idx="1422">
                  <c:v>41179</c:v>
                </c:pt>
                <c:pt idx="1423">
                  <c:v>41180</c:v>
                </c:pt>
                <c:pt idx="1424">
                  <c:v>41183</c:v>
                </c:pt>
                <c:pt idx="1425">
                  <c:v>41184</c:v>
                </c:pt>
                <c:pt idx="1426">
                  <c:v>41185</c:v>
                </c:pt>
                <c:pt idx="1427">
                  <c:v>41186</c:v>
                </c:pt>
                <c:pt idx="1428">
                  <c:v>41187</c:v>
                </c:pt>
                <c:pt idx="1429">
                  <c:v>41190</c:v>
                </c:pt>
                <c:pt idx="1430">
                  <c:v>41191</c:v>
                </c:pt>
                <c:pt idx="1431">
                  <c:v>41192</c:v>
                </c:pt>
                <c:pt idx="1432">
                  <c:v>41193</c:v>
                </c:pt>
                <c:pt idx="1433">
                  <c:v>41197</c:v>
                </c:pt>
                <c:pt idx="1434">
                  <c:v>41198</c:v>
                </c:pt>
                <c:pt idx="1435">
                  <c:v>41199</c:v>
                </c:pt>
                <c:pt idx="1436">
                  <c:v>41200</c:v>
                </c:pt>
                <c:pt idx="1437">
                  <c:v>41201</c:v>
                </c:pt>
                <c:pt idx="1438">
                  <c:v>41204</c:v>
                </c:pt>
                <c:pt idx="1439">
                  <c:v>41205</c:v>
                </c:pt>
                <c:pt idx="1440">
                  <c:v>41206</c:v>
                </c:pt>
                <c:pt idx="1441">
                  <c:v>41207</c:v>
                </c:pt>
                <c:pt idx="1442">
                  <c:v>41208</c:v>
                </c:pt>
                <c:pt idx="1443">
                  <c:v>41211</c:v>
                </c:pt>
                <c:pt idx="1444">
                  <c:v>41212</c:v>
                </c:pt>
                <c:pt idx="1445">
                  <c:v>41213</c:v>
                </c:pt>
                <c:pt idx="1446">
                  <c:v>41214</c:v>
                </c:pt>
                <c:pt idx="1447">
                  <c:v>41218</c:v>
                </c:pt>
                <c:pt idx="1448">
                  <c:v>41219</c:v>
                </c:pt>
                <c:pt idx="1449">
                  <c:v>41220</c:v>
                </c:pt>
                <c:pt idx="1450">
                  <c:v>41221</c:v>
                </c:pt>
                <c:pt idx="1451">
                  <c:v>41222</c:v>
                </c:pt>
                <c:pt idx="1452">
                  <c:v>41225</c:v>
                </c:pt>
                <c:pt idx="1453">
                  <c:v>41226</c:v>
                </c:pt>
                <c:pt idx="1454">
                  <c:v>41227</c:v>
                </c:pt>
                <c:pt idx="1455">
                  <c:v>41229</c:v>
                </c:pt>
                <c:pt idx="1456">
                  <c:v>41232</c:v>
                </c:pt>
                <c:pt idx="1457">
                  <c:v>41234</c:v>
                </c:pt>
                <c:pt idx="1458">
                  <c:v>41235</c:v>
                </c:pt>
                <c:pt idx="1459">
                  <c:v>41236</c:v>
                </c:pt>
                <c:pt idx="1460">
                  <c:v>41239</c:v>
                </c:pt>
                <c:pt idx="1461">
                  <c:v>41240</c:v>
                </c:pt>
                <c:pt idx="1462">
                  <c:v>41241</c:v>
                </c:pt>
                <c:pt idx="1463">
                  <c:v>41242</c:v>
                </c:pt>
                <c:pt idx="1464">
                  <c:v>41243</c:v>
                </c:pt>
                <c:pt idx="1465">
                  <c:v>41246</c:v>
                </c:pt>
                <c:pt idx="1466">
                  <c:v>41247</c:v>
                </c:pt>
                <c:pt idx="1467">
                  <c:v>41248</c:v>
                </c:pt>
                <c:pt idx="1468">
                  <c:v>41249</c:v>
                </c:pt>
                <c:pt idx="1469">
                  <c:v>41250</c:v>
                </c:pt>
                <c:pt idx="1470">
                  <c:v>41253</c:v>
                </c:pt>
                <c:pt idx="1471">
                  <c:v>41254</c:v>
                </c:pt>
                <c:pt idx="1472">
                  <c:v>41255</c:v>
                </c:pt>
                <c:pt idx="1473">
                  <c:v>41256</c:v>
                </c:pt>
                <c:pt idx="1474">
                  <c:v>41257</c:v>
                </c:pt>
                <c:pt idx="1475">
                  <c:v>41260</c:v>
                </c:pt>
                <c:pt idx="1476">
                  <c:v>41261</c:v>
                </c:pt>
                <c:pt idx="1477">
                  <c:v>41262</c:v>
                </c:pt>
                <c:pt idx="1478">
                  <c:v>41263</c:v>
                </c:pt>
                <c:pt idx="1479">
                  <c:v>41264</c:v>
                </c:pt>
                <c:pt idx="1480">
                  <c:v>41269</c:v>
                </c:pt>
                <c:pt idx="1481">
                  <c:v>41270</c:v>
                </c:pt>
                <c:pt idx="1482">
                  <c:v>41271</c:v>
                </c:pt>
                <c:pt idx="1483">
                  <c:v>41276</c:v>
                </c:pt>
                <c:pt idx="1484">
                  <c:v>41277</c:v>
                </c:pt>
                <c:pt idx="1485">
                  <c:v>41278</c:v>
                </c:pt>
                <c:pt idx="1486">
                  <c:v>41281</c:v>
                </c:pt>
                <c:pt idx="1487">
                  <c:v>41282</c:v>
                </c:pt>
                <c:pt idx="1488">
                  <c:v>41283</c:v>
                </c:pt>
                <c:pt idx="1489">
                  <c:v>41284</c:v>
                </c:pt>
                <c:pt idx="1490">
                  <c:v>41285</c:v>
                </c:pt>
                <c:pt idx="1491">
                  <c:v>41288</c:v>
                </c:pt>
                <c:pt idx="1492">
                  <c:v>41289</c:v>
                </c:pt>
                <c:pt idx="1493">
                  <c:v>41290</c:v>
                </c:pt>
                <c:pt idx="1494">
                  <c:v>41291</c:v>
                </c:pt>
                <c:pt idx="1495">
                  <c:v>41292</c:v>
                </c:pt>
                <c:pt idx="1496">
                  <c:v>41295</c:v>
                </c:pt>
                <c:pt idx="1497">
                  <c:v>41296</c:v>
                </c:pt>
                <c:pt idx="1498">
                  <c:v>41297</c:v>
                </c:pt>
                <c:pt idx="1499">
                  <c:v>41298</c:v>
                </c:pt>
                <c:pt idx="1500">
                  <c:v>41302</c:v>
                </c:pt>
                <c:pt idx="1501">
                  <c:v>41303</c:v>
                </c:pt>
                <c:pt idx="1502">
                  <c:v>41304</c:v>
                </c:pt>
                <c:pt idx="1503">
                  <c:v>41305</c:v>
                </c:pt>
                <c:pt idx="1504">
                  <c:v>41306</c:v>
                </c:pt>
                <c:pt idx="1505">
                  <c:v>41309</c:v>
                </c:pt>
                <c:pt idx="1506">
                  <c:v>41310</c:v>
                </c:pt>
                <c:pt idx="1507">
                  <c:v>41311</c:v>
                </c:pt>
                <c:pt idx="1508">
                  <c:v>41312</c:v>
                </c:pt>
                <c:pt idx="1509">
                  <c:v>41313</c:v>
                </c:pt>
                <c:pt idx="1510">
                  <c:v>41318</c:v>
                </c:pt>
                <c:pt idx="1511">
                  <c:v>41319</c:v>
                </c:pt>
                <c:pt idx="1512">
                  <c:v>41320</c:v>
                </c:pt>
                <c:pt idx="1513">
                  <c:v>41323</c:v>
                </c:pt>
                <c:pt idx="1514">
                  <c:v>41324</c:v>
                </c:pt>
                <c:pt idx="1515">
                  <c:v>41325</c:v>
                </c:pt>
                <c:pt idx="1516">
                  <c:v>41326</c:v>
                </c:pt>
                <c:pt idx="1517">
                  <c:v>41327</c:v>
                </c:pt>
                <c:pt idx="1518">
                  <c:v>41330</c:v>
                </c:pt>
                <c:pt idx="1519">
                  <c:v>41331</c:v>
                </c:pt>
                <c:pt idx="1520">
                  <c:v>41332</c:v>
                </c:pt>
                <c:pt idx="1521">
                  <c:v>41333</c:v>
                </c:pt>
                <c:pt idx="1522">
                  <c:v>41334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41344</c:v>
                </c:pt>
                <c:pt idx="1529">
                  <c:v>41345</c:v>
                </c:pt>
                <c:pt idx="1530">
                  <c:v>41346</c:v>
                </c:pt>
                <c:pt idx="1531">
                  <c:v>41347</c:v>
                </c:pt>
                <c:pt idx="1532">
                  <c:v>41348</c:v>
                </c:pt>
                <c:pt idx="1533">
                  <c:v>41351</c:v>
                </c:pt>
                <c:pt idx="1534">
                  <c:v>41352</c:v>
                </c:pt>
                <c:pt idx="1535">
                  <c:v>41353</c:v>
                </c:pt>
                <c:pt idx="1536">
                  <c:v>41354</c:v>
                </c:pt>
                <c:pt idx="1537">
                  <c:v>41355</c:v>
                </c:pt>
                <c:pt idx="1538">
                  <c:v>41358</c:v>
                </c:pt>
                <c:pt idx="1539">
                  <c:v>41359</c:v>
                </c:pt>
                <c:pt idx="1540">
                  <c:v>41360</c:v>
                </c:pt>
                <c:pt idx="1541">
                  <c:v>41361</c:v>
                </c:pt>
                <c:pt idx="1542">
                  <c:v>41365</c:v>
                </c:pt>
                <c:pt idx="1543">
                  <c:v>41366</c:v>
                </c:pt>
                <c:pt idx="1544">
                  <c:v>41367</c:v>
                </c:pt>
                <c:pt idx="1545">
                  <c:v>41368</c:v>
                </c:pt>
                <c:pt idx="1546">
                  <c:v>41369</c:v>
                </c:pt>
                <c:pt idx="1547">
                  <c:v>41372</c:v>
                </c:pt>
                <c:pt idx="1548">
                  <c:v>41373</c:v>
                </c:pt>
                <c:pt idx="1549">
                  <c:v>41374</c:v>
                </c:pt>
                <c:pt idx="1550">
                  <c:v>41375</c:v>
                </c:pt>
                <c:pt idx="1551">
                  <c:v>41376</c:v>
                </c:pt>
                <c:pt idx="1552">
                  <c:v>41379</c:v>
                </c:pt>
                <c:pt idx="1553">
                  <c:v>41380</c:v>
                </c:pt>
                <c:pt idx="1554">
                  <c:v>41381</c:v>
                </c:pt>
                <c:pt idx="1555">
                  <c:v>41382</c:v>
                </c:pt>
                <c:pt idx="1556">
                  <c:v>41383</c:v>
                </c:pt>
                <c:pt idx="1557">
                  <c:v>41386</c:v>
                </c:pt>
                <c:pt idx="1558">
                  <c:v>41387</c:v>
                </c:pt>
                <c:pt idx="1559">
                  <c:v>41388</c:v>
                </c:pt>
                <c:pt idx="1560">
                  <c:v>41389</c:v>
                </c:pt>
                <c:pt idx="1561">
                  <c:v>41390</c:v>
                </c:pt>
                <c:pt idx="1562">
                  <c:v>41393</c:v>
                </c:pt>
                <c:pt idx="1563">
                  <c:v>41394</c:v>
                </c:pt>
                <c:pt idx="1564">
                  <c:v>41396</c:v>
                </c:pt>
                <c:pt idx="1565">
                  <c:v>41397</c:v>
                </c:pt>
                <c:pt idx="1566">
                  <c:v>41400</c:v>
                </c:pt>
                <c:pt idx="1567">
                  <c:v>41401</c:v>
                </c:pt>
                <c:pt idx="1568">
                  <c:v>41402</c:v>
                </c:pt>
                <c:pt idx="1569">
                  <c:v>41403</c:v>
                </c:pt>
                <c:pt idx="1570">
                  <c:v>41404</c:v>
                </c:pt>
                <c:pt idx="1571">
                  <c:v>41407</c:v>
                </c:pt>
                <c:pt idx="1572">
                  <c:v>41408</c:v>
                </c:pt>
                <c:pt idx="1573">
                  <c:v>41409</c:v>
                </c:pt>
                <c:pt idx="1574">
                  <c:v>41410</c:v>
                </c:pt>
                <c:pt idx="1575">
                  <c:v>41411</c:v>
                </c:pt>
                <c:pt idx="1576">
                  <c:v>41414</c:v>
                </c:pt>
                <c:pt idx="1577">
                  <c:v>41415</c:v>
                </c:pt>
                <c:pt idx="1578">
                  <c:v>41416</c:v>
                </c:pt>
                <c:pt idx="1579">
                  <c:v>41417</c:v>
                </c:pt>
                <c:pt idx="1580">
                  <c:v>41418</c:v>
                </c:pt>
                <c:pt idx="1581">
                  <c:v>41421</c:v>
                </c:pt>
                <c:pt idx="1582">
                  <c:v>41422</c:v>
                </c:pt>
                <c:pt idx="1583">
                  <c:v>41423</c:v>
                </c:pt>
                <c:pt idx="1584">
                  <c:v>41425</c:v>
                </c:pt>
                <c:pt idx="1585">
                  <c:v>41428</c:v>
                </c:pt>
                <c:pt idx="1586">
                  <c:v>41429</c:v>
                </c:pt>
                <c:pt idx="1587">
                  <c:v>41430</c:v>
                </c:pt>
                <c:pt idx="1588">
                  <c:v>41431</c:v>
                </c:pt>
                <c:pt idx="1589">
                  <c:v>41432</c:v>
                </c:pt>
                <c:pt idx="1590">
                  <c:v>41435</c:v>
                </c:pt>
                <c:pt idx="1591">
                  <c:v>41436</c:v>
                </c:pt>
                <c:pt idx="1592">
                  <c:v>41437</c:v>
                </c:pt>
                <c:pt idx="1593">
                  <c:v>41438</c:v>
                </c:pt>
                <c:pt idx="1594">
                  <c:v>41439</c:v>
                </c:pt>
                <c:pt idx="1595">
                  <c:v>41442</c:v>
                </c:pt>
                <c:pt idx="1596">
                  <c:v>41443</c:v>
                </c:pt>
                <c:pt idx="1597">
                  <c:v>41444</c:v>
                </c:pt>
                <c:pt idx="1598">
                  <c:v>41445</c:v>
                </c:pt>
                <c:pt idx="1599">
                  <c:v>41446</c:v>
                </c:pt>
                <c:pt idx="1600">
                  <c:v>41449</c:v>
                </c:pt>
                <c:pt idx="1601">
                  <c:v>41450</c:v>
                </c:pt>
                <c:pt idx="1602">
                  <c:v>41451</c:v>
                </c:pt>
                <c:pt idx="1603">
                  <c:v>41452</c:v>
                </c:pt>
                <c:pt idx="1604">
                  <c:v>41453</c:v>
                </c:pt>
                <c:pt idx="1605">
                  <c:v>41456</c:v>
                </c:pt>
                <c:pt idx="1606">
                  <c:v>41457</c:v>
                </c:pt>
                <c:pt idx="1607">
                  <c:v>41458</c:v>
                </c:pt>
                <c:pt idx="1608">
                  <c:v>41459</c:v>
                </c:pt>
                <c:pt idx="1609">
                  <c:v>41460</c:v>
                </c:pt>
                <c:pt idx="1610">
                  <c:v>41463</c:v>
                </c:pt>
                <c:pt idx="1611">
                  <c:v>41465</c:v>
                </c:pt>
                <c:pt idx="1612">
                  <c:v>41466</c:v>
                </c:pt>
                <c:pt idx="1613">
                  <c:v>41467</c:v>
                </c:pt>
                <c:pt idx="1614">
                  <c:v>41470</c:v>
                </c:pt>
                <c:pt idx="1615">
                  <c:v>41471</c:v>
                </c:pt>
                <c:pt idx="1616">
                  <c:v>41472</c:v>
                </c:pt>
                <c:pt idx="1617">
                  <c:v>41473</c:v>
                </c:pt>
                <c:pt idx="1618">
                  <c:v>41474</c:v>
                </c:pt>
                <c:pt idx="1619">
                  <c:v>41477</c:v>
                </c:pt>
                <c:pt idx="1620">
                  <c:v>41478</c:v>
                </c:pt>
                <c:pt idx="1621">
                  <c:v>41479</c:v>
                </c:pt>
                <c:pt idx="1622">
                  <c:v>41480</c:v>
                </c:pt>
                <c:pt idx="1623">
                  <c:v>41481</c:v>
                </c:pt>
                <c:pt idx="1624">
                  <c:v>41484</c:v>
                </c:pt>
                <c:pt idx="1625">
                  <c:v>41485</c:v>
                </c:pt>
                <c:pt idx="1626">
                  <c:v>41486</c:v>
                </c:pt>
                <c:pt idx="1627">
                  <c:v>41487</c:v>
                </c:pt>
                <c:pt idx="1628">
                  <c:v>41488</c:v>
                </c:pt>
                <c:pt idx="1629">
                  <c:v>41491</c:v>
                </c:pt>
                <c:pt idx="1630">
                  <c:v>41492</c:v>
                </c:pt>
                <c:pt idx="1631">
                  <c:v>41493</c:v>
                </c:pt>
                <c:pt idx="1632">
                  <c:v>41494</c:v>
                </c:pt>
                <c:pt idx="1633">
                  <c:v>41495</c:v>
                </c:pt>
                <c:pt idx="1634">
                  <c:v>41498</c:v>
                </c:pt>
                <c:pt idx="1635">
                  <c:v>41499</c:v>
                </c:pt>
                <c:pt idx="1636">
                  <c:v>41500</c:v>
                </c:pt>
                <c:pt idx="1637">
                  <c:v>41501</c:v>
                </c:pt>
                <c:pt idx="1638">
                  <c:v>41502</c:v>
                </c:pt>
                <c:pt idx="1639">
                  <c:v>41505</c:v>
                </c:pt>
                <c:pt idx="1640">
                  <c:v>41506</c:v>
                </c:pt>
                <c:pt idx="1641">
                  <c:v>41507</c:v>
                </c:pt>
                <c:pt idx="1642">
                  <c:v>41508</c:v>
                </c:pt>
                <c:pt idx="1643">
                  <c:v>41509</c:v>
                </c:pt>
                <c:pt idx="1644">
                  <c:v>41512</c:v>
                </c:pt>
                <c:pt idx="1645">
                  <c:v>41513</c:v>
                </c:pt>
                <c:pt idx="1646">
                  <c:v>41514</c:v>
                </c:pt>
                <c:pt idx="1647">
                  <c:v>41515</c:v>
                </c:pt>
                <c:pt idx="1648">
                  <c:v>41516</c:v>
                </c:pt>
                <c:pt idx="1649">
                  <c:v>41519</c:v>
                </c:pt>
                <c:pt idx="1650">
                  <c:v>41520</c:v>
                </c:pt>
                <c:pt idx="1651">
                  <c:v>41521</c:v>
                </c:pt>
                <c:pt idx="1652">
                  <c:v>41522</c:v>
                </c:pt>
                <c:pt idx="1653">
                  <c:v>41523</c:v>
                </c:pt>
                <c:pt idx="1654">
                  <c:v>41526</c:v>
                </c:pt>
                <c:pt idx="1655">
                  <c:v>41527</c:v>
                </c:pt>
                <c:pt idx="1656">
                  <c:v>41528</c:v>
                </c:pt>
                <c:pt idx="1657">
                  <c:v>41529</c:v>
                </c:pt>
                <c:pt idx="1658">
                  <c:v>41530</c:v>
                </c:pt>
                <c:pt idx="1659">
                  <c:v>41533</c:v>
                </c:pt>
                <c:pt idx="1660">
                  <c:v>41534</c:v>
                </c:pt>
                <c:pt idx="1661">
                  <c:v>41535</c:v>
                </c:pt>
                <c:pt idx="1662">
                  <c:v>41536</c:v>
                </c:pt>
                <c:pt idx="1663">
                  <c:v>41537</c:v>
                </c:pt>
                <c:pt idx="1664">
                  <c:v>41540</c:v>
                </c:pt>
                <c:pt idx="1665">
                  <c:v>41541</c:v>
                </c:pt>
                <c:pt idx="1666">
                  <c:v>41542</c:v>
                </c:pt>
                <c:pt idx="1667">
                  <c:v>41543</c:v>
                </c:pt>
                <c:pt idx="1668">
                  <c:v>41544</c:v>
                </c:pt>
                <c:pt idx="1669">
                  <c:v>41547</c:v>
                </c:pt>
                <c:pt idx="1670">
                  <c:v>41548</c:v>
                </c:pt>
                <c:pt idx="1671">
                  <c:v>41549</c:v>
                </c:pt>
                <c:pt idx="1672">
                  <c:v>41550</c:v>
                </c:pt>
                <c:pt idx="1673">
                  <c:v>41551</c:v>
                </c:pt>
                <c:pt idx="1674">
                  <c:v>41554</c:v>
                </c:pt>
                <c:pt idx="1675">
                  <c:v>41555</c:v>
                </c:pt>
                <c:pt idx="1676">
                  <c:v>41556</c:v>
                </c:pt>
                <c:pt idx="1677">
                  <c:v>41557</c:v>
                </c:pt>
                <c:pt idx="1678">
                  <c:v>41558</c:v>
                </c:pt>
                <c:pt idx="1679">
                  <c:v>41561</c:v>
                </c:pt>
                <c:pt idx="1680">
                  <c:v>41562</c:v>
                </c:pt>
                <c:pt idx="1681">
                  <c:v>41563</c:v>
                </c:pt>
                <c:pt idx="1682">
                  <c:v>41564</c:v>
                </c:pt>
                <c:pt idx="1683">
                  <c:v>41565</c:v>
                </c:pt>
                <c:pt idx="1684">
                  <c:v>41568</c:v>
                </c:pt>
                <c:pt idx="1685">
                  <c:v>41569</c:v>
                </c:pt>
                <c:pt idx="1686">
                  <c:v>41570</c:v>
                </c:pt>
                <c:pt idx="1687">
                  <c:v>41571</c:v>
                </c:pt>
                <c:pt idx="1688">
                  <c:v>41572</c:v>
                </c:pt>
                <c:pt idx="1689">
                  <c:v>41575</c:v>
                </c:pt>
                <c:pt idx="1690">
                  <c:v>41576</c:v>
                </c:pt>
                <c:pt idx="1691">
                  <c:v>41577</c:v>
                </c:pt>
                <c:pt idx="1692">
                  <c:v>41578</c:v>
                </c:pt>
                <c:pt idx="1693">
                  <c:v>41579</c:v>
                </c:pt>
                <c:pt idx="1694">
                  <c:v>41582</c:v>
                </c:pt>
                <c:pt idx="1695">
                  <c:v>41583</c:v>
                </c:pt>
                <c:pt idx="1696">
                  <c:v>41584</c:v>
                </c:pt>
                <c:pt idx="1697">
                  <c:v>41585</c:v>
                </c:pt>
                <c:pt idx="1698">
                  <c:v>41586</c:v>
                </c:pt>
                <c:pt idx="1699">
                  <c:v>41589</c:v>
                </c:pt>
                <c:pt idx="1700">
                  <c:v>41590</c:v>
                </c:pt>
                <c:pt idx="1701">
                  <c:v>41591</c:v>
                </c:pt>
                <c:pt idx="1702">
                  <c:v>41592</c:v>
                </c:pt>
                <c:pt idx="1703">
                  <c:v>41596</c:v>
                </c:pt>
                <c:pt idx="1704">
                  <c:v>41597</c:v>
                </c:pt>
                <c:pt idx="1705">
                  <c:v>41599</c:v>
                </c:pt>
                <c:pt idx="1706">
                  <c:v>41600</c:v>
                </c:pt>
                <c:pt idx="1707">
                  <c:v>41603</c:v>
                </c:pt>
                <c:pt idx="1708">
                  <c:v>41604</c:v>
                </c:pt>
                <c:pt idx="1709">
                  <c:v>41605</c:v>
                </c:pt>
                <c:pt idx="1710">
                  <c:v>41606</c:v>
                </c:pt>
                <c:pt idx="1711">
                  <c:v>41607</c:v>
                </c:pt>
                <c:pt idx="1712">
                  <c:v>41610</c:v>
                </c:pt>
                <c:pt idx="1713">
                  <c:v>41611</c:v>
                </c:pt>
                <c:pt idx="1714">
                  <c:v>41612</c:v>
                </c:pt>
                <c:pt idx="1715">
                  <c:v>41613</c:v>
                </c:pt>
                <c:pt idx="1716">
                  <c:v>41614</c:v>
                </c:pt>
                <c:pt idx="1717">
                  <c:v>41617</c:v>
                </c:pt>
                <c:pt idx="1718">
                  <c:v>41618</c:v>
                </c:pt>
                <c:pt idx="1719">
                  <c:v>41619</c:v>
                </c:pt>
                <c:pt idx="1720">
                  <c:v>41620</c:v>
                </c:pt>
                <c:pt idx="1721">
                  <c:v>41621</c:v>
                </c:pt>
                <c:pt idx="1722">
                  <c:v>41624</c:v>
                </c:pt>
                <c:pt idx="1723">
                  <c:v>41625</c:v>
                </c:pt>
                <c:pt idx="1724">
                  <c:v>41626</c:v>
                </c:pt>
                <c:pt idx="1725">
                  <c:v>41627</c:v>
                </c:pt>
                <c:pt idx="1726">
                  <c:v>41628</c:v>
                </c:pt>
                <c:pt idx="1727">
                  <c:v>41631</c:v>
                </c:pt>
                <c:pt idx="1728">
                  <c:v>41634</c:v>
                </c:pt>
                <c:pt idx="1729">
                  <c:v>41635</c:v>
                </c:pt>
                <c:pt idx="1730">
                  <c:v>41638</c:v>
                </c:pt>
                <c:pt idx="1731">
                  <c:v>41641</c:v>
                </c:pt>
                <c:pt idx="1732">
                  <c:v>41642</c:v>
                </c:pt>
                <c:pt idx="1733">
                  <c:v>41645</c:v>
                </c:pt>
                <c:pt idx="1734">
                  <c:v>41646</c:v>
                </c:pt>
                <c:pt idx="1735">
                  <c:v>41647</c:v>
                </c:pt>
                <c:pt idx="1736">
                  <c:v>41648</c:v>
                </c:pt>
                <c:pt idx="1737">
                  <c:v>41649</c:v>
                </c:pt>
                <c:pt idx="1738">
                  <c:v>41652</c:v>
                </c:pt>
                <c:pt idx="1739">
                  <c:v>41653</c:v>
                </c:pt>
                <c:pt idx="1740">
                  <c:v>41654</c:v>
                </c:pt>
                <c:pt idx="1741">
                  <c:v>41655</c:v>
                </c:pt>
                <c:pt idx="1742">
                  <c:v>41656</c:v>
                </c:pt>
                <c:pt idx="1743">
                  <c:v>41659</c:v>
                </c:pt>
                <c:pt idx="1744">
                  <c:v>41660</c:v>
                </c:pt>
                <c:pt idx="1745">
                  <c:v>41661</c:v>
                </c:pt>
                <c:pt idx="1746">
                  <c:v>41662</c:v>
                </c:pt>
                <c:pt idx="1747">
                  <c:v>41663</c:v>
                </c:pt>
                <c:pt idx="1748">
                  <c:v>41666</c:v>
                </c:pt>
                <c:pt idx="1749">
                  <c:v>41667</c:v>
                </c:pt>
                <c:pt idx="1750">
                  <c:v>41668</c:v>
                </c:pt>
                <c:pt idx="1751">
                  <c:v>41669</c:v>
                </c:pt>
                <c:pt idx="1752">
                  <c:v>41670</c:v>
                </c:pt>
                <c:pt idx="1753">
                  <c:v>41673</c:v>
                </c:pt>
                <c:pt idx="1754">
                  <c:v>41674</c:v>
                </c:pt>
                <c:pt idx="1755">
                  <c:v>41675</c:v>
                </c:pt>
                <c:pt idx="1756">
                  <c:v>41676</c:v>
                </c:pt>
                <c:pt idx="1757">
                  <c:v>41677</c:v>
                </c:pt>
                <c:pt idx="1758">
                  <c:v>41680</c:v>
                </c:pt>
                <c:pt idx="1759">
                  <c:v>41681</c:v>
                </c:pt>
                <c:pt idx="1760">
                  <c:v>41682</c:v>
                </c:pt>
                <c:pt idx="1761">
                  <c:v>41683</c:v>
                </c:pt>
                <c:pt idx="1762">
                  <c:v>41684</c:v>
                </c:pt>
                <c:pt idx="1763">
                  <c:v>41687</c:v>
                </c:pt>
                <c:pt idx="1764">
                  <c:v>41688</c:v>
                </c:pt>
                <c:pt idx="1765">
                  <c:v>41689</c:v>
                </c:pt>
                <c:pt idx="1766">
                  <c:v>41690</c:v>
                </c:pt>
                <c:pt idx="1767">
                  <c:v>41691</c:v>
                </c:pt>
                <c:pt idx="1768">
                  <c:v>41694</c:v>
                </c:pt>
                <c:pt idx="1769">
                  <c:v>41695</c:v>
                </c:pt>
                <c:pt idx="1770">
                  <c:v>41696</c:v>
                </c:pt>
                <c:pt idx="1771">
                  <c:v>41697</c:v>
                </c:pt>
                <c:pt idx="1772">
                  <c:v>41698</c:v>
                </c:pt>
                <c:pt idx="1773">
                  <c:v>41703</c:v>
                </c:pt>
                <c:pt idx="1774">
                  <c:v>41704</c:v>
                </c:pt>
                <c:pt idx="1775">
                  <c:v>41705</c:v>
                </c:pt>
                <c:pt idx="1776">
                  <c:v>41708</c:v>
                </c:pt>
                <c:pt idx="1777">
                  <c:v>41709</c:v>
                </c:pt>
                <c:pt idx="1778">
                  <c:v>41710</c:v>
                </c:pt>
                <c:pt idx="1779">
                  <c:v>41711</c:v>
                </c:pt>
                <c:pt idx="1780">
                  <c:v>41712</c:v>
                </c:pt>
                <c:pt idx="1781">
                  <c:v>41715</c:v>
                </c:pt>
                <c:pt idx="1782">
                  <c:v>41716</c:v>
                </c:pt>
                <c:pt idx="1783">
                  <c:v>41717</c:v>
                </c:pt>
                <c:pt idx="1784">
                  <c:v>41718</c:v>
                </c:pt>
                <c:pt idx="1785">
                  <c:v>41719</c:v>
                </c:pt>
                <c:pt idx="1786">
                  <c:v>41722</c:v>
                </c:pt>
                <c:pt idx="1787">
                  <c:v>41723</c:v>
                </c:pt>
                <c:pt idx="1788">
                  <c:v>41724</c:v>
                </c:pt>
                <c:pt idx="1789">
                  <c:v>41725</c:v>
                </c:pt>
                <c:pt idx="1790">
                  <c:v>41726</c:v>
                </c:pt>
                <c:pt idx="1791">
                  <c:v>41729</c:v>
                </c:pt>
                <c:pt idx="1792">
                  <c:v>41730</c:v>
                </c:pt>
                <c:pt idx="1793">
                  <c:v>41731</c:v>
                </c:pt>
                <c:pt idx="1794">
                  <c:v>41732</c:v>
                </c:pt>
                <c:pt idx="1795">
                  <c:v>41733</c:v>
                </c:pt>
                <c:pt idx="1796">
                  <c:v>41736</c:v>
                </c:pt>
                <c:pt idx="1797">
                  <c:v>41737</c:v>
                </c:pt>
                <c:pt idx="1798">
                  <c:v>41738</c:v>
                </c:pt>
                <c:pt idx="1799">
                  <c:v>41739</c:v>
                </c:pt>
                <c:pt idx="1800">
                  <c:v>41740</c:v>
                </c:pt>
                <c:pt idx="1801">
                  <c:v>41743</c:v>
                </c:pt>
                <c:pt idx="1802">
                  <c:v>41744</c:v>
                </c:pt>
                <c:pt idx="1803">
                  <c:v>41745</c:v>
                </c:pt>
                <c:pt idx="1804">
                  <c:v>41746</c:v>
                </c:pt>
                <c:pt idx="1805">
                  <c:v>41751</c:v>
                </c:pt>
                <c:pt idx="1806">
                  <c:v>41752</c:v>
                </c:pt>
                <c:pt idx="1807">
                  <c:v>41753</c:v>
                </c:pt>
                <c:pt idx="1808">
                  <c:v>41754</c:v>
                </c:pt>
                <c:pt idx="1809">
                  <c:v>41757</c:v>
                </c:pt>
                <c:pt idx="1810">
                  <c:v>41758</c:v>
                </c:pt>
                <c:pt idx="1811">
                  <c:v>41759</c:v>
                </c:pt>
                <c:pt idx="1812">
                  <c:v>41761</c:v>
                </c:pt>
                <c:pt idx="1813">
                  <c:v>41764</c:v>
                </c:pt>
                <c:pt idx="1814">
                  <c:v>41765</c:v>
                </c:pt>
                <c:pt idx="1815">
                  <c:v>41766</c:v>
                </c:pt>
                <c:pt idx="1816">
                  <c:v>41767</c:v>
                </c:pt>
                <c:pt idx="1817">
                  <c:v>41768</c:v>
                </c:pt>
                <c:pt idx="1818">
                  <c:v>41771</c:v>
                </c:pt>
                <c:pt idx="1819">
                  <c:v>41772</c:v>
                </c:pt>
                <c:pt idx="1820">
                  <c:v>41773</c:v>
                </c:pt>
                <c:pt idx="1821">
                  <c:v>41774</c:v>
                </c:pt>
                <c:pt idx="1822">
                  <c:v>41775</c:v>
                </c:pt>
                <c:pt idx="1823">
                  <c:v>41778</c:v>
                </c:pt>
                <c:pt idx="1824">
                  <c:v>41779</c:v>
                </c:pt>
                <c:pt idx="1825">
                  <c:v>41780</c:v>
                </c:pt>
                <c:pt idx="1826">
                  <c:v>41781</c:v>
                </c:pt>
                <c:pt idx="1827">
                  <c:v>41782</c:v>
                </c:pt>
                <c:pt idx="1828">
                  <c:v>41785</c:v>
                </c:pt>
                <c:pt idx="1829">
                  <c:v>41786</c:v>
                </c:pt>
                <c:pt idx="1830">
                  <c:v>41787</c:v>
                </c:pt>
                <c:pt idx="1831">
                  <c:v>41788</c:v>
                </c:pt>
                <c:pt idx="1832">
                  <c:v>41789</c:v>
                </c:pt>
                <c:pt idx="1833">
                  <c:v>41792</c:v>
                </c:pt>
                <c:pt idx="1834">
                  <c:v>41793</c:v>
                </c:pt>
                <c:pt idx="1835">
                  <c:v>41794</c:v>
                </c:pt>
                <c:pt idx="1836">
                  <c:v>41795</c:v>
                </c:pt>
                <c:pt idx="1837">
                  <c:v>41796</c:v>
                </c:pt>
                <c:pt idx="1838">
                  <c:v>41799</c:v>
                </c:pt>
                <c:pt idx="1839">
                  <c:v>41800</c:v>
                </c:pt>
                <c:pt idx="1840">
                  <c:v>41801</c:v>
                </c:pt>
                <c:pt idx="1841">
                  <c:v>41803</c:v>
                </c:pt>
                <c:pt idx="1842">
                  <c:v>41806</c:v>
                </c:pt>
                <c:pt idx="1843">
                  <c:v>41807</c:v>
                </c:pt>
                <c:pt idx="1844">
                  <c:v>41808</c:v>
                </c:pt>
                <c:pt idx="1845">
                  <c:v>41810</c:v>
                </c:pt>
                <c:pt idx="1846">
                  <c:v>41813</c:v>
                </c:pt>
                <c:pt idx="1847">
                  <c:v>41814</c:v>
                </c:pt>
                <c:pt idx="1848">
                  <c:v>41815</c:v>
                </c:pt>
                <c:pt idx="1849">
                  <c:v>41816</c:v>
                </c:pt>
                <c:pt idx="1850">
                  <c:v>41817</c:v>
                </c:pt>
                <c:pt idx="1851">
                  <c:v>41820</c:v>
                </c:pt>
                <c:pt idx="1852">
                  <c:v>41821</c:v>
                </c:pt>
                <c:pt idx="1853">
                  <c:v>41822</c:v>
                </c:pt>
                <c:pt idx="1854">
                  <c:v>41823</c:v>
                </c:pt>
                <c:pt idx="1855">
                  <c:v>41824</c:v>
                </c:pt>
                <c:pt idx="1856">
                  <c:v>41827</c:v>
                </c:pt>
                <c:pt idx="1857">
                  <c:v>41828</c:v>
                </c:pt>
                <c:pt idx="1858">
                  <c:v>41830</c:v>
                </c:pt>
                <c:pt idx="1859">
                  <c:v>41831</c:v>
                </c:pt>
                <c:pt idx="1860">
                  <c:v>41834</c:v>
                </c:pt>
                <c:pt idx="1861">
                  <c:v>41835</c:v>
                </c:pt>
                <c:pt idx="1862">
                  <c:v>41836</c:v>
                </c:pt>
                <c:pt idx="1863">
                  <c:v>41837</c:v>
                </c:pt>
                <c:pt idx="1864">
                  <c:v>41838</c:v>
                </c:pt>
                <c:pt idx="1865">
                  <c:v>41841</c:v>
                </c:pt>
                <c:pt idx="1866">
                  <c:v>41842</c:v>
                </c:pt>
                <c:pt idx="1867">
                  <c:v>41843</c:v>
                </c:pt>
                <c:pt idx="1868">
                  <c:v>41844</c:v>
                </c:pt>
                <c:pt idx="1869">
                  <c:v>41845</c:v>
                </c:pt>
                <c:pt idx="1870">
                  <c:v>41848</c:v>
                </c:pt>
                <c:pt idx="1871">
                  <c:v>41849</c:v>
                </c:pt>
                <c:pt idx="1872">
                  <c:v>41850</c:v>
                </c:pt>
                <c:pt idx="1873">
                  <c:v>41851</c:v>
                </c:pt>
                <c:pt idx="1874">
                  <c:v>41852</c:v>
                </c:pt>
                <c:pt idx="1875">
                  <c:v>41855</c:v>
                </c:pt>
                <c:pt idx="1876">
                  <c:v>41856</c:v>
                </c:pt>
                <c:pt idx="1877">
                  <c:v>41857</c:v>
                </c:pt>
                <c:pt idx="1878">
                  <c:v>41858</c:v>
                </c:pt>
                <c:pt idx="1879">
                  <c:v>41859</c:v>
                </c:pt>
                <c:pt idx="1880">
                  <c:v>41862</c:v>
                </c:pt>
                <c:pt idx="1881">
                  <c:v>41863</c:v>
                </c:pt>
                <c:pt idx="1882">
                  <c:v>41864</c:v>
                </c:pt>
                <c:pt idx="1883">
                  <c:v>41865</c:v>
                </c:pt>
                <c:pt idx="1884">
                  <c:v>41866</c:v>
                </c:pt>
                <c:pt idx="1885">
                  <c:v>41869</c:v>
                </c:pt>
                <c:pt idx="1886">
                  <c:v>41870</c:v>
                </c:pt>
                <c:pt idx="1887">
                  <c:v>41871</c:v>
                </c:pt>
                <c:pt idx="1888">
                  <c:v>41872</c:v>
                </c:pt>
                <c:pt idx="1889">
                  <c:v>41873</c:v>
                </c:pt>
                <c:pt idx="1890">
                  <c:v>41876</c:v>
                </c:pt>
                <c:pt idx="1891">
                  <c:v>41877</c:v>
                </c:pt>
                <c:pt idx="1892">
                  <c:v>41878</c:v>
                </c:pt>
                <c:pt idx="1893">
                  <c:v>41879</c:v>
                </c:pt>
                <c:pt idx="1894">
                  <c:v>41880</c:v>
                </c:pt>
                <c:pt idx="1895">
                  <c:v>41883</c:v>
                </c:pt>
                <c:pt idx="1896">
                  <c:v>41884</c:v>
                </c:pt>
                <c:pt idx="1897">
                  <c:v>41885</c:v>
                </c:pt>
                <c:pt idx="1898">
                  <c:v>41886</c:v>
                </c:pt>
                <c:pt idx="1899">
                  <c:v>41887</c:v>
                </c:pt>
                <c:pt idx="1900">
                  <c:v>41890</c:v>
                </c:pt>
                <c:pt idx="1901">
                  <c:v>41891</c:v>
                </c:pt>
                <c:pt idx="1902">
                  <c:v>41892</c:v>
                </c:pt>
                <c:pt idx="1903">
                  <c:v>41893</c:v>
                </c:pt>
                <c:pt idx="1904">
                  <c:v>41894</c:v>
                </c:pt>
                <c:pt idx="1905">
                  <c:v>41897</c:v>
                </c:pt>
                <c:pt idx="1906">
                  <c:v>41898</c:v>
                </c:pt>
                <c:pt idx="1907">
                  <c:v>41899</c:v>
                </c:pt>
                <c:pt idx="1908">
                  <c:v>41900</c:v>
                </c:pt>
                <c:pt idx="1909">
                  <c:v>41901</c:v>
                </c:pt>
                <c:pt idx="1910">
                  <c:v>41904</c:v>
                </c:pt>
                <c:pt idx="1911">
                  <c:v>41905</c:v>
                </c:pt>
                <c:pt idx="1912">
                  <c:v>41906</c:v>
                </c:pt>
                <c:pt idx="1913">
                  <c:v>41907</c:v>
                </c:pt>
                <c:pt idx="1914">
                  <c:v>41908</c:v>
                </c:pt>
                <c:pt idx="1915">
                  <c:v>41911</c:v>
                </c:pt>
                <c:pt idx="1916">
                  <c:v>41912</c:v>
                </c:pt>
                <c:pt idx="1917">
                  <c:v>41913</c:v>
                </c:pt>
                <c:pt idx="1918">
                  <c:v>41914</c:v>
                </c:pt>
                <c:pt idx="1919">
                  <c:v>41915</c:v>
                </c:pt>
                <c:pt idx="1920">
                  <c:v>41918</c:v>
                </c:pt>
                <c:pt idx="1921">
                  <c:v>41919</c:v>
                </c:pt>
                <c:pt idx="1922">
                  <c:v>41920</c:v>
                </c:pt>
                <c:pt idx="1923">
                  <c:v>41921</c:v>
                </c:pt>
                <c:pt idx="1924">
                  <c:v>41922</c:v>
                </c:pt>
                <c:pt idx="1925">
                  <c:v>41925</c:v>
                </c:pt>
                <c:pt idx="1926">
                  <c:v>41926</c:v>
                </c:pt>
                <c:pt idx="1927">
                  <c:v>41927</c:v>
                </c:pt>
                <c:pt idx="1928">
                  <c:v>41928</c:v>
                </c:pt>
                <c:pt idx="1929">
                  <c:v>41929</c:v>
                </c:pt>
                <c:pt idx="1930">
                  <c:v>41932</c:v>
                </c:pt>
                <c:pt idx="1931">
                  <c:v>41933</c:v>
                </c:pt>
                <c:pt idx="1932">
                  <c:v>41934</c:v>
                </c:pt>
                <c:pt idx="1933">
                  <c:v>41935</c:v>
                </c:pt>
                <c:pt idx="1934">
                  <c:v>41936</c:v>
                </c:pt>
                <c:pt idx="1935">
                  <c:v>41939</c:v>
                </c:pt>
                <c:pt idx="1936">
                  <c:v>41940</c:v>
                </c:pt>
                <c:pt idx="1937">
                  <c:v>41941</c:v>
                </c:pt>
                <c:pt idx="1938">
                  <c:v>41942</c:v>
                </c:pt>
                <c:pt idx="1939">
                  <c:v>41943</c:v>
                </c:pt>
                <c:pt idx="1940">
                  <c:v>41946</c:v>
                </c:pt>
                <c:pt idx="1941">
                  <c:v>41947</c:v>
                </c:pt>
                <c:pt idx="1942">
                  <c:v>41948</c:v>
                </c:pt>
                <c:pt idx="1943">
                  <c:v>41949</c:v>
                </c:pt>
                <c:pt idx="1944">
                  <c:v>41950</c:v>
                </c:pt>
                <c:pt idx="1945">
                  <c:v>41953</c:v>
                </c:pt>
                <c:pt idx="1946">
                  <c:v>41954</c:v>
                </c:pt>
                <c:pt idx="1947">
                  <c:v>41955</c:v>
                </c:pt>
                <c:pt idx="1948">
                  <c:v>41956</c:v>
                </c:pt>
                <c:pt idx="1949">
                  <c:v>41957</c:v>
                </c:pt>
                <c:pt idx="1950">
                  <c:v>41960</c:v>
                </c:pt>
                <c:pt idx="1951">
                  <c:v>41961</c:v>
                </c:pt>
                <c:pt idx="1952">
                  <c:v>41962</c:v>
                </c:pt>
                <c:pt idx="1953">
                  <c:v>41964</c:v>
                </c:pt>
                <c:pt idx="1954">
                  <c:v>41967</c:v>
                </c:pt>
                <c:pt idx="1955">
                  <c:v>41968</c:v>
                </c:pt>
                <c:pt idx="1956">
                  <c:v>41969</c:v>
                </c:pt>
                <c:pt idx="1957">
                  <c:v>41970</c:v>
                </c:pt>
                <c:pt idx="1958">
                  <c:v>41971</c:v>
                </c:pt>
                <c:pt idx="1959">
                  <c:v>41974</c:v>
                </c:pt>
                <c:pt idx="1960">
                  <c:v>41975</c:v>
                </c:pt>
                <c:pt idx="1961">
                  <c:v>41976</c:v>
                </c:pt>
                <c:pt idx="1962">
                  <c:v>41977</c:v>
                </c:pt>
                <c:pt idx="1963">
                  <c:v>41978</c:v>
                </c:pt>
                <c:pt idx="1964">
                  <c:v>41981</c:v>
                </c:pt>
                <c:pt idx="1965">
                  <c:v>41982</c:v>
                </c:pt>
                <c:pt idx="1966">
                  <c:v>41983</c:v>
                </c:pt>
                <c:pt idx="1967">
                  <c:v>41984</c:v>
                </c:pt>
                <c:pt idx="1968">
                  <c:v>41985</c:v>
                </c:pt>
                <c:pt idx="1969">
                  <c:v>41988</c:v>
                </c:pt>
                <c:pt idx="1970">
                  <c:v>41989</c:v>
                </c:pt>
                <c:pt idx="1971">
                  <c:v>41990</c:v>
                </c:pt>
                <c:pt idx="1972">
                  <c:v>41991</c:v>
                </c:pt>
                <c:pt idx="1973">
                  <c:v>41992</c:v>
                </c:pt>
                <c:pt idx="1974">
                  <c:v>41995</c:v>
                </c:pt>
                <c:pt idx="1975">
                  <c:v>41996</c:v>
                </c:pt>
                <c:pt idx="1976">
                  <c:v>41999</c:v>
                </c:pt>
                <c:pt idx="1977">
                  <c:v>42002</c:v>
                </c:pt>
                <c:pt idx="1978">
                  <c:v>42003</c:v>
                </c:pt>
                <c:pt idx="1979">
                  <c:v>42006</c:v>
                </c:pt>
                <c:pt idx="1980">
                  <c:v>42009</c:v>
                </c:pt>
                <c:pt idx="1981">
                  <c:v>42010</c:v>
                </c:pt>
                <c:pt idx="1982">
                  <c:v>42011</c:v>
                </c:pt>
                <c:pt idx="1983">
                  <c:v>42012</c:v>
                </c:pt>
                <c:pt idx="1984">
                  <c:v>42013</c:v>
                </c:pt>
                <c:pt idx="1985">
                  <c:v>42016</c:v>
                </c:pt>
                <c:pt idx="1986">
                  <c:v>42017</c:v>
                </c:pt>
                <c:pt idx="1987">
                  <c:v>42018</c:v>
                </c:pt>
                <c:pt idx="1988">
                  <c:v>42019</c:v>
                </c:pt>
                <c:pt idx="1989">
                  <c:v>42020</c:v>
                </c:pt>
                <c:pt idx="1990">
                  <c:v>42023</c:v>
                </c:pt>
                <c:pt idx="1991">
                  <c:v>42024</c:v>
                </c:pt>
                <c:pt idx="1992">
                  <c:v>42025</c:v>
                </c:pt>
                <c:pt idx="1993">
                  <c:v>42026</c:v>
                </c:pt>
                <c:pt idx="1994">
                  <c:v>42027</c:v>
                </c:pt>
                <c:pt idx="1995">
                  <c:v>42030</c:v>
                </c:pt>
                <c:pt idx="1996">
                  <c:v>42031</c:v>
                </c:pt>
                <c:pt idx="1997">
                  <c:v>42032</c:v>
                </c:pt>
                <c:pt idx="1998">
                  <c:v>42033</c:v>
                </c:pt>
                <c:pt idx="1999">
                  <c:v>42034</c:v>
                </c:pt>
                <c:pt idx="2000">
                  <c:v>42037</c:v>
                </c:pt>
                <c:pt idx="2001">
                  <c:v>42038</c:v>
                </c:pt>
                <c:pt idx="2002">
                  <c:v>42039</c:v>
                </c:pt>
                <c:pt idx="2003">
                  <c:v>42040</c:v>
                </c:pt>
                <c:pt idx="2004">
                  <c:v>42041</c:v>
                </c:pt>
                <c:pt idx="2005">
                  <c:v>42044</c:v>
                </c:pt>
                <c:pt idx="2006">
                  <c:v>42045</c:v>
                </c:pt>
                <c:pt idx="2007">
                  <c:v>42046</c:v>
                </c:pt>
                <c:pt idx="2008">
                  <c:v>42047</c:v>
                </c:pt>
                <c:pt idx="2009">
                  <c:v>42048</c:v>
                </c:pt>
                <c:pt idx="2010">
                  <c:v>42053</c:v>
                </c:pt>
                <c:pt idx="2011">
                  <c:v>42054</c:v>
                </c:pt>
                <c:pt idx="2012">
                  <c:v>42055</c:v>
                </c:pt>
                <c:pt idx="2013">
                  <c:v>42058</c:v>
                </c:pt>
                <c:pt idx="2014">
                  <c:v>42059</c:v>
                </c:pt>
                <c:pt idx="2015">
                  <c:v>42060</c:v>
                </c:pt>
                <c:pt idx="2016">
                  <c:v>42061</c:v>
                </c:pt>
                <c:pt idx="2017">
                  <c:v>42062</c:v>
                </c:pt>
                <c:pt idx="2018">
                  <c:v>42065</c:v>
                </c:pt>
                <c:pt idx="2019">
                  <c:v>42066</c:v>
                </c:pt>
                <c:pt idx="2020">
                  <c:v>42067</c:v>
                </c:pt>
                <c:pt idx="2021">
                  <c:v>42068</c:v>
                </c:pt>
                <c:pt idx="2022">
                  <c:v>42069</c:v>
                </c:pt>
                <c:pt idx="2023">
                  <c:v>42072</c:v>
                </c:pt>
                <c:pt idx="2024">
                  <c:v>42073</c:v>
                </c:pt>
                <c:pt idx="2025">
                  <c:v>42074</c:v>
                </c:pt>
                <c:pt idx="2026">
                  <c:v>42075</c:v>
                </c:pt>
                <c:pt idx="2027">
                  <c:v>42076</c:v>
                </c:pt>
                <c:pt idx="2028">
                  <c:v>42079</c:v>
                </c:pt>
                <c:pt idx="2029">
                  <c:v>42080</c:v>
                </c:pt>
                <c:pt idx="2030">
                  <c:v>42081</c:v>
                </c:pt>
                <c:pt idx="2031">
                  <c:v>42082</c:v>
                </c:pt>
                <c:pt idx="2032">
                  <c:v>42083</c:v>
                </c:pt>
                <c:pt idx="2033">
                  <c:v>42086</c:v>
                </c:pt>
                <c:pt idx="2034">
                  <c:v>42087</c:v>
                </c:pt>
                <c:pt idx="2035">
                  <c:v>42088</c:v>
                </c:pt>
                <c:pt idx="2036">
                  <c:v>42089</c:v>
                </c:pt>
                <c:pt idx="2037">
                  <c:v>42090</c:v>
                </c:pt>
                <c:pt idx="2038">
                  <c:v>42093</c:v>
                </c:pt>
                <c:pt idx="2039">
                  <c:v>42094</c:v>
                </c:pt>
                <c:pt idx="2040">
                  <c:v>42095</c:v>
                </c:pt>
                <c:pt idx="2041">
                  <c:v>42096</c:v>
                </c:pt>
                <c:pt idx="2042">
                  <c:v>42100</c:v>
                </c:pt>
                <c:pt idx="2043">
                  <c:v>42101</c:v>
                </c:pt>
                <c:pt idx="2044">
                  <c:v>42102</c:v>
                </c:pt>
                <c:pt idx="2045">
                  <c:v>42103</c:v>
                </c:pt>
                <c:pt idx="2046">
                  <c:v>42104</c:v>
                </c:pt>
                <c:pt idx="2047">
                  <c:v>42107</c:v>
                </c:pt>
                <c:pt idx="2048">
                  <c:v>42108</c:v>
                </c:pt>
                <c:pt idx="2049">
                  <c:v>42109</c:v>
                </c:pt>
                <c:pt idx="2050">
                  <c:v>42110</c:v>
                </c:pt>
                <c:pt idx="2051">
                  <c:v>42111</c:v>
                </c:pt>
                <c:pt idx="2052">
                  <c:v>42114</c:v>
                </c:pt>
                <c:pt idx="2053">
                  <c:v>42116</c:v>
                </c:pt>
                <c:pt idx="2054">
                  <c:v>42117</c:v>
                </c:pt>
                <c:pt idx="2055">
                  <c:v>42118</c:v>
                </c:pt>
                <c:pt idx="2056">
                  <c:v>42121</c:v>
                </c:pt>
                <c:pt idx="2057">
                  <c:v>42122</c:v>
                </c:pt>
                <c:pt idx="2058">
                  <c:v>42123</c:v>
                </c:pt>
                <c:pt idx="2059">
                  <c:v>42124</c:v>
                </c:pt>
                <c:pt idx="2060">
                  <c:v>42128</c:v>
                </c:pt>
                <c:pt idx="2061">
                  <c:v>42129</c:v>
                </c:pt>
                <c:pt idx="2062">
                  <c:v>42130</c:v>
                </c:pt>
                <c:pt idx="2063">
                  <c:v>42131</c:v>
                </c:pt>
                <c:pt idx="2064">
                  <c:v>42132</c:v>
                </c:pt>
                <c:pt idx="2065">
                  <c:v>42135</c:v>
                </c:pt>
                <c:pt idx="2066">
                  <c:v>42136</c:v>
                </c:pt>
                <c:pt idx="2067">
                  <c:v>42137</c:v>
                </c:pt>
                <c:pt idx="2068">
                  <c:v>42138</c:v>
                </c:pt>
                <c:pt idx="2069">
                  <c:v>42139</c:v>
                </c:pt>
                <c:pt idx="2070">
                  <c:v>42142</c:v>
                </c:pt>
                <c:pt idx="2071">
                  <c:v>42143</c:v>
                </c:pt>
                <c:pt idx="2072">
                  <c:v>42144</c:v>
                </c:pt>
                <c:pt idx="2073">
                  <c:v>42145</c:v>
                </c:pt>
                <c:pt idx="2074">
                  <c:v>42146</c:v>
                </c:pt>
                <c:pt idx="2075">
                  <c:v>42149</c:v>
                </c:pt>
                <c:pt idx="2076">
                  <c:v>42150</c:v>
                </c:pt>
                <c:pt idx="2077">
                  <c:v>42151</c:v>
                </c:pt>
                <c:pt idx="2078">
                  <c:v>42152</c:v>
                </c:pt>
                <c:pt idx="2079">
                  <c:v>42153</c:v>
                </c:pt>
                <c:pt idx="2080">
                  <c:v>42156</c:v>
                </c:pt>
                <c:pt idx="2081">
                  <c:v>42157</c:v>
                </c:pt>
                <c:pt idx="2082">
                  <c:v>42158</c:v>
                </c:pt>
                <c:pt idx="2083">
                  <c:v>42160</c:v>
                </c:pt>
                <c:pt idx="2084">
                  <c:v>42163</c:v>
                </c:pt>
                <c:pt idx="2085">
                  <c:v>42164</c:v>
                </c:pt>
                <c:pt idx="2086">
                  <c:v>42165</c:v>
                </c:pt>
                <c:pt idx="2087">
                  <c:v>42166</c:v>
                </c:pt>
                <c:pt idx="2088">
                  <c:v>42167</c:v>
                </c:pt>
                <c:pt idx="2089">
                  <c:v>42170</c:v>
                </c:pt>
                <c:pt idx="2090">
                  <c:v>42171</c:v>
                </c:pt>
                <c:pt idx="2091">
                  <c:v>42172</c:v>
                </c:pt>
                <c:pt idx="2092">
                  <c:v>42173</c:v>
                </c:pt>
                <c:pt idx="2093">
                  <c:v>42174</c:v>
                </c:pt>
                <c:pt idx="2094">
                  <c:v>42177</c:v>
                </c:pt>
                <c:pt idx="2095">
                  <c:v>42178</c:v>
                </c:pt>
                <c:pt idx="2096">
                  <c:v>42179</c:v>
                </c:pt>
                <c:pt idx="2097">
                  <c:v>42180</c:v>
                </c:pt>
                <c:pt idx="2098">
                  <c:v>42181</c:v>
                </c:pt>
                <c:pt idx="2099">
                  <c:v>42184</c:v>
                </c:pt>
                <c:pt idx="2100">
                  <c:v>42185</c:v>
                </c:pt>
                <c:pt idx="2101">
                  <c:v>42186</c:v>
                </c:pt>
                <c:pt idx="2102">
                  <c:v>42187</c:v>
                </c:pt>
                <c:pt idx="2103">
                  <c:v>42188</c:v>
                </c:pt>
                <c:pt idx="2104">
                  <c:v>42191</c:v>
                </c:pt>
                <c:pt idx="2105">
                  <c:v>42192</c:v>
                </c:pt>
                <c:pt idx="2106">
                  <c:v>42193</c:v>
                </c:pt>
                <c:pt idx="2107">
                  <c:v>42195</c:v>
                </c:pt>
                <c:pt idx="2108">
                  <c:v>42198</c:v>
                </c:pt>
                <c:pt idx="2109">
                  <c:v>42199</c:v>
                </c:pt>
                <c:pt idx="2110">
                  <c:v>42200</c:v>
                </c:pt>
                <c:pt idx="2111">
                  <c:v>42201</c:v>
                </c:pt>
                <c:pt idx="2112">
                  <c:v>42202</c:v>
                </c:pt>
                <c:pt idx="2113">
                  <c:v>42205</c:v>
                </c:pt>
                <c:pt idx="2114">
                  <c:v>42206</c:v>
                </c:pt>
                <c:pt idx="2115">
                  <c:v>42207</c:v>
                </c:pt>
                <c:pt idx="2116">
                  <c:v>42208</c:v>
                </c:pt>
                <c:pt idx="2117">
                  <c:v>42209</c:v>
                </c:pt>
                <c:pt idx="2118">
                  <c:v>42212</c:v>
                </c:pt>
                <c:pt idx="2119">
                  <c:v>42213</c:v>
                </c:pt>
                <c:pt idx="2120">
                  <c:v>42214</c:v>
                </c:pt>
                <c:pt idx="2121">
                  <c:v>42215</c:v>
                </c:pt>
                <c:pt idx="2122">
                  <c:v>42216</c:v>
                </c:pt>
                <c:pt idx="2123">
                  <c:v>42219</c:v>
                </c:pt>
                <c:pt idx="2124">
                  <c:v>42220</c:v>
                </c:pt>
                <c:pt idx="2125">
                  <c:v>42221</c:v>
                </c:pt>
                <c:pt idx="2126">
                  <c:v>42222</c:v>
                </c:pt>
                <c:pt idx="2127">
                  <c:v>42223</c:v>
                </c:pt>
                <c:pt idx="2128">
                  <c:v>42226</c:v>
                </c:pt>
                <c:pt idx="2129">
                  <c:v>42227</c:v>
                </c:pt>
                <c:pt idx="2130">
                  <c:v>42228</c:v>
                </c:pt>
                <c:pt idx="2131">
                  <c:v>42229</c:v>
                </c:pt>
                <c:pt idx="2132">
                  <c:v>42230</c:v>
                </c:pt>
                <c:pt idx="2133">
                  <c:v>42233</c:v>
                </c:pt>
                <c:pt idx="2134">
                  <c:v>42234</c:v>
                </c:pt>
                <c:pt idx="2135">
                  <c:v>42235</c:v>
                </c:pt>
                <c:pt idx="2136">
                  <c:v>42236</c:v>
                </c:pt>
                <c:pt idx="2137">
                  <c:v>42237</c:v>
                </c:pt>
                <c:pt idx="2138">
                  <c:v>42240</c:v>
                </c:pt>
                <c:pt idx="2139">
                  <c:v>42241</c:v>
                </c:pt>
                <c:pt idx="2140">
                  <c:v>42242</c:v>
                </c:pt>
                <c:pt idx="2141">
                  <c:v>42243</c:v>
                </c:pt>
                <c:pt idx="2142">
                  <c:v>42244</c:v>
                </c:pt>
                <c:pt idx="2143">
                  <c:v>42247</c:v>
                </c:pt>
                <c:pt idx="2144">
                  <c:v>42248</c:v>
                </c:pt>
                <c:pt idx="2145">
                  <c:v>42249</c:v>
                </c:pt>
                <c:pt idx="2146">
                  <c:v>42250</c:v>
                </c:pt>
                <c:pt idx="2147">
                  <c:v>42251</c:v>
                </c:pt>
                <c:pt idx="2148">
                  <c:v>42255</c:v>
                </c:pt>
                <c:pt idx="2149">
                  <c:v>42256</c:v>
                </c:pt>
                <c:pt idx="2150">
                  <c:v>42257</c:v>
                </c:pt>
                <c:pt idx="2151">
                  <c:v>42258</c:v>
                </c:pt>
                <c:pt idx="2152">
                  <c:v>42261</c:v>
                </c:pt>
                <c:pt idx="2153">
                  <c:v>42262</c:v>
                </c:pt>
                <c:pt idx="2154">
                  <c:v>42263</c:v>
                </c:pt>
                <c:pt idx="2155">
                  <c:v>42264</c:v>
                </c:pt>
                <c:pt idx="2156">
                  <c:v>42265</c:v>
                </c:pt>
                <c:pt idx="2157">
                  <c:v>42268</c:v>
                </c:pt>
                <c:pt idx="2158">
                  <c:v>42269</c:v>
                </c:pt>
                <c:pt idx="2159">
                  <c:v>42270</c:v>
                </c:pt>
                <c:pt idx="2160">
                  <c:v>42271</c:v>
                </c:pt>
                <c:pt idx="2161">
                  <c:v>42272</c:v>
                </c:pt>
                <c:pt idx="2162">
                  <c:v>42275</c:v>
                </c:pt>
                <c:pt idx="2163">
                  <c:v>42276</c:v>
                </c:pt>
                <c:pt idx="2164">
                  <c:v>42277</c:v>
                </c:pt>
                <c:pt idx="2165">
                  <c:v>42278</c:v>
                </c:pt>
                <c:pt idx="2166">
                  <c:v>42279</c:v>
                </c:pt>
                <c:pt idx="2167">
                  <c:v>42282</c:v>
                </c:pt>
                <c:pt idx="2168">
                  <c:v>42283</c:v>
                </c:pt>
                <c:pt idx="2169">
                  <c:v>42284</c:v>
                </c:pt>
                <c:pt idx="2170">
                  <c:v>42285</c:v>
                </c:pt>
                <c:pt idx="2171">
                  <c:v>42286</c:v>
                </c:pt>
                <c:pt idx="2172">
                  <c:v>42290</c:v>
                </c:pt>
                <c:pt idx="2173">
                  <c:v>42291</c:v>
                </c:pt>
                <c:pt idx="2174">
                  <c:v>42292</c:v>
                </c:pt>
                <c:pt idx="2175">
                  <c:v>42293</c:v>
                </c:pt>
                <c:pt idx="2176">
                  <c:v>42296</c:v>
                </c:pt>
                <c:pt idx="2177">
                  <c:v>42297</c:v>
                </c:pt>
                <c:pt idx="2178">
                  <c:v>42298</c:v>
                </c:pt>
                <c:pt idx="2179">
                  <c:v>42299</c:v>
                </c:pt>
                <c:pt idx="2180">
                  <c:v>42300</c:v>
                </c:pt>
                <c:pt idx="2181">
                  <c:v>42303</c:v>
                </c:pt>
                <c:pt idx="2182">
                  <c:v>42304</c:v>
                </c:pt>
                <c:pt idx="2183">
                  <c:v>42305</c:v>
                </c:pt>
                <c:pt idx="2184">
                  <c:v>42306</c:v>
                </c:pt>
                <c:pt idx="2185">
                  <c:v>42307</c:v>
                </c:pt>
                <c:pt idx="2186">
                  <c:v>42311</c:v>
                </c:pt>
                <c:pt idx="2187">
                  <c:v>42312</c:v>
                </c:pt>
                <c:pt idx="2188">
                  <c:v>42313</c:v>
                </c:pt>
                <c:pt idx="2189">
                  <c:v>42314</c:v>
                </c:pt>
                <c:pt idx="2190">
                  <c:v>42317</c:v>
                </c:pt>
                <c:pt idx="2191">
                  <c:v>42318</c:v>
                </c:pt>
                <c:pt idx="2192">
                  <c:v>42319</c:v>
                </c:pt>
                <c:pt idx="2193">
                  <c:v>42320</c:v>
                </c:pt>
                <c:pt idx="2194">
                  <c:v>42321</c:v>
                </c:pt>
                <c:pt idx="2195">
                  <c:v>42324</c:v>
                </c:pt>
                <c:pt idx="2196">
                  <c:v>42325</c:v>
                </c:pt>
                <c:pt idx="2197">
                  <c:v>42326</c:v>
                </c:pt>
                <c:pt idx="2198">
                  <c:v>42327</c:v>
                </c:pt>
                <c:pt idx="2199">
                  <c:v>42331</c:v>
                </c:pt>
                <c:pt idx="2200">
                  <c:v>42332</c:v>
                </c:pt>
                <c:pt idx="2201">
                  <c:v>42333</c:v>
                </c:pt>
                <c:pt idx="2202">
                  <c:v>42334</c:v>
                </c:pt>
                <c:pt idx="2203">
                  <c:v>42335</c:v>
                </c:pt>
                <c:pt idx="2204">
                  <c:v>42338</c:v>
                </c:pt>
                <c:pt idx="2205">
                  <c:v>42339</c:v>
                </c:pt>
                <c:pt idx="2206">
                  <c:v>42340</c:v>
                </c:pt>
                <c:pt idx="2207">
                  <c:v>42341</c:v>
                </c:pt>
                <c:pt idx="2208">
                  <c:v>42342</c:v>
                </c:pt>
                <c:pt idx="2209">
                  <c:v>42345</c:v>
                </c:pt>
                <c:pt idx="2210">
                  <c:v>42346</c:v>
                </c:pt>
                <c:pt idx="2211">
                  <c:v>42347</c:v>
                </c:pt>
                <c:pt idx="2212">
                  <c:v>42348</c:v>
                </c:pt>
                <c:pt idx="2213">
                  <c:v>42349</c:v>
                </c:pt>
                <c:pt idx="2214">
                  <c:v>42352</c:v>
                </c:pt>
                <c:pt idx="2215">
                  <c:v>42353</c:v>
                </c:pt>
                <c:pt idx="2216">
                  <c:v>42354</c:v>
                </c:pt>
                <c:pt idx="2217">
                  <c:v>42355</c:v>
                </c:pt>
                <c:pt idx="2218">
                  <c:v>42356</c:v>
                </c:pt>
                <c:pt idx="2219">
                  <c:v>42359</c:v>
                </c:pt>
                <c:pt idx="2220">
                  <c:v>42360</c:v>
                </c:pt>
                <c:pt idx="2221">
                  <c:v>42361</c:v>
                </c:pt>
                <c:pt idx="2222">
                  <c:v>42366</c:v>
                </c:pt>
                <c:pt idx="2223">
                  <c:v>42367</c:v>
                </c:pt>
                <c:pt idx="2224">
                  <c:v>42368</c:v>
                </c:pt>
                <c:pt idx="2225">
                  <c:v>42373</c:v>
                </c:pt>
                <c:pt idx="2226">
                  <c:v>42374</c:v>
                </c:pt>
                <c:pt idx="2227">
                  <c:v>42375</c:v>
                </c:pt>
                <c:pt idx="2228">
                  <c:v>42376</c:v>
                </c:pt>
                <c:pt idx="2229">
                  <c:v>42377</c:v>
                </c:pt>
                <c:pt idx="2230">
                  <c:v>42380</c:v>
                </c:pt>
                <c:pt idx="2231">
                  <c:v>42381</c:v>
                </c:pt>
                <c:pt idx="2232">
                  <c:v>42382</c:v>
                </c:pt>
                <c:pt idx="2233">
                  <c:v>42383</c:v>
                </c:pt>
                <c:pt idx="2234">
                  <c:v>42384</c:v>
                </c:pt>
                <c:pt idx="2235">
                  <c:v>42387</c:v>
                </c:pt>
                <c:pt idx="2236">
                  <c:v>42388</c:v>
                </c:pt>
                <c:pt idx="2237">
                  <c:v>42389</c:v>
                </c:pt>
                <c:pt idx="2238">
                  <c:v>42390</c:v>
                </c:pt>
                <c:pt idx="2239">
                  <c:v>42391</c:v>
                </c:pt>
                <c:pt idx="2240">
                  <c:v>42395</c:v>
                </c:pt>
                <c:pt idx="2241">
                  <c:v>42396</c:v>
                </c:pt>
                <c:pt idx="2242">
                  <c:v>42397</c:v>
                </c:pt>
                <c:pt idx="2243">
                  <c:v>42398</c:v>
                </c:pt>
                <c:pt idx="2244">
                  <c:v>42401</c:v>
                </c:pt>
                <c:pt idx="2245">
                  <c:v>42402</c:v>
                </c:pt>
                <c:pt idx="2246">
                  <c:v>42403</c:v>
                </c:pt>
                <c:pt idx="2247">
                  <c:v>42404</c:v>
                </c:pt>
                <c:pt idx="2248">
                  <c:v>42405</c:v>
                </c:pt>
                <c:pt idx="2249">
                  <c:v>42410</c:v>
                </c:pt>
                <c:pt idx="2250">
                  <c:v>42411</c:v>
                </c:pt>
                <c:pt idx="2251">
                  <c:v>42412</c:v>
                </c:pt>
                <c:pt idx="2252">
                  <c:v>42415</c:v>
                </c:pt>
                <c:pt idx="2253">
                  <c:v>42416</c:v>
                </c:pt>
                <c:pt idx="2254">
                  <c:v>42417</c:v>
                </c:pt>
                <c:pt idx="2255">
                  <c:v>42418</c:v>
                </c:pt>
                <c:pt idx="2256">
                  <c:v>42419</c:v>
                </c:pt>
                <c:pt idx="2257">
                  <c:v>42422</c:v>
                </c:pt>
                <c:pt idx="2258">
                  <c:v>42423</c:v>
                </c:pt>
                <c:pt idx="2259">
                  <c:v>42424</c:v>
                </c:pt>
                <c:pt idx="2260">
                  <c:v>42425</c:v>
                </c:pt>
                <c:pt idx="2261">
                  <c:v>42426</c:v>
                </c:pt>
                <c:pt idx="2262">
                  <c:v>42429</c:v>
                </c:pt>
                <c:pt idx="2263">
                  <c:v>42430</c:v>
                </c:pt>
                <c:pt idx="2264">
                  <c:v>42431</c:v>
                </c:pt>
                <c:pt idx="2265">
                  <c:v>42432</c:v>
                </c:pt>
                <c:pt idx="2266">
                  <c:v>42433</c:v>
                </c:pt>
                <c:pt idx="2267">
                  <c:v>42436</c:v>
                </c:pt>
                <c:pt idx="2268">
                  <c:v>42437</c:v>
                </c:pt>
                <c:pt idx="2269">
                  <c:v>42438</c:v>
                </c:pt>
                <c:pt idx="2270">
                  <c:v>42439</c:v>
                </c:pt>
                <c:pt idx="2271">
                  <c:v>42440</c:v>
                </c:pt>
                <c:pt idx="2272">
                  <c:v>42443</c:v>
                </c:pt>
                <c:pt idx="2273">
                  <c:v>42444</c:v>
                </c:pt>
                <c:pt idx="2274">
                  <c:v>42445</c:v>
                </c:pt>
                <c:pt idx="2275">
                  <c:v>42446</c:v>
                </c:pt>
                <c:pt idx="2276">
                  <c:v>42447</c:v>
                </c:pt>
                <c:pt idx="2277">
                  <c:v>42450</c:v>
                </c:pt>
                <c:pt idx="2278">
                  <c:v>42451</c:v>
                </c:pt>
                <c:pt idx="2279">
                  <c:v>42452</c:v>
                </c:pt>
                <c:pt idx="2280">
                  <c:v>42453</c:v>
                </c:pt>
                <c:pt idx="2281">
                  <c:v>42457</c:v>
                </c:pt>
                <c:pt idx="2282">
                  <c:v>42458</c:v>
                </c:pt>
                <c:pt idx="2283">
                  <c:v>42459</c:v>
                </c:pt>
                <c:pt idx="2284">
                  <c:v>42460</c:v>
                </c:pt>
                <c:pt idx="2285">
                  <c:v>42461</c:v>
                </c:pt>
                <c:pt idx="2286">
                  <c:v>42464</c:v>
                </c:pt>
                <c:pt idx="2287">
                  <c:v>42465</c:v>
                </c:pt>
                <c:pt idx="2288">
                  <c:v>42466</c:v>
                </c:pt>
                <c:pt idx="2289">
                  <c:v>42467</c:v>
                </c:pt>
                <c:pt idx="2290">
                  <c:v>42468</c:v>
                </c:pt>
                <c:pt idx="2291">
                  <c:v>42471</c:v>
                </c:pt>
                <c:pt idx="2292">
                  <c:v>42472</c:v>
                </c:pt>
                <c:pt idx="2293">
                  <c:v>42473</c:v>
                </c:pt>
                <c:pt idx="2294">
                  <c:v>42474</c:v>
                </c:pt>
                <c:pt idx="2295">
                  <c:v>42475</c:v>
                </c:pt>
                <c:pt idx="2296">
                  <c:v>42478</c:v>
                </c:pt>
                <c:pt idx="2297">
                  <c:v>42479</c:v>
                </c:pt>
                <c:pt idx="2298">
                  <c:v>42480</c:v>
                </c:pt>
                <c:pt idx="2299">
                  <c:v>42482</c:v>
                </c:pt>
                <c:pt idx="2300">
                  <c:v>42485</c:v>
                </c:pt>
                <c:pt idx="2301">
                  <c:v>42486</c:v>
                </c:pt>
                <c:pt idx="2302">
                  <c:v>42487</c:v>
                </c:pt>
                <c:pt idx="2303">
                  <c:v>42488</c:v>
                </c:pt>
                <c:pt idx="2304">
                  <c:v>42489</c:v>
                </c:pt>
                <c:pt idx="2305">
                  <c:v>42492</c:v>
                </c:pt>
                <c:pt idx="2306">
                  <c:v>42493</c:v>
                </c:pt>
                <c:pt idx="2307">
                  <c:v>42494</c:v>
                </c:pt>
                <c:pt idx="2308">
                  <c:v>42495</c:v>
                </c:pt>
                <c:pt idx="2309">
                  <c:v>42496</c:v>
                </c:pt>
                <c:pt idx="2310">
                  <c:v>42499</c:v>
                </c:pt>
                <c:pt idx="2311">
                  <c:v>42500</c:v>
                </c:pt>
                <c:pt idx="2312">
                  <c:v>42501</c:v>
                </c:pt>
                <c:pt idx="2313">
                  <c:v>42502</c:v>
                </c:pt>
                <c:pt idx="2314">
                  <c:v>42503</c:v>
                </c:pt>
                <c:pt idx="2315">
                  <c:v>42506</c:v>
                </c:pt>
                <c:pt idx="2316">
                  <c:v>42507</c:v>
                </c:pt>
                <c:pt idx="2317">
                  <c:v>42508</c:v>
                </c:pt>
                <c:pt idx="2318">
                  <c:v>42509</c:v>
                </c:pt>
                <c:pt idx="2319">
                  <c:v>42510</c:v>
                </c:pt>
                <c:pt idx="2320">
                  <c:v>42513</c:v>
                </c:pt>
                <c:pt idx="2321">
                  <c:v>42514</c:v>
                </c:pt>
                <c:pt idx="2322">
                  <c:v>42515</c:v>
                </c:pt>
                <c:pt idx="2323">
                  <c:v>42517</c:v>
                </c:pt>
                <c:pt idx="2324">
                  <c:v>42520</c:v>
                </c:pt>
                <c:pt idx="2325">
                  <c:v>42521</c:v>
                </c:pt>
                <c:pt idx="2326">
                  <c:v>42522</c:v>
                </c:pt>
                <c:pt idx="2327">
                  <c:v>42523</c:v>
                </c:pt>
                <c:pt idx="2328">
                  <c:v>42524</c:v>
                </c:pt>
                <c:pt idx="2329">
                  <c:v>42527</c:v>
                </c:pt>
                <c:pt idx="2330">
                  <c:v>42528</c:v>
                </c:pt>
                <c:pt idx="2331">
                  <c:v>42529</c:v>
                </c:pt>
                <c:pt idx="2332">
                  <c:v>42530</c:v>
                </c:pt>
                <c:pt idx="2333">
                  <c:v>42531</c:v>
                </c:pt>
                <c:pt idx="2334">
                  <c:v>42534</c:v>
                </c:pt>
                <c:pt idx="2335">
                  <c:v>42535</c:v>
                </c:pt>
                <c:pt idx="2336">
                  <c:v>42536</c:v>
                </c:pt>
                <c:pt idx="2337">
                  <c:v>42537</c:v>
                </c:pt>
                <c:pt idx="2338">
                  <c:v>42538</c:v>
                </c:pt>
                <c:pt idx="2339">
                  <c:v>42541</c:v>
                </c:pt>
                <c:pt idx="2340">
                  <c:v>42542</c:v>
                </c:pt>
                <c:pt idx="2341">
                  <c:v>42543</c:v>
                </c:pt>
                <c:pt idx="2342">
                  <c:v>42544</c:v>
                </c:pt>
                <c:pt idx="2343">
                  <c:v>42545</c:v>
                </c:pt>
                <c:pt idx="2344">
                  <c:v>42548</c:v>
                </c:pt>
                <c:pt idx="2345">
                  <c:v>42549</c:v>
                </c:pt>
                <c:pt idx="2346">
                  <c:v>42550</c:v>
                </c:pt>
                <c:pt idx="2347">
                  <c:v>42551</c:v>
                </c:pt>
                <c:pt idx="2348">
                  <c:v>42552</c:v>
                </c:pt>
                <c:pt idx="2349">
                  <c:v>42555</c:v>
                </c:pt>
                <c:pt idx="2350">
                  <c:v>42556</c:v>
                </c:pt>
                <c:pt idx="2351">
                  <c:v>42557</c:v>
                </c:pt>
                <c:pt idx="2352">
                  <c:v>42558</c:v>
                </c:pt>
                <c:pt idx="2353">
                  <c:v>42559</c:v>
                </c:pt>
                <c:pt idx="2354">
                  <c:v>42562</c:v>
                </c:pt>
                <c:pt idx="2355">
                  <c:v>42563</c:v>
                </c:pt>
                <c:pt idx="2356">
                  <c:v>42564</c:v>
                </c:pt>
                <c:pt idx="2357">
                  <c:v>42565</c:v>
                </c:pt>
                <c:pt idx="2358">
                  <c:v>42566</c:v>
                </c:pt>
                <c:pt idx="2359">
                  <c:v>42569</c:v>
                </c:pt>
                <c:pt idx="2360">
                  <c:v>42570</c:v>
                </c:pt>
                <c:pt idx="2361">
                  <c:v>42571</c:v>
                </c:pt>
                <c:pt idx="2362">
                  <c:v>42572</c:v>
                </c:pt>
                <c:pt idx="2363">
                  <c:v>42573</c:v>
                </c:pt>
                <c:pt idx="2364">
                  <c:v>42576</c:v>
                </c:pt>
                <c:pt idx="2365">
                  <c:v>42577</c:v>
                </c:pt>
                <c:pt idx="2366">
                  <c:v>42578</c:v>
                </c:pt>
                <c:pt idx="2367">
                  <c:v>42579</c:v>
                </c:pt>
                <c:pt idx="2368">
                  <c:v>42580</c:v>
                </c:pt>
                <c:pt idx="2369">
                  <c:v>42583</c:v>
                </c:pt>
                <c:pt idx="2370">
                  <c:v>42584</c:v>
                </c:pt>
                <c:pt idx="2371">
                  <c:v>42585</c:v>
                </c:pt>
                <c:pt idx="2372">
                  <c:v>42586</c:v>
                </c:pt>
                <c:pt idx="2373">
                  <c:v>42587</c:v>
                </c:pt>
                <c:pt idx="2374">
                  <c:v>42590</c:v>
                </c:pt>
                <c:pt idx="2375">
                  <c:v>42591</c:v>
                </c:pt>
                <c:pt idx="2376">
                  <c:v>42592</c:v>
                </c:pt>
                <c:pt idx="2377">
                  <c:v>42593</c:v>
                </c:pt>
                <c:pt idx="2378">
                  <c:v>42594</c:v>
                </c:pt>
                <c:pt idx="2379">
                  <c:v>42597</c:v>
                </c:pt>
                <c:pt idx="2380">
                  <c:v>42598</c:v>
                </c:pt>
                <c:pt idx="2381">
                  <c:v>42599</c:v>
                </c:pt>
                <c:pt idx="2382">
                  <c:v>42600</c:v>
                </c:pt>
                <c:pt idx="2383">
                  <c:v>42601</c:v>
                </c:pt>
                <c:pt idx="2384">
                  <c:v>42604</c:v>
                </c:pt>
                <c:pt idx="2385">
                  <c:v>42605</c:v>
                </c:pt>
                <c:pt idx="2386">
                  <c:v>42606</c:v>
                </c:pt>
                <c:pt idx="2387">
                  <c:v>42607</c:v>
                </c:pt>
                <c:pt idx="2388">
                  <c:v>42608</c:v>
                </c:pt>
                <c:pt idx="2389">
                  <c:v>42611</c:v>
                </c:pt>
                <c:pt idx="2390">
                  <c:v>42612</c:v>
                </c:pt>
                <c:pt idx="2391">
                  <c:v>42613</c:v>
                </c:pt>
                <c:pt idx="2392">
                  <c:v>42614</c:v>
                </c:pt>
                <c:pt idx="2393">
                  <c:v>42615</c:v>
                </c:pt>
                <c:pt idx="2394">
                  <c:v>42618</c:v>
                </c:pt>
                <c:pt idx="2395">
                  <c:v>42619</c:v>
                </c:pt>
                <c:pt idx="2396">
                  <c:v>42621</c:v>
                </c:pt>
                <c:pt idx="2397">
                  <c:v>42622</c:v>
                </c:pt>
                <c:pt idx="2398">
                  <c:v>42625</c:v>
                </c:pt>
                <c:pt idx="2399">
                  <c:v>42626</c:v>
                </c:pt>
                <c:pt idx="2400">
                  <c:v>42627</c:v>
                </c:pt>
                <c:pt idx="2401">
                  <c:v>42628</c:v>
                </c:pt>
                <c:pt idx="2402">
                  <c:v>42629</c:v>
                </c:pt>
                <c:pt idx="2403">
                  <c:v>42632</c:v>
                </c:pt>
                <c:pt idx="2404">
                  <c:v>42633</c:v>
                </c:pt>
                <c:pt idx="2405">
                  <c:v>42634</c:v>
                </c:pt>
                <c:pt idx="2406">
                  <c:v>42635</c:v>
                </c:pt>
                <c:pt idx="2407">
                  <c:v>42636</c:v>
                </c:pt>
                <c:pt idx="2408">
                  <c:v>42639</c:v>
                </c:pt>
                <c:pt idx="2409">
                  <c:v>42640</c:v>
                </c:pt>
                <c:pt idx="2410">
                  <c:v>42641</c:v>
                </c:pt>
                <c:pt idx="2411">
                  <c:v>42642</c:v>
                </c:pt>
                <c:pt idx="2412">
                  <c:v>42643</c:v>
                </c:pt>
                <c:pt idx="2413">
                  <c:v>42646</c:v>
                </c:pt>
                <c:pt idx="2414">
                  <c:v>42647</c:v>
                </c:pt>
                <c:pt idx="2415">
                  <c:v>42648</c:v>
                </c:pt>
                <c:pt idx="2416">
                  <c:v>42649</c:v>
                </c:pt>
                <c:pt idx="2417">
                  <c:v>42650</c:v>
                </c:pt>
                <c:pt idx="2418">
                  <c:v>42653</c:v>
                </c:pt>
                <c:pt idx="2419">
                  <c:v>42654</c:v>
                </c:pt>
                <c:pt idx="2420">
                  <c:v>42656</c:v>
                </c:pt>
                <c:pt idx="2421">
                  <c:v>42657</c:v>
                </c:pt>
                <c:pt idx="2422">
                  <c:v>42660</c:v>
                </c:pt>
                <c:pt idx="2423">
                  <c:v>42661</c:v>
                </c:pt>
                <c:pt idx="2424">
                  <c:v>42662</c:v>
                </c:pt>
                <c:pt idx="2425">
                  <c:v>42663</c:v>
                </c:pt>
                <c:pt idx="2426">
                  <c:v>42664</c:v>
                </c:pt>
                <c:pt idx="2427">
                  <c:v>42667</c:v>
                </c:pt>
                <c:pt idx="2428">
                  <c:v>42668</c:v>
                </c:pt>
                <c:pt idx="2429">
                  <c:v>42669</c:v>
                </c:pt>
                <c:pt idx="2430">
                  <c:v>42670</c:v>
                </c:pt>
                <c:pt idx="2431">
                  <c:v>42671</c:v>
                </c:pt>
                <c:pt idx="2432">
                  <c:v>42674</c:v>
                </c:pt>
                <c:pt idx="2433">
                  <c:v>42675</c:v>
                </c:pt>
                <c:pt idx="2434">
                  <c:v>42677</c:v>
                </c:pt>
                <c:pt idx="2435">
                  <c:v>42678</c:v>
                </c:pt>
                <c:pt idx="2436">
                  <c:v>42681</c:v>
                </c:pt>
                <c:pt idx="2437">
                  <c:v>42682</c:v>
                </c:pt>
                <c:pt idx="2438">
                  <c:v>42683</c:v>
                </c:pt>
                <c:pt idx="2439">
                  <c:v>42684</c:v>
                </c:pt>
                <c:pt idx="2440">
                  <c:v>42685</c:v>
                </c:pt>
                <c:pt idx="2441">
                  <c:v>42688</c:v>
                </c:pt>
                <c:pt idx="2442">
                  <c:v>42690</c:v>
                </c:pt>
                <c:pt idx="2443">
                  <c:v>42691</c:v>
                </c:pt>
                <c:pt idx="2444">
                  <c:v>42692</c:v>
                </c:pt>
                <c:pt idx="2445">
                  <c:v>42695</c:v>
                </c:pt>
                <c:pt idx="2446">
                  <c:v>42696</c:v>
                </c:pt>
                <c:pt idx="2447">
                  <c:v>42697</c:v>
                </c:pt>
                <c:pt idx="2448">
                  <c:v>42698</c:v>
                </c:pt>
                <c:pt idx="2449">
                  <c:v>42699</c:v>
                </c:pt>
                <c:pt idx="2450">
                  <c:v>42702</c:v>
                </c:pt>
                <c:pt idx="2451">
                  <c:v>42703</c:v>
                </c:pt>
                <c:pt idx="2452">
                  <c:v>42704</c:v>
                </c:pt>
                <c:pt idx="2453">
                  <c:v>42705</c:v>
                </c:pt>
                <c:pt idx="2454">
                  <c:v>42706</c:v>
                </c:pt>
                <c:pt idx="2455">
                  <c:v>42709</c:v>
                </c:pt>
                <c:pt idx="2456">
                  <c:v>42710</c:v>
                </c:pt>
                <c:pt idx="2457">
                  <c:v>42711</c:v>
                </c:pt>
                <c:pt idx="2458">
                  <c:v>42712</c:v>
                </c:pt>
                <c:pt idx="2459">
                  <c:v>42713</c:v>
                </c:pt>
                <c:pt idx="2460">
                  <c:v>42716</c:v>
                </c:pt>
                <c:pt idx="2461">
                  <c:v>42717</c:v>
                </c:pt>
                <c:pt idx="2462">
                  <c:v>42718</c:v>
                </c:pt>
                <c:pt idx="2463">
                  <c:v>42719</c:v>
                </c:pt>
                <c:pt idx="2464">
                  <c:v>42720</c:v>
                </c:pt>
                <c:pt idx="2465">
                  <c:v>42723</c:v>
                </c:pt>
                <c:pt idx="2466">
                  <c:v>42724</c:v>
                </c:pt>
                <c:pt idx="2467">
                  <c:v>42725</c:v>
                </c:pt>
                <c:pt idx="2468">
                  <c:v>42726</c:v>
                </c:pt>
                <c:pt idx="2469">
                  <c:v>42727</c:v>
                </c:pt>
                <c:pt idx="2470">
                  <c:v>42730</c:v>
                </c:pt>
                <c:pt idx="2471">
                  <c:v>42731</c:v>
                </c:pt>
                <c:pt idx="2472">
                  <c:v>42732</c:v>
                </c:pt>
                <c:pt idx="2473">
                  <c:v>42733</c:v>
                </c:pt>
                <c:pt idx="2474">
                  <c:v>42737</c:v>
                </c:pt>
                <c:pt idx="2475">
                  <c:v>42738</c:v>
                </c:pt>
                <c:pt idx="2476">
                  <c:v>42739</c:v>
                </c:pt>
                <c:pt idx="2477">
                  <c:v>42740</c:v>
                </c:pt>
                <c:pt idx="2478">
                  <c:v>42741</c:v>
                </c:pt>
                <c:pt idx="2479">
                  <c:v>42744</c:v>
                </c:pt>
                <c:pt idx="2480">
                  <c:v>42745</c:v>
                </c:pt>
                <c:pt idx="2481">
                  <c:v>42746</c:v>
                </c:pt>
                <c:pt idx="2482">
                  <c:v>42747</c:v>
                </c:pt>
                <c:pt idx="2483">
                  <c:v>42748</c:v>
                </c:pt>
                <c:pt idx="2484">
                  <c:v>42751</c:v>
                </c:pt>
                <c:pt idx="2485">
                  <c:v>42752</c:v>
                </c:pt>
                <c:pt idx="2486">
                  <c:v>42753</c:v>
                </c:pt>
                <c:pt idx="2487">
                  <c:v>42754</c:v>
                </c:pt>
                <c:pt idx="2488">
                  <c:v>42755</c:v>
                </c:pt>
                <c:pt idx="2489">
                  <c:v>42758</c:v>
                </c:pt>
                <c:pt idx="2490">
                  <c:v>42759</c:v>
                </c:pt>
                <c:pt idx="2491">
                  <c:v>42761</c:v>
                </c:pt>
                <c:pt idx="2492">
                  <c:v>42762</c:v>
                </c:pt>
                <c:pt idx="2493">
                  <c:v>42765</c:v>
                </c:pt>
                <c:pt idx="2494">
                  <c:v>42766</c:v>
                </c:pt>
                <c:pt idx="2495">
                  <c:v>42767</c:v>
                </c:pt>
                <c:pt idx="2496">
                  <c:v>42768</c:v>
                </c:pt>
                <c:pt idx="2497">
                  <c:v>42769</c:v>
                </c:pt>
                <c:pt idx="2498">
                  <c:v>42772</c:v>
                </c:pt>
                <c:pt idx="2499">
                  <c:v>42773</c:v>
                </c:pt>
                <c:pt idx="2500">
                  <c:v>42774</c:v>
                </c:pt>
                <c:pt idx="2501">
                  <c:v>42775</c:v>
                </c:pt>
                <c:pt idx="2502">
                  <c:v>42776</c:v>
                </c:pt>
                <c:pt idx="2503">
                  <c:v>42779</c:v>
                </c:pt>
                <c:pt idx="2504">
                  <c:v>42780</c:v>
                </c:pt>
                <c:pt idx="2505">
                  <c:v>42781</c:v>
                </c:pt>
                <c:pt idx="2506">
                  <c:v>42782</c:v>
                </c:pt>
                <c:pt idx="2507">
                  <c:v>42783</c:v>
                </c:pt>
                <c:pt idx="2508">
                  <c:v>42786</c:v>
                </c:pt>
                <c:pt idx="2509">
                  <c:v>42787</c:v>
                </c:pt>
                <c:pt idx="2510">
                  <c:v>42788</c:v>
                </c:pt>
                <c:pt idx="2511">
                  <c:v>42789</c:v>
                </c:pt>
                <c:pt idx="2512">
                  <c:v>42790</c:v>
                </c:pt>
                <c:pt idx="2513">
                  <c:v>42795</c:v>
                </c:pt>
                <c:pt idx="2514">
                  <c:v>42796</c:v>
                </c:pt>
                <c:pt idx="2515">
                  <c:v>42797</c:v>
                </c:pt>
                <c:pt idx="2516">
                  <c:v>42800</c:v>
                </c:pt>
                <c:pt idx="2517">
                  <c:v>42801</c:v>
                </c:pt>
                <c:pt idx="2518">
                  <c:v>42802</c:v>
                </c:pt>
                <c:pt idx="2519">
                  <c:v>42803</c:v>
                </c:pt>
                <c:pt idx="2520">
                  <c:v>42804</c:v>
                </c:pt>
                <c:pt idx="2521">
                  <c:v>42807</c:v>
                </c:pt>
                <c:pt idx="2522">
                  <c:v>42808</c:v>
                </c:pt>
                <c:pt idx="2523">
                  <c:v>42809</c:v>
                </c:pt>
                <c:pt idx="2524">
                  <c:v>42810</c:v>
                </c:pt>
                <c:pt idx="2525">
                  <c:v>42811</c:v>
                </c:pt>
                <c:pt idx="2526">
                  <c:v>42814</c:v>
                </c:pt>
                <c:pt idx="2527">
                  <c:v>42815</c:v>
                </c:pt>
                <c:pt idx="2528">
                  <c:v>42816</c:v>
                </c:pt>
                <c:pt idx="2529">
                  <c:v>42817</c:v>
                </c:pt>
                <c:pt idx="2530">
                  <c:v>42818</c:v>
                </c:pt>
                <c:pt idx="2531">
                  <c:v>42821</c:v>
                </c:pt>
                <c:pt idx="2532">
                  <c:v>42822</c:v>
                </c:pt>
                <c:pt idx="2533">
                  <c:v>42823</c:v>
                </c:pt>
                <c:pt idx="2534">
                  <c:v>42824</c:v>
                </c:pt>
                <c:pt idx="2535">
                  <c:v>42825</c:v>
                </c:pt>
                <c:pt idx="2536">
                  <c:v>42828</c:v>
                </c:pt>
                <c:pt idx="2537">
                  <c:v>42829</c:v>
                </c:pt>
                <c:pt idx="2538">
                  <c:v>42830</c:v>
                </c:pt>
                <c:pt idx="2539">
                  <c:v>42831</c:v>
                </c:pt>
                <c:pt idx="2540">
                  <c:v>42832</c:v>
                </c:pt>
                <c:pt idx="2541">
                  <c:v>42835</c:v>
                </c:pt>
                <c:pt idx="2542">
                  <c:v>42836</c:v>
                </c:pt>
                <c:pt idx="2543">
                  <c:v>42837</c:v>
                </c:pt>
                <c:pt idx="2544">
                  <c:v>42838</c:v>
                </c:pt>
                <c:pt idx="2545">
                  <c:v>42842</c:v>
                </c:pt>
                <c:pt idx="2546">
                  <c:v>42843</c:v>
                </c:pt>
                <c:pt idx="2547">
                  <c:v>42844</c:v>
                </c:pt>
                <c:pt idx="2548">
                  <c:v>42845</c:v>
                </c:pt>
                <c:pt idx="2549">
                  <c:v>42849</c:v>
                </c:pt>
                <c:pt idx="2550">
                  <c:v>42850</c:v>
                </c:pt>
                <c:pt idx="2551">
                  <c:v>42851</c:v>
                </c:pt>
                <c:pt idx="2552">
                  <c:v>42852</c:v>
                </c:pt>
                <c:pt idx="2553">
                  <c:v>42853</c:v>
                </c:pt>
                <c:pt idx="2554">
                  <c:v>42857</c:v>
                </c:pt>
                <c:pt idx="2555">
                  <c:v>42858</c:v>
                </c:pt>
                <c:pt idx="2556">
                  <c:v>42859</c:v>
                </c:pt>
                <c:pt idx="2557">
                  <c:v>42860</c:v>
                </c:pt>
                <c:pt idx="2558">
                  <c:v>42863</c:v>
                </c:pt>
                <c:pt idx="2559">
                  <c:v>42864</c:v>
                </c:pt>
                <c:pt idx="2560">
                  <c:v>42865</c:v>
                </c:pt>
                <c:pt idx="2561">
                  <c:v>42866</c:v>
                </c:pt>
                <c:pt idx="2562">
                  <c:v>42867</c:v>
                </c:pt>
                <c:pt idx="2563">
                  <c:v>42870</c:v>
                </c:pt>
                <c:pt idx="2564">
                  <c:v>42871</c:v>
                </c:pt>
                <c:pt idx="2565">
                  <c:v>42872</c:v>
                </c:pt>
                <c:pt idx="2566">
                  <c:v>42873</c:v>
                </c:pt>
                <c:pt idx="2567">
                  <c:v>42874</c:v>
                </c:pt>
                <c:pt idx="2568">
                  <c:v>42877</c:v>
                </c:pt>
                <c:pt idx="2569">
                  <c:v>42878</c:v>
                </c:pt>
                <c:pt idx="2570">
                  <c:v>42879</c:v>
                </c:pt>
                <c:pt idx="2571">
                  <c:v>42880</c:v>
                </c:pt>
                <c:pt idx="2572">
                  <c:v>42881</c:v>
                </c:pt>
                <c:pt idx="2573">
                  <c:v>42884</c:v>
                </c:pt>
                <c:pt idx="2574">
                  <c:v>42885</c:v>
                </c:pt>
                <c:pt idx="2575">
                  <c:v>42886</c:v>
                </c:pt>
                <c:pt idx="2576">
                  <c:v>42887</c:v>
                </c:pt>
                <c:pt idx="2577">
                  <c:v>42888</c:v>
                </c:pt>
                <c:pt idx="2578">
                  <c:v>42891</c:v>
                </c:pt>
                <c:pt idx="2579">
                  <c:v>42892</c:v>
                </c:pt>
                <c:pt idx="2580">
                  <c:v>42893</c:v>
                </c:pt>
                <c:pt idx="2581">
                  <c:v>42894</c:v>
                </c:pt>
                <c:pt idx="2582">
                  <c:v>42895</c:v>
                </c:pt>
                <c:pt idx="2583">
                  <c:v>42898</c:v>
                </c:pt>
                <c:pt idx="2584">
                  <c:v>42899</c:v>
                </c:pt>
                <c:pt idx="2585">
                  <c:v>42900</c:v>
                </c:pt>
                <c:pt idx="2586">
                  <c:v>42902</c:v>
                </c:pt>
                <c:pt idx="2587">
                  <c:v>42905</c:v>
                </c:pt>
                <c:pt idx="2588">
                  <c:v>42906</c:v>
                </c:pt>
                <c:pt idx="2589">
                  <c:v>42907</c:v>
                </c:pt>
                <c:pt idx="2590">
                  <c:v>42908</c:v>
                </c:pt>
                <c:pt idx="2591">
                  <c:v>42909</c:v>
                </c:pt>
                <c:pt idx="2592">
                  <c:v>42912</c:v>
                </c:pt>
                <c:pt idx="2593">
                  <c:v>42913</c:v>
                </c:pt>
                <c:pt idx="2594">
                  <c:v>42914</c:v>
                </c:pt>
                <c:pt idx="2595">
                  <c:v>42915</c:v>
                </c:pt>
                <c:pt idx="2596">
                  <c:v>42916</c:v>
                </c:pt>
                <c:pt idx="2597">
                  <c:v>42919</c:v>
                </c:pt>
                <c:pt idx="2598">
                  <c:v>42920</c:v>
                </c:pt>
                <c:pt idx="2599">
                  <c:v>42921</c:v>
                </c:pt>
                <c:pt idx="2600">
                  <c:v>42922</c:v>
                </c:pt>
                <c:pt idx="2601">
                  <c:v>42923</c:v>
                </c:pt>
                <c:pt idx="2602">
                  <c:v>42926</c:v>
                </c:pt>
                <c:pt idx="2603">
                  <c:v>42927</c:v>
                </c:pt>
                <c:pt idx="2604">
                  <c:v>42928</c:v>
                </c:pt>
                <c:pt idx="2605">
                  <c:v>42929</c:v>
                </c:pt>
                <c:pt idx="2606">
                  <c:v>42930</c:v>
                </c:pt>
                <c:pt idx="2607">
                  <c:v>42933</c:v>
                </c:pt>
                <c:pt idx="2608">
                  <c:v>42934</c:v>
                </c:pt>
                <c:pt idx="2609">
                  <c:v>42935</c:v>
                </c:pt>
                <c:pt idx="2610">
                  <c:v>42936</c:v>
                </c:pt>
                <c:pt idx="2611">
                  <c:v>42937</c:v>
                </c:pt>
                <c:pt idx="2612">
                  <c:v>42940</c:v>
                </c:pt>
                <c:pt idx="2613">
                  <c:v>42941</c:v>
                </c:pt>
                <c:pt idx="2614">
                  <c:v>42942</c:v>
                </c:pt>
                <c:pt idx="2615">
                  <c:v>42943</c:v>
                </c:pt>
                <c:pt idx="2616">
                  <c:v>42944</c:v>
                </c:pt>
                <c:pt idx="2617">
                  <c:v>42947</c:v>
                </c:pt>
                <c:pt idx="2618">
                  <c:v>42948</c:v>
                </c:pt>
                <c:pt idx="2619">
                  <c:v>42949</c:v>
                </c:pt>
                <c:pt idx="2620">
                  <c:v>42950</c:v>
                </c:pt>
                <c:pt idx="2621">
                  <c:v>42951</c:v>
                </c:pt>
                <c:pt idx="2622">
                  <c:v>42954</c:v>
                </c:pt>
                <c:pt idx="2623">
                  <c:v>42955</c:v>
                </c:pt>
                <c:pt idx="2624">
                  <c:v>42956</c:v>
                </c:pt>
                <c:pt idx="2625">
                  <c:v>42957</c:v>
                </c:pt>
                <c:pt idx="2626">
                  <c:v>42958</c:v>
                </c:pt>
                <c:pt idx="2627">
                  <c:v>42961</c:v>
                </c:pt>
                <c:pt idx="2628">
                  <c:v>42962</c:v>
                </c:pt>
                <c:pt idx="2629">
                  <c:v>42963</c:v>
                </c:pt>
                <c:pt idx="2630">
                  <c:v>42964</c:v>
                </c:pt>
                <c:pt idx="2631">
                  <c:v>42965</c:v>
                </c:pt>
                <c:pt idx="2632">
                  <c:v>42968</c:v>
                </c:pt>
                <c:pt idx="2633">
                  <c:v>42969</c:v>
                </c:pt>
                <c:pt idx="2634">
                  <c:v>42970</c:v>
                </c:pt>
                <c:pt idx="2635">
                  <c:v>42971</c:v>
                </c:pt>
                <c:pt idx="2636">
                  <c:v>42972</c:v>
                </c:pt>
                <c:pt idx="2637">
                  <c:v>42975</c:v>
                </c:pt>
                <c:pt idx="2638">
                  <c:v>42976</c:v>
                </c:pt>
                <c:pt idx="2639">
                  <c:v>42977</c:v>
                </c:pt>
                <c:pt idx="2640">
                  <c:v>42978</c:v>
                </c:pt>
                <c:pt idx="2641">
                  <c:v>42979</c:v>
                </c:pt>
                <c:pt idx="2642">
                  <c:v>42982</c:v>
                </c:pt>
                <c:pt idx="2643">
                  <c:v>42983</c:v>
                </c:pt>
                <c:pt idx="2644">
                  <c:v>42984</c:v>
                </c:pt>
                <c:pt idx="2645">
                  <c:v>42986</c:v>
                </c:pt>
                <c:pt idx="2646">
                  <c:v>42989</c:v>
                </c:pt>
                <c:pt idx="2647">
                  <c:v>42990</c:v>
                </c:pt>
                <c:pt idx="2648">
                  <c:v>42991</c:v>
                </c:pt>
                <c:pt idx="2649">
                  <c:v>42992</c:v>
                </c:pt>
                <c:pt idx="2650">
                  <c:v>42993</c:v>
                </c:pt>
                <c:pt idx="2651">
                  <c:v>42996</c:v>
                </c:pt>
                <c:pt idx="2652">
                  <c:v>42997</c:v>
                </c:pt>
                <c:pt idx="2653">
                  <c:v>42998</c:v>
                </c:pt>
                <c:pt idx="2654">
                  <c:v>42999</c:v>
                </c:pt>
                <c:pt idx="2655">
                  <c:v>43000</c:v>
                </c:pt>
                <c:pt idx="2656">
                  <c:v>43003</c:v>
                </c:pt>
                <c:pt idx="2657">
                  <c:v>43004</c:v>
                </c:pt>
                <c:pt idx="2658">
                  <c:v>43005</c:v>
                </c:pt>
                <c:pt idx="2659">
                  <c:v>43006</c:v>
                </c:pt>
                <c:pt idx="2660">
                  <c:v>43007</c:v>
                </c:pt>
                <c:pt idx="2661">
                  <c:v>43010</c:v>
                </c:pt>
                <c:pt idx="2662">
                  <c:v>43011</c:v>
                </c:pt>
                <c:pt idx="2663">
                  <c:v>43012</c:v>
                </c:pt>
                <c:pt idx="2664">
                  <c:v>43013</c:v>
                </c:pt>
                <c:pt idx="2665">
                  <c:v>43014</c:v>
                </c:pt>
                <c:pt idx="2666">
                  <c:v>43017</c:v>
                </c:pt>
                <c:pt idx="2667">
                  <c:v>43018</c:v>
                </c:pt>
                <c:pt idx="2668">
                  <c:v>43019</c:v>
                </c:pt>
                <c:pt idx="2669">
                  <c:v>43021</c:v>
                </c:pt>
                <c:pt idx="2670">
                  <c:v>43024</c:v>
                </c:pt>
                <c:pt idx="2671">
                  <c:v>43025</c:v>
                </c:pt>
                <c:pt idx="2672">
                  <c:v>43026</c:v>
                </c:pt>
                <c:pt idx="2673">
                  <c:v>43027</c:v>
                </c:pt>
                <c:pt idx="2674">
                  <c:v>43028</c:v>
                </c:pt>
                <c:pt idx="2675">
                  <c:v>43031</c:v>
                </c:pt>
                <c:pt idx="2676">
                  <c:v>43032</c:v>
                </c:pt>
                <c:pt idx="2677">
                  <c:v>43033</c:v>
                </c:pt>
                <c:pt idx="2678">
                  <c:v>43034</c:v>
                </c:pt>
                <c:pt idx="2679">
                  <c:v>43035</c:v>
                </c:pt>
                <c:pt idx="2680">
                  <c:v>43038</c:v>
                </c:pt>
                <c:pt idx="2681">
                  <c:v>43039</c:v>
                </c:pt>
                <c:pt idx="2682">
                  <c:v>43040</c:v>
                </c:pt>
                <c:pt idx="2683">
                  <c:v>43042</c:v>
                </c:pt>
                <c:pt idx="2684">
                  <c:v>43045</c:v>
                </c:pt>
                <c:pt idx="2685">
                  <c:v>43046</c:v>
                </c:pt>
                <c:pt idx="2686">
                  <c:v>43047</c:v>
                </c:pt>
                <c:pt idx="2687">
                  <c:v>43048</c:v>
                </c:pt>
                <c:pt idx="2688">
                  <c:v>43049</c:v>
                </c:pt>
                <c:pt idx="2689">
                  <c:v>43052</c:v>
                </c:pt>
                <c:pt idx="2690">
                  <c:v>43053</c:v>
                </c:pt>
                <c:pt idx="2691">
                  <c:v>43055</c:v>
                </c:pt>
                <c:pt idx="2692">
                  <c:v>43056</c:v>
                </c:pt>
                <c:pt idx="2693">
                  <c:v>43060</c:v>
                </c:pt>
                <c:pt idx="2694">
                  <c:v>43061</c:v>
                </c:pt>
                <c:pt idx="2695">
                  <c:v>43062</c:v>
                </c:pt>
                <c:pt idx="2696">
                  <c:v>43063</c:v>
                </c:pt>
                <c:pt idx="2697">
                  <c:v>43066</c:v>
                </c:pt>
                <c:pt idx="2698">
                  <c:v>43067</c:v>
                </c:pt>
                <c:pt idx="2699">
                  <c:v>43068</c:v>
                </c:pt>
                <c:pt idx="2700">
                  <c:v>43069</c:v>
                </c:pt>
                <c:pt idx="2701">
                  <c:v>43070</c:v>
                </c:pt>
                <c:pt idx="2702">
                  <c:v>43073</c:v>
                </c:pt>
                <c:pt idx="2703">
                  <c:v>43074</c:v>
                </c:pt>
                <c:pt idx="2704">
                  <c:v>43075</c:v>
                </c:pt>
                <c:pt idx="2705">
                  <c:v>43076</c:v>
                </c:pt>
                <c:pt idx="2706">
                  <c:v>43077</c:v>
                </c:pt>
                <c:pt idx="2707">
                  <c:v>43080</c:v>
                </c:pt>
                <c:pt idx="2708">
                  <c:v>43081</c:v>
                </c:pt>
                <c:pt idx="2709">
                  <c:v>43082</c:v>
                </c:pt>
                <c:pt idx="2710">
                  <c:v>43083</c:v>
                </c:pt>
                <c:pt idx="2711">
                  <c:v>43084</c:v>
                </c:pt>
                <c:pt idx="2712">
                  <c:v>43087</c:v>
                </c:pt>
                <c:pt idx="2713">
                  <c:v>43088</c:v>
                </c:pt>
                <c:pt idx="2714">
                  <c:v>43089</c:v>
                </c:pt>
                <c:pt idx="2715">
                  <c:v>43090</c:v>
                </c:pt>
                <c:pt idx="2716">
                  <c:v>43091</c:v>
                </c:pt>
                <c:pt idx="2717">
                  <c:v>43095</c:v>
                </c:pt>
                <c:pt idx="2718">
                  <c:v>43096</c:v>
                </c:pt>
                <c:pt idx="2719">
                  <c:v>43097</c:v>
                </c:pt>
                <c:pt idx="2720">
                  <c:v>43102</c:v>
                </c:pt>
                <c:pt idx="2721">
                  <c:v>43103</c:v>
                </c:pt>
                <c:pt idx="2722">
                  <c:v>43104</c:v>
                </c:pt>
                <c:pt idx="2723">
                  <c:v>43105</c:v>
                </c:pt>
                <c:pt idx="2724">
                  <c:v>43108</c:v>
                </c:pt>
                <c:pt idx="2725">
                  <c:v>43109</c:v>
                </c:pt>
                <c:pt idx="2726">
                  <c:v>43110</c:v>
                </c:pt>
                <c:pt idx="2727">
                  <c:v>43111</c:v>
                </c:pt>
                <c:pt idx="2728">
                  <c:v>43112</c:v>
                </c:pt>
                <c:pt idx="2729">
                  <c:v>43115</c:v>
                </c:pt>
                <c:pt idx="2730">
                  <c:v>43116</c:v>
                </c:pt>
                <c:pt idx="2731">
                  <c:v>43117</c:v>
                </c:pt>
                <c:pt idx="2732">
                  <c:v>43118</c:v>
                </c:pt>
                <c:pt idx="2733">
                  <c:v>43119</c:v>
                </c:pt>
                <c:pt idx="2734">
                  <c:v>43122</c:v>
                </c:pt>
                <c:pt idx="2735">
                  <c:v>43123</c:v>
                </c:pt>
                <c:pt idx="2736">
                  <c:v>43124</c:v>
                </c:pt>
                <c:pt idx="2737">
                  <c:v>43126</c:v>
                </c:pt>
                <c:pt idx="2738">
                  <c:v>43129</c:v>
                </c:pt>
                <c:pt idx="2739">
                  <c:v>43130</c:v>
                </c:pt>
                <c:pt idx="2740">
                  <c:v>43131</c:v>
                </c:pt>
                <c:pt idx="2741">
                  <c:v>43132</c:v>
                </c:pt>
                <c:pt idx="2742">
                  <c:v>43133</c:v>
                </c:pt>
                <c:pt idx="2743">
                  <c:v>43136</c:v>
                </c:pt>
                <c:pt idx="2744">
                  <c:v>43137</c:v>
                </c:pt>
                <c:pt idx="2745">
                  <c:v>43138</c:v>
                </c:pt>
                <c:pt idx="2746">
                  <c:v>43139</c:v>
                </c:pt>
                <c:pt idx="2747">
                  <c:v>43140</c:v>
                </c:pt>
                <c:pt idx="2748">
                  <c:v>43145</c:v>
                </c:pt>
                <c:pt idx="2749">
                  <c:v>43146</c:v>
                </c:pt>
                <c:pt idx="2750">
                  <c:v>43147</c:v>
                </c:pt>
                <c:pt idx="2751">
                  <c:v>43150</c:v>
                </c:pt>
                <c:pt idx="2752">
                  <c:v>43151</c:v>
                </c:pt>
                <c:pt idx="2753">
                  <c:v>43152</c:v>
                </c:pt>
                <c:pt idx="2754">
                  <c:v>43153</c:v>
                </c:pt>
                <c:pt idx="2755">
                  <c:v>43154</c:v>
                </c:pt>
                <c:pt idx="2756">
                  <c:v>43157</c:v>
                </c:pt>
                <c:pt idx="2757">
                  <c:v>43158</c:v>
                </c:pt>
                <c:pt idx="2758">
                  <c:v>43159</c:v>
                </c:pt>
                <c:pt idx="2759">
                  <c:v>43160</c:v>
                </c:pt>
                <c:pt idx="2760">
                  <c:v>43161</c:v>
                </c:pt>
                <c:pt idx="2761">
                  <c:v>43164</c:v>
                </c:pt>
                <c:pt idx="2762">
                  <c:v>43165</c:v>
                </c:pt>
                <c:pt idx="2763">
                  <c:v>43166</c:v>
                </c:pt>
                <c:pt idx="2764">
                  <c:v>43167</c:v>
                </c:pt>
                <c:pt idx="2765">
                  <c:v>43168</c:v>
                </c:pt>
                <c:pt idx="2766">
                  <c:v>43171</c:v>
                </c:pt>
                <c:pt idx="2767">
                  <c:v>43172</c:v>
                </c:pt>
                <c:pt idx="2768">
                  <c:v>43173</c:v>
                </c:pt>
                <c:pt idx="2769">
                  <c:v>43174</c:v>
                </c:pt>
                <c:pt idx="2770">
                  <c:v>43175</c:v>
                </c:pt>
                <c:pt idx="2771">
                  <c:v>43178</c:v>
                </c:pt>
                <c:pt idx="2772">
                  <c:v>43179</c:v>
                </c:pt>
                <c:pt idx="2773">
                  <c:v>43180</c:v>
                </c:pt>
                <c:pt idx="2774">
                  <c:v>43181</c:v>
                </c:pt>
                <c:pt idx="2775">
                  <c:v>43182</c:v>
                </c:pt>
                <c:pt idx="2776">
                  <c:v>43185</c:v>
                </c:pt>
                <c:pt idx="2777">
                  <c:v>43186</c:v>
                </c:pt>
                <c:pt idx="2778">
                  <c:v>43187</c:v>
                </c:pt>
                <c:pt idx="2779">
                  <c:v>43188</c:v>
                </c:pt>
                <c:pt idx="2780">
                  <c:v>43192</c:v>
                </c:pt>
                <c:pt idx="2781">
                  <c:v>43193</c:v>
                </c:pt>
                <c:pt idx="2782">
                  <c:v>43194</c:v>
                </c:pt>
                <c:pt idx="2783">
                  <c:v>43195</c:v>
                </c:pt>
                <c:pt idx="2784">
                  <c:v>43196</c:v>
                </c:pt>
                <c:pt idx="2785">
                  <c:v>43199</c:v>
                </c:pt>
                <c:pt idx="2786">
                  <c:v>43200</c:v>
                </c:pt>
                <c:pt idx="2787">
                  <c:v>43201</c:v>
                </c:pt>
                <c:pt idx="2788">
                  <c:v>43202</c:v>
                </c:pt>
                <c:pt idx="2789">
                  <c:v>43203</c:v>
                </c:pt>
                <c:pt idx="2790">
                  <c:v>43206</c:v>
                </c:pt>
                <c:pt idx="2791">
                  <c:v>43207</c:v>
                </c:pt>
                <c:pt idx="2792">
                  <c:v>43208</c:v>
                </c:pt>
                <c:pt idx="2793">
                  <c:v>43209</c:v>
                </c:pt>
                <c:pt idx="2794">
                  <c:v>43210</c:v>
                </c:pt>
                <c:pt idx="2795">
                  <c:v>43213</c:v>
                </c:pt>
                <c:pt idx="2796">
                  <c:v>43214</c:v>
                </c:pt>
                <c:pt idx="2797">
                  <c:v>43215</c:v>
                </c:pt>
                <c:pt idx="2798">
                  <c:v>43216</c:v>
                </c:pt>
                <c:pt idx="2799">
                  <c:v>43217</c:v>
                </c:pt>
                <c:pt idx="2800">
                  <c:v>43220</c:v>
                </c:pt>
                <c:pt idx="2801">
                  <c:v>43222</c:v>
                </c:pt>
                <c:pt idx="2802">
                  <c:v>43223</c:v>
                </c:pt>
                <c:pt idx="2803">
                  <c:v>43224</c:v>
                </c:pt>
                <c:pt idx="2804">
                  <c:v>43227</c:v>
                </c:pt>
                <c:pt idx="2805">
                  <c:v>43228</c:v>
                </c:pt>
                <c:pt idx="2806">
                  <c:v>43229</c:v>
                </c:pt>
                <c:pt idx="2807">
                  <c:v>43230</c:v>
                </c:pt>
                <c:pt idx="2808">
                  <c:v>43231</c:v>
                </c:pt>
                <c:pt idx="2809">
                  <c:v>43234</c:v>
                </c:pt>
                <c:pt idx="2810">
                  <c:v>43235</c:v>
                </c:pt>
                <c:pt idx="2811">
                  <c:v>43236</c:v>
                </c:pt>
                <c:pt idx="2812">
                  <c:v>43237</c:v>
                </c:pt>
                <c:pt idx="2813">
                  <c:v>43238</c:v>
                </c:pt>
                <c:pt idx="2814">
                  <c:v>43241</c:v>
                </c:pt>
                <c:pt idx="2815">
                  <c:v>43242</c:v>
                </c:pt>
                <c:pt idx="2816">
                  <c:v>43243</c:v>
                </c:pt>
                <c:pt idx="2817">
                  <c:v>43244</c:v>
                </c:pt>
                <c:pt idx="2818">
                  <c:v>43245</c:v>
                </c:pt>
                <c:pt idx="2819">
                  <c:v>43248</c:v>
                </c:pt>
                <c:pt idx="2820">
                  <c:v>43249</c:v>
                </c:pt>
                <c:pt idx="2821">
                  <c:v>43250</c:v>
                </c:pt>
                <c:pt idx="2822">
                  <c:v>43252</c:v>
                </c:pt>
                <c:pt idx="2823">
                  <c:v>43255</c:v>
                </c:pt>
                <c:pt idx="2824">
                  <c:v>43256</c:v>
                </c:pt>
                <c:pt idx="2825">
                  <c:v>43257</c:v>
                </c:pt>
                <c:pt idx="2826">
                  <c:v>43258</c:v>
                </c:pt>
                <c:pt idx="2827">
                  <c:v>43259</c:v>
                </c:pt>
                <c:pt idx="2828">
                  <c:v>43262</c:v>
                </c:pt>
                <c:pt idx="2829">
                  <c:v>43263</c:v>
                </c:pt>
                <c:pt idx="2830">
                  <c:v>43264</c:v>
                </c:pt>
                <c:pt idx="2831">
                  <c:v>43265</c:v>
                </c:pt>
                <c:pt idx="2832">
                  <c:v>43266</c:v>
                </c:pt>
                <c:pt idx="2833">
                  <c:v>43269</c:v>
                </c:pt>
                <c:pt idx="2834">
                  <c:v>43270</c:v>
                </c:pt>
                <c:pt idx="2835">
                  <c:v>43271</c:v>
                </c:pt>
                <c:pt idx="2836">
                  <c:v>43272</c:v>
                </c:pt>
                <c:pt idx="2837">
                  <c:v>43273</c:v>
                </c:pt>
                <c:pt idx="2838">
                  <c:v>43276</c:v>
                </c:pt>
                <c:pt idx="2839">
                  <c:v>43277</c:v>
                </c:pt>
                <c:pt idx="2840">
                  <c:v>43278</c:v>
                </c:pt>
                <c:pt idx="2841">
                  <c:v>43279</c:v>
                </c:pt>
                <c:pt idx="2842">
                  <c:v>43280</c:v>
                </c:pt>
                <c:pt idx="2843">
                  <c:v>43283</c:v>
                </c:pt>
                <c:pt idx="2844">
                  <c:v>43284</c:v>
                </c:pt>
                <c:pt idx="2845">
                  <c:v>43285</c:v>
                </c:pt>
                <c:pt idx="2846">
                  <c:v>43286</c:v>
                </c:pt>
                <c:pt idx="2847">
                  <c:v>43287</c:v>
                </c:pt>
                <c:pt idx="2848">
                  <c:v>43291</c:v>
                </c:pt>
                <c:pt idx="2849">
                  <c:v>43292</c:v>
                </c:pt>
                <c:pt idx="2850">
                  <c:v>43293</c:v>
                </c:pt>
                <c:pt idx="2851">
                  <c:v>43294</c:v>
                </c:pt>
                <c:pt idx="2852">
                  <c:v>43297</c:v>
                </c:pt>
                <c:pt idx="2853">
                  <c:v>43298</c:v>
                </c:pt>
                <c:pt idx="2854">
                  <c:v>43299</c:v>
                </c:pt>
                <c:pt idx="2855">
                  <c:v>43300</c:v>
                </c:pt>
                <c:pt idx="2856">
                  <c:v>43301</c:v>
                </c:pt>
                <c:pt idx="2857">
                  <c:v>43304</c:v>
                </c:pt>
                <c:pt idx="2858">
                  <c:v>43305</c:v>
                </c:pt>
                <c:pt idx="2859">
                  <c:v>43306</c:v>
                </c:pt>
                <c:pt idx="2860">
                  <c:v>43307</c:v>
                </c:pt>
                <c:pt idx="2861">
                  <c:v>43308</c:v>
                </c:pt>
                <c:pt idx="2862">
                  <c:v>43311</c:v>
                </c:pt>
                <c:pt idx="2863">
                  <c:v>43312</c:v>
                </c:pt>
                <c:pt idx="2864">
                  <c:v>43313</c:v>
                </c:pt>
                <c:pt idx="2865">
                  <c:v>43314</c:v>
                </c:pt>
                <c:pt idx="2866">
                  <c:v>43315</c:v>
                </c:pt>
                <c:pt idx="2867">
                  <c:v>43318</c:v>
                </c:pt>
                <c:pt idx="2868">
                  <c:v>43319</c:v>
                </c:pt>
                <c:pt idx="2869">
                  <c:v>43320</c:v>
                </c:pt>
                <c:pt idx="2870">
                  <c:v>43321</c:v>
                </c:pt>
                <c:pt idx="2871">
                  <c:v>43322</c:v>
                </c:pt>
                <c:pt idx="2872">
                  <c:v>43325</c:v>
                </c:pt>
                <c:pt idx="2873">
                  <c:v>43326</c:v>
                </c:pt>
                <c:pt idx="2874">
                  <c:v>43327</c:v>
                </c:pt>
                <c:pt idx="2875">
                  <c:v>43328</c:v>
                </c:pt>
                <c:pt idx="2876">
                  <c:v>43329</c:v>
                </c:pt>
                <c:pt idx="2877">
                  <c:v>43332</c:v>
                </c:pt>
                <c:pt idx="2878">
                  <c:v>43333</c:v>
                </c:pt>
                <c:pt idx="2879">
                  <c:v>43334</c:v>
                </c:pt>
                <c:pt idx="2880">
                  <c:v>43335</c:v>
                </c:pt>
                <c:pt idx="2881">
                  <c:v>43336</c:v>
                </c:pt>
                <c:pt idx="2882">
                  <c:v>43339</c:v>
                </c:pt>
                <c:pt idx="2883">
                  <c:v>43340</c:v>
                </c:pt>
                <c:pt idx="2884">
                  <c:v>43341</c:v>
                </c:pt>
                <c:pt idx="2885">
                  <c:v>43342</c:v>
                </c:pt>
                <c:pt idx="2886">
                  <c:v>43343</c:v>
                </c:pt>
                <c:pt idx="2887">
                  <c:v>43346</c:v>
                </c:pt>
                <c:pt idx="2888">
                  <c:v>43347</c:v>
                </c:pt>
                <c:pt idx="2889">
                  <c:v>43348</c:v>
                </c:pt>
                <c:pt idx="2890">
                  <c:v>43349</c:v>
                </c:pt>
                <c:pt idx="2891">
                  <c:v>43353</c:v>
                </c:pt>
                <c:pt idx="2892">
                  <c:v>43354</c:v>
                </c:pt>
                <c:pt idx="2893">
                  <c:v>43355</c:v>
                </c:pt>
                <c:pt idx="2894">
                  <c:v>43356</c:v>
                </c:pt>
                <c:pt idx="2895">
                  <c:v>43357</c:v>
                </c:pt>
                <c:pt idx="2896">
                  <c:v>43360</c:v>
                </c:pt>
                <c:pt idx="2897">
                  <c:v>43361</c:v>
                </c:pt>
                <c:pt idx="2898">
                  <c:v>43362</c:v>
                </c:pt>
                <c:pt idx="2899">
                  <c:v>43363</c:v>
                </c:pt>
                <c:pt idx="2900">
                  <c:v>43364</c:v>
                </c:pt>
                <c:pt idx="2901">
                  <c:v>43367</c:v>
                </c:pt>
                <c:pt idx="2902">
                  <c:v>43368</c:v>
                </c:pt>
                <c:pt idx="2903">
                  <c:v>43369</c:v>
                </c:pt>
                <c:pt idx="2904">
                  <c:v>43370</c:v>
                </c:pt>
                <c:pt idx="2905">
                  <c:v>43371</c:v>
                </c:pt>
                <c:pt idx="2906">
                  <c:v>43374</c:v>
                </c:pt>
                <c:pt idx="2907">
                  <c:v>43375</c:v>
                </c:pt>
                <c:pt idx="2908">
                  <c:v>43376</c:v>
                </c:pt>
                <c:pt idx="2909">
                  <c:v>43377</c:v>
                </c:pt>
                <c:pt idx="2910">
                  <c:v>43378</c:v>
                </c:pt>
                <c:pt idx="2911">
                  <c:v>43381</c:v>
                </c:pt>
                <c:pt idx="2912">
                  <c:v>43382</c:v>
                </c:pt>
                <c:pt idx="2913">
                  <c:v>43383</c:v>
                </c:pt>
                <c:pt idx="2914">
                  <c:v>43384</c:v>
                </c:pt>
                <c:pt idx="2915">
                  <c:v>43388</c:v>
                </c:pt>
                <c:pt idx="2916">
                  <c:v>43389</c:v>
                </c:pt>
                <c:pt idx="2917">
                  <c:v>43390</c:v>
                </c:pt>
                <c:pt idx="2918">
                  <c:v>43391</c:v>
                </c:pt>
                <c:pt idx="2919">
                  <c:v>43392</c:v>
                </c:pt>
                <c:pt idx="2920">
                  <c:v>43395</c:v>
                </c:pt>
                <c:pt idx="2921">
                  <c:v>43396</c:v>
                </c:pt>
                <c:pt idx="2922">
                  <c:v>43397</c:v>
                </c:pt>
                <c:pt idx="2923">
                  <c:v>43398</c:v>
                </c:pt>
                <c:pt idx="2924">
                  <c:v>43399</c:v>
                </c:pt>
                <c:pt idx="2925">
                  <c:v>43402</c:v>
                </c:pt>
                <c:pt idx="2926">
                  <c:v>43403</c:v>
                </c:pt>
                <c:pt idx="2927">
                  <c:v>43404</c:v>
                </c:pt>
                <c:pt idx="2928">
                  <c:v>43405</c:v>
                </c:pt>
                <c:pt idx="2929">
                  <c:v>43409</c:v>
                </c:pt>
                <c:pt idx="2930">
                  <c:v>43410</c:v>
                </c:pt>
                <c:pt idx="2931">
                  <c:v>43411</c:v>
                </c:pt>
                <c:pt idx="2932">
                  <c:v>43412</c:v>
                </c:pt>
                <c:pt idx="2933">
                  <c:v>43413</c:v>
                </c:pt>
                <c:pt idx="2934">
                  <c:v>43416</c:v>
                </c:pt>
                <c:pt idx="2935">
                  <c:v>43417</c:v>
                </c:pt>
                <c:pt idx="2936">
                  <c:v>43418</c:v>
                </c:pt>
                <c:pt idx="2937">
                  <c:v>43420</c:v>
                </c:pt>
                <c:pt idx="2938">
                  <c:v>43423</c:v>
                </c:pt>
                <c:pt idx="2939">
                  <c:v>43425</c:v>
                </c:pt>
                <c:pt idx="2940">
                  <c:v>43426</c:v>
                </c:pt>
                <c:pt idx="2941">
                  <c:v>43427</c:v>
                </c:pt>
                <c:pt idx="2942">
                  <c:v>43430</c:v>
                </c:pt>
                <c:pt idx="2943">
                  <c:v>43431</c:v>
                </c:pt>
                <c:pt idx="2944">
                  <c:v>43432</c:v>
                </c:pt>
                <c:pt idx="2945">
                  <c:v>43433</c:v>
                </c:pt>
                <c:pt idx="2946">
                  <c:v>43434</c:v>
                </c:pt>
                <c:pt idx="2947">
                  <c:v>43437</c:v>
                </c:pt>
                <c:pt idx="2948">
                  <c:v>43438</c:v>
                </c:pt>
                <c:pt idx="2949">
                  <c:v>43439</c:v>
                </c:pt>
                <c:pt idx="2950">
                  <c:v>43440</c:v>
                </c:pt>
                <c:pt idx="2951">
                  <c:v>43441</c:v>
                </c:pt>
                <c:pt idx="2952">
                  <c:v>43444</c:v>
                </c:pt>
                <c:pt idx="2953">
                  <c:v>43445</c:v>
                </c:pt>
                <c:pt idx="2954">
                  <c:v>43446</c:v>
                </c:pt>
                <c:pt idx="2955">
                  <c:v>43447</c:v>
                </c:pt>
                <c:pt idx="2956">
                  <c:v>43448</c:v>
                </c:pt>
                <c:pt idx="2957">
                  <c:v>43451</c:v>
                </c:pt>
                <c:pt idx="2958">
                  <c:v>43452</c:v>
                </c:pt>
                <c:pt idx="2959">
                  <c:v>43453</c:v>
                </c:pt>
                <c:pt idx="2960">
                  <c:v>43454</c:v>
                </c:pt>
                <c:pt idx="2961">
                  <c:v>43455</c:v>
                </c:pt>
                <c:pt idx="2962">
                  <c:v>43460</c:v>
                </c:pt>
                <c:pt idx="2963">
                  <c:v>43461</c:v>
                </c:pt>
                <c:pt idx="2964">
                  <c:v>43462</c:v>
                </c:pt>
                <c:pt idx="2965">
                  <c:v>43467</c:v>
                </c:pt>
                <c:pt idx="2966">
                  <c:v>43468</c:v>
                </c:pt>
                <c:pt idx="2967">
                  <c:v>43469</c:v>
                </c:pt>
                <c:pt idx="2968">
                  <c:v>43472</c:v>
                </c:pt>
                <c:pt idx="2969">
                  <c:v>43473</c:v>
                </c:pt>
                <c:pt idx="2970">
                  <c:v>43474</c:v>
                </c:pt>
                <c:pt idx="2971">
                  <c:v>43475</c:v>
                </c:pt>
                <c:pt idx="2972">
                  <c:v>43476</c:v>
                </c:pt>
                <c:pt idx="2973">
                  <c:v>43479</c:v>
                </c:pt>
                <c:pt idx="2974">
                  <c:v>43480</c:v>
                </c:pt>
                <c:pt idx="2975">
                  <c:v>43481</c:v>
                </c:pt>
                <c:pt idx="2976">
                  <c:v>43482</c:v>
                </c:pt>
                <c:pt idx="2977">
                  <c:v>43483</c:v>
                </c:pt>
                <c:pt idx="2978">
                  <c:v>43486</c:v>
                </c:pt>
                <c:pt idx="2979">
                  <c:v>43487</c:v>
                </c:pt>
                <c:pt idx="2980">
                  <c:v>43488</c:v>
                </c:pt>
                <c:pt idx="2981">
                  <c:v>43489</c:v>
                </c:pt>
                <c:pt idx="2982">
                  <c:v>43493</c:v>
                </c:pt>
                <c:pt idx="2983">
                  <c:v>43494</c:v>
                </c:pt>
                <c:pt idx="2984">
                  <c:v>43495</c:v>
                </c:pt>
                <c:pt idx="2985">
                  <c:v>43496</c:v>
                </c:pt>
                <c:pt idx="2986">
                  <c:v>43497</c:v>
                </c:pt>
                <c:pt idx="2987">
                  <c:v>43500</c:v>
                </c:pt>
                <c:pt idx="2988">
                  <c:v>43501</c:v>
                </c:pt>
                <c:pt idx="2989">
                  <c:v>43502</c:v>
                </c:pt>
                <c:pt idx="2990">
                  <c:v>43503</c:v>
                </c:pt>
                <c:pt idx="2991">
                  <c:v>43504</c:v>
                </c:pt>
                <c:pt idx="2992">
                  <c:v>43507</c:v>
                </c:pt>
                <c:pt idx="2993">
                  <c:v>43508</c:v>
                </c:pt>
                <c:pt idx="2994">
                  <c:v>43509</c:v>
                </c:pt>
                <c:pt idx="2995">
                  <c:v>43510</c:v>
                </c:pt>
                <c:pt idx="2996">
                  <c:v>43511</c:v>
                </c:pt>
                <c:pt idx="2997">
                  <c:v>43514</c:v>
                </c:pt>
                <c:pt idx="2998">
                  <c:v>43515</c:v>
                </c:pt>
                <c:pt idx="2999">
                  <c:v>43516</c:v>
                </c:pt>
                <c:pt idx="3000">
                  <c:v>43517</c:v>
                </c:pt>
                <c:pt idx="3001">
                  <c:v>43518</c:v>
                </c:pt>
                <c:pt idx="3002">
                  <c:v>43521</c:v>
                </c:pt>
                <c:pt idx="3003">
                  <c:v>43522</c:v>
                </c:pt>
                <c:pt idx="3004">
                  <c:v>43523</c:v>
                </c:pt>
                <c:pt idx="3005">
                  <c:v>43524</c:v>
                </c:pt>
                <c:pt idx="3006">
                  <c:v>43525</c:v>
                </c:pt>
                <c:pt idx="3007">
                  <c:v>43530</c:v>
                </c:pt>
                <c:pt idx="3008">
                  <c:v>43531</c:v>
                </c:pt>
                <c:pt idx="3009">
                  <c:v>43532</c:v>
                </c:pt>
                <c:pt idx="3010">
                  <c:v>43535</c:v>
                </c:pt>
                <c:pt idx="3011">
                  <c:v>43536</c:v>
                </c:pt>
                <c:pt idx="3012">
                  <c:v>43537</c:v>
                </c:pt>
                <c:pt idx="3013">
                  <c:v>43538</c:v>
                </c:pt>
                <c:pt idx="3014">
                  <c:v>43539</c:v>
                </c:pt>
                <c:pt idx="3015">
                  <c:v>43542</c:v>
                </c:pt>
                <c:pt idx="3016">
                  <c:v>43543</c:v>
                </c:pt>
                <c:pt idx="3017">
                  <c:v>43544</c:v>
                </c:pt>
                <c:pt idx="3018">
                  <c:v>43545</c:v>
                </c:pt>
                <c:pt idx="3019">
                  <c:v>43546</c:v>
                </c:pt>
                <c:pt idx="3020">
                  <c:v>43549</c:v>
                </c:pt>
                <c:pt idx="3021">
                  <c:v>43550</c:v>
                </c:pt>
                <c:pt idx="3022">
                  <c:v>43551</c:v>
                </c:pt>
                <c:pt idx="3023">
                  <c:v>43552</c:v>
                </c:pt>
                <c:pt idx="3024">
                  <c:v>43553</c:v>
                </c:pt>
                <c:pt idx="3025">
                  <c:v>43556</c:v>
                </c:pt>
                <c:pt idx="3026">
                  <c:v>43557</c:v>
                </c:pt>
                <c:pt idx="3027">
                  <c:v>43558</c:v>
                </c:pt>
                <c:pt idx="3028">
                  <c:v>43559</c:v>
                </c:pt>
                <c:pt idx="3029">
                  <c:v>43560</c:v>
                </c:pt>
                <c:pt idx="3030">
                  <c:v>43563</c:v>
                </c:pt>
                <c:pt idx="3031">
                  <c:v>43564</c:v>
                </c:pt>
                <c:pt idx="3032">
                  <c:v>43565</c:v>
                </c:pt>
                <c:pt idx="3033">
                  <c:v>43566</c:v>
                </c:pt>
                <c:pt idx="3034">
                  <c:v>43567</c:v>
                </c:pt>
                <c:pt idx="3035">
                  <c:v>43570</c:v>
                </c:pt>
                <c:pt idx="3036">
                  <c:v>43571</c:v>
                </c:pt>
                <c:pt idx="3037">
                  <c:v>43572</c:v>
                </c:pt>
                <c:pt idx="3038">
                  <c:v>43573</c:v>
                </c:pt>
                <c:pt idx="3039">
                  <c:v>43577</c:v>
                </c:pt>
                <c:pt idx="3040">
                  <c:v>43578</c:v>
                </c:pt>
                <c:pt idx="3041">
                  <c:v>43579</c:v>
                </c:pt>
                <c:pt idx="3042">
                  <c:v>43580</c:v>
                </c:pt>
                <c:pt idx="3043">
                  <c:v>43581</c:v>
                </c:pt>
                <c:pt idx="3044">
                  <c:v>43584</c:v>
                </c:pt>
                <c:pt idx="3045">
                  <c:v>43585</c:v>
                </c:pt>
                <c:pt idx="3046">
                  <c:v>43587</c:v>
                </c:pt>
                <c:pt idx="3047">
                  <c:v>43588</c:v>
                </c:pt>
                <c:pt idx="3048">
                  <c:v>43591</c:v>
                </c:pt>
                <c:pt idx="3049">
                  <c:v>43592</c:v>
                </c:pt>
                <c:pt idx="3050">
                  <c:v>43593</c:v>
                </c:pt>
                <c:pt idx="3051">
                  <c:v>43594</c:v>
                </c:pt>
                <c:pt idx="3052">
                  <c:v>43595</c:v>
                </c:pt>
                <c:pt idx="3053">
                  <c:v>43598</c:v>
                </c:pt>
                <c:pt idx="3054">
                  <c:v>43599</c:v>
                </c:pt>
                <c:pt idx="3055">
                  <c:v>43600</c:v>
                </c:pt>
                <c:pt idx="3056">
                  <c:v>43601</c:v>
                </c:pt>
                <c:pt idx="3057">
                  <c:v>43602</c:v>
                </c:pt>
                <c:pt idx="3058">
                  <c:v>43605</c:v>
                </c:pt>
                <c:pt idx="3059">
                  <c:v>43606</c:v>
                </c:pt>
                <c:pt idx="3060">
                  <c:v>43607</c:v>
                </c:pt>
                <c:pt idx="3061">
                  <c:v>43608</c:v>
                </c:pt>
                <c:pt idx="3062">
                  <c:v>43609</c:v>
                </c:pt>
                <c:pt idx="3063">
                  <c:v>43612</c:v>
                </c:pt>
                <c:pt idx="3064">
                  <c:v>43613</c:v>
                </c:pt>
                <c:pt idx="3065">
                  <c:v>43614</c:v>
                </c:pt>
                <c:pt idx="3066">
                  <c:v>43615</c:v>
                </c:pt>
                <c:pt idx="3067">
                  <c:v>43616</c:v>
                </c:pt>
                <c:pt idx="3068">
                  <c:v>43619</c:v>
                </c:pt>
                <c:pt idx="3069">
                  <c:v>43620</c:v>
                </c:pt>
                <c:pt idx="3070">
                  <c:v>43621</c:v>
                </c:pt>
                <c:pt idx="3071">
                  <c:v>43622</c:v>
                </c:pt>
                <c:pt idx="3072">
                  <c:v>43623</c:v>
                </c:pt>
                <c:pt idx="3073">
                  <c:v>43626</c:v>
                </c:pt>
                <c:pt idx="3074">
                  <c:v>43627</c:v>
                </c:pt>
                <c:pt idx="3075">
                  <c:v>43628</c:v>
                </c:pt>
                <c:pt idx="3076">
                  <c:v>43629</c:v>
                </c:pt>
                <c:pt idx="3077">
                  <c:v>43630</c:v>
                </c:pt>
                <c:pt idx="3078">
                  <c:v>43633</c:v>
                </c:pt>
                <c:pt idx="3079">
                  <c:v>43634</c:v>
                </c:pt>
                <c:pt idx="3080">
                  <c:v>43635</c:v>
                </c:pt>
                <c:pt idx="3081">
                  <c:v>43637</c:v>
                </c:pt>
                <c:pt idx="3082">
                  <c:v>43640</c:v>
                </c:pt>
                <c:pt idx="3083">
                  <c:v>43641</c:v>
                </c:pt>
                <c:pt idx="3084">
                  <c:v>43642</c:v>
                </c:pt>
                <c:pt idx="3085">
                  <c:v>43643</c:v>
                </c:pt>
                <c:pt idx="3086">
                  <c:v>43644</c:v>
                </c:pt>
                <c:pt idx="3087">
                  <c:v>43647</c:v>
                </c:pt>
                <c:pt idx="3088">
                  <c:v>43648</c:v>
                </c:pt>
                <c:pt idx="3089">
                  <c:v>43649</c:v>
                </c:pt>
                <c:pt idx="3090">
                  <c:v>43650</c:v>
                </c:pt>
                <c:pt idx="3091">
                  <c:v>43651</c:v>
                </c:pt>
                <c:pt idx="3092">
                  <c:v>43654</c:v>
                </c:pt>
                <c:pt idx="3093">
                  <c:v>43656</c:v>
                </c:pt>
                <c:pt idx="3094">
                  <c:v>43657</c:v>
                </c:pt>
                <c:pt idx="3095">
                  <c:v>43658</c:v>
                </c:pt>
                <c:pt idx="3096">
                  <c:v>43661</c:v>
                </c:pt>
                <c:pt idx="3097">
                  <c:v>43662</c:v>
                </c:pt>
                <c:pt idx="3098">
                  <c:v>43663</c:v>
                </c:pt>
                <c:pt idx="3099">
                  <c:v>43664</c:v>
                </c:pt>
                <c:pt idx="3100">
                  <c:v>43665</c:v>
                </c:pt>
                <c:pt idx="3101">
                  <c:v>43668</c:v>
                </c:pt>
                <c:pt idx="3102">
                  <c:v>43669</c:v>
                </c:pt>
                <c:pt idx="3103">
                  <c:v>43670</c:v>
                </c:pt>
                <c:pt idx="3104">
                  <c:v>43671</c:v>
                </c:pt>
                <c:pt idx="3105">
                  <c:v>43672</c:v>
                </c:pt>
                <c:pt idx="3106">
                  <c:v>43675</c:v>
                </c:pt>
                <c:pt idx="3107">
                  <c:v>43676</c:v>
                </c:pt>
                <c:pt idx="3108">
                  <c:v>43677</c:v>
                </c:pt>
                <c:pt idx="3109">
                  <c:v>43678</c:v>
                </c:pt>
                <c:pt idx="3110">
                  <c:v>43679</c:v>
                </c:pt>
                <c:pt idx="3111">
                  <c:v>43682</c:v>
                </c:pt>
                <c:pt idx="3112">
                  <c:v>43683</c:v>
                </c:pt>
                <c:pt idx="3113">
                  <c:v>43684</c:v>
                </c:pt>
                <c:pt idx="3114">
                  <c:v>43685</c:v>
                </c:pt>
                <c:pt idx="3115">
                  <c:v>43686</c:v>
                </c:pt>
                <c:pt idx="3116">
                  <c:v>43689</c:v>
                </c:pt>
                <c:pt idx="3117">
                  <c:v>43690</c:v>
                </c:pt>
                <c:pt idx="3118">
                  <c:v>43691</c:v>
                </c:pt>
                <c:pt idx="3119">
                  <c:v>43692</c:v>
                </c:pt>
                <c:pt idx="3120">
                  <c:v>43693</c:v>
                </c:pt>
                <c:pt idx="3121">
                  <c:v>43696</c:v>
                </c:pt>
                <c:pt idx="3122">
                  <c:v>43697</c:v>
                </c:pt>
                <c:pt idx="3123">
                  <c:v>43698</c:v>
                </c:pt>
                <c:pt idx="3124">
                  <c:v>43699</c:v>
                </c:pt>
                <c:pt idx="3125">
                  <c:v>43700</c:v>
                </c:pt>
                <c:pt idx="3126">
                  <c:v>43703</c:v>
                </c:pt>
                <c:pt idx="3127">
                  <c:v>43704</c:v>
                </c:pt>
                <c:pt idx="3128">
                  <c:v>43705</c:v>
                </c:pt>
                <c:pt idx="3129">
                  <c:v>43706</c:v>
                </c:pt>
                <c:pt idx="3130">
                  <c:v>43707</c:v>
                </c:pt>
                <c:pt idx="3131">
                  <c:v>43710</c:v>
                </c:pt>
                <c:pt idx="3132">
                  <c:v>43711</c:v>
                </c:pt>
                <c:pt idx="3133">
                  <c:v>43712</c:v>
                </c:pt>
                <c:pt idx="3134">
                  <c:v>43713</c:v>
                </c:pt>
                <c:pt idx="3135">
                  <c:v>43714</c:v>
                </c:pt>
                <c:pt idx="3136">
                  <c:v>43717</c:v>
                </c:pt>
                <c:pt idx="3137">
                  <c:v>43718</c:v>
                </c:pt>
                <c:pt idx="3138">
                  <c:v>43719</c:v>
                </c:pt>
                <c:pt idx="3139">
                  <c:v>43720</c:v>
                </c:pt>
                <c:pt idx="3140">
                  <c:v>43721</c:v>
                </c:pt>
                <c:pt idx="3141">
                  <c:v>43724</c:v>
                </c:pt>
                <c:pt idx="3142">
                  <c:v>43725</c:v>
                </c:pt>
                <c:pt idx="3143">
                  <c:v>43726</c:v>
                </c:pt>
                <c:pt idx="3144">
                  <c:v>43727</c:v>
                </c:pt>
                <c:pt idx="3145">
                  <c:v>43728</c:v>
                </c:pt>
                <c:pt idx="3146">
                  <c:v>43731</c:v>
                </c:pt>
                <c:pt idx="3147">
                  <c:v>43732</c:v>
                </c:pt>
                <c:pt idx="3148">
                  <c:v>43733</c:v>
                </c:pt>
                <c:pt idx="3149">
                  <c:v>43734</c:v>
                </c:pt>
                <c:pt idx="3150">
                  <c:v>43735</c:v>
                </c:pt>
                <c:pt idx="3151">
                  <c:v>43738</c:v>
                </c:pt>
                <c:pt idx="3152">
                  <c:v>43739</c:v>
                </c:pt>
                <c:pt idx="3153">
                  <c:v>43740</c:v>
                </c:pt>
                <c:pt idx="3154">
                  <c:v>43741</c:v>
                </c:pt>
                <c:pt idx="3155">
                  <c:v>43742</c:v>
                </c:pt>
                <c:pt idx="3156">
                  <c:v>43745</c:v>
                </c:pt>
                <c:pt idx="3157">
                  <c:v>43746</c:v>
                </c:pt>
                <c:pt idx="3158">
                  <c:v>43747</c:v>
                </c:pt>
                <c:pt idx="3159">
                  <c:v>43748</c:v>
                </c:pt>
                <c:pt idx="3160">
                  <c:v>43749</c:v>
                </c:pt>
                <c:pt idx="3161">
                  <c:v>43752</c:v>
                </c:pt>
                <c:pt idx="3162">
                  <c:v>43753</c:v>
                </c:pt>
                <c:pt idx="3163">
                  <c:v>43754</c:v>
                </c:pt>
                <c:pt idx="3164">
                  <c:v>43755</c:v>
                </c:pt>
                <c:pt idx="3165">
                  <c:v>43756</c:v>
                </c:pt>
                <c:pt idx="3166">
                  <c:v>43759</c:v>
                </c:pt>
                <c:pt idx="3167">
                  <c:v>43760</c:v>
                </c:pt>
                <c:pt idx="3168">
                  <c:v>43761</c:v>
                </c:pt>
                <c:pt idx="3169">
                  <c:v>43762</c:v>
                </c:pt>
                <c:pt idx="3170">
                  <c:v>43763</c:v>
                </c:pt>
                <c:pt idx="3171">
                  <c:v>43766</c:v>
                </c:pt>
                <c:pt idx="3172">
                  <c:v>43767</c:v>
                </c:pt>
                <c:pt idx="3173">
                  <c:v>43768</c:v>
                </c:pt>
                <c:pt idx="3174">
                  <c:v>43769</c:v>
                </c:pt>
                <c:pt idx="3175">
                  <c:v>43770</c:v>
                </c:pt>
                <c:pt idx="3176">
                  <c:v>43773</c:v>
                </c:pt>
                <c:pt idx="3177">
                  <c:v>43774</c:v>
                </c:pt>
                <c:pt idx="3178">
                  <c:v>43775</c:v>
                </c:pt>
                <c:pt idx="3179">
                  <c:v>43776</c:v>
                </c:pt>
                <c:pt idx="3180">
                  <c:v>43777</c:v>
                </c:pt>
                <c:pt idx="3181">
                  <c:v>43780</c:v>
                </c:pt>
                <c:pt idx="3182">
                  <c:v>43781</c:v>
                </c:pt>
                <c:pt idx="3183">
                  <c:v>43782</c:v>
                </c:pt>
                <c:pt idx="3184">
                  <c:v>43783</c:v>
                </c:pt>
                <c:pt idx="3185">
                  <c:v>43787</c:v>
                </c:pt>
                <c:pt idx="3186">
                  <c:v>43788</c:v>
                </c:pt>
                <c:pt idx="3187">
                  <c:v>43790</c:v>
                </c:pt>
                <c:pt idx="3188">
                  <c:v>43791</c:v>
                </c:pt>
                <c:pt idx="3189">
                  <c:v>43794</c:v>
                </c:pt>
                <c:pt idx="3190">
                  <c:v>43795</c:v>
                </c:pt>
                <c:pt idx="3191">
                  <c:v>43796</c:v>
                </c:pt>
                <c:pt idx="3192">
                  <c:v>43797</c:v>
                </c:pt>
                <c:pt idx="3193">
                  <c:v>43798</c:v>
                </c:pt>
                <c:pt idx="3194">
                  <c:v>43801</c:v>
                </c:pt>
                <c:pt idx="3195">
                  <c:v>43802</c:v>
                </c:pt>
                <c:pt idx="3196">
                  <c:v>43803</c:v>
                </c:pt>
                <c:pt idx="3197">
                  <c:v>43804</c:v>
                </c:pt>
                <c:pt idx="3198">
                  <c:v>43805</c:v>
                </c:pt>
                <c:pt idx="3199">
                  <c:v>43808</c:v>
                </c:pt>
                <c:pt idx="3200">
                  <c:v>43809</c:v>
                </c:pt>
                <c:pt idx="3201">
                  <c:v>43810</c:v>
                </c:pt>
                <c:pt idx="3202">
                  <c:v>43811</c:v>
                </c:pt>
                <c:pt idx="3203">
                  <c:v>43812</c:v>
                </c:pt>
                <c:pt idx="3204">
                  <c:v>43815</c:v>
                </c:pt>
                <c:pt idx="3205">
                  <c:v>43816</c:v>
                </c:pt>
                <c:pt idx="3206">
                  <c:v>43817</c:v>
                </c:pt>
                <c:pt idx="3207">
                  <c:v>43818</c:v>
                </c:pt>
                <c:pt idx="3208">
                  <c:v>43819</c:v>
                </c:pt>
                <c:pt idx="3209">
                  <c:v>43822</c:v>
                </c:pt>
                <c:pt idx="3210">
                  <c:v>43825</c:v>
                </c:pt>
                <c:pt idx="3211">
                  <c:v>43826</c:v>
                </c:pt>
                <c:pt idx="3212">
                  <c:v>43829</c:v>
                </c:pt>
                <c:pt idx="3213">
                  <c:v>43832</c:v>
                </c:pt>
                <c:pt idx="3214">
                  <c:v>43833</c:v>
                </c:pt>
                <c:pt idx="3215">
                  <c:v>43836</c:v>
                </c:pt>
                <c:pt idx="3216">
                  <c:v>43837</c:v>
                </c:pt>
                <c:pt idx="3217">
                  <c:v>43838</c:v>
                </c:pt>
                <c:pt idx="3218">
                  <c:v>43839</c:v>
                </c:pt>
                <c:pt idx="3219">
                  <c:v>43840</c:v>
                </c:pt>
                <c:pt idx="3220">
                  <c:v>43843</c:v>
                </c:pt>
                <c:pt idx="3221">
                  <c:v>43844</c:v>
                </c:pt>
                <c:pt idx="3222">
                  <c:v>43845</c:v>
                </c:pt>
                <c:pt idx="3223">
                  <c:v>43846</c:v>
                </c:pt>
                <c:pt idx="3224">
                  <c:v>43847</c:v>
                </c:pt>
                <c:pt idx="3225">
                  <c:v>43850</c:v>
                </c:pt>
                <c:pt idx="3226">
                  <c:v>43851</c:v>
                </c:pt>
                <c:pt idx="3227">
                  <c:v>43852</c:v>
                </c:pt>
                <c:pt idx="3228">
                  <c:v>43853</c:v>
                </c:pt>
                <c:pt idx="3229">
                  <c:v>43854</c:v>
                </c:pt>
                <c:pt idx="3230">
                  <c:v>43857</c:v>
                </c:pt>
                <c:pt idx="3231">
                  <c:v>43858</c:v>
                </c:pt>
                <c:pt idx="3232">
                  <c:v>43859</c:v>
                </c:pt>
                <c:pt idx="3233">
                  <c:v>43860</c:v>
                </c:pt>
                <c:pt idx="3234">
                  <c:v>43861</c:v>
                </c:pt>
                <c:pt idx="3235">
                  <c:v>43864</c:v>
                </c:pt>
                <c:pt idx="3236">
                  <c:v>43865</c:v>
                </c:pt>
                <c:pt idx="3237">
                  <c:v>43866</c:v>
                </c:pt>
                <c:pt idx="3238">
                  <c:v>43867</c:v>
                </c:pt>
                <c:pt idx="3239">
                  <c:v>43868</c:v>
                </c:pt>
                <c:pt idx="3240">
                  <c:v>43871</c:v>
                </c:pt>
                <c:pt idx="3241">
                  <c:v>43872</c:v>
                </c:pt>
                <c:pt idx="3242">
                  <c:v>43873</c:v>
                </c:pt>
                <c:pt idx="3243">
                  <c:v>43874</c:v>
                </c:pt>
                <c:pt idx="3244">
                  <c:v>43875</c:v>
                </c:pt>
                <c:pt idx="3245">
                  <c:v>43878</c:v>
                </c:pt>
                <c:pt idx="3246">
                  <c:v>43879</c:v>
                </c:pt>
                <c:pt idx="3247">
                  <c:v>43880</c:v>
                </c:pt>
                <c:pt idx="3248">
                  <c:v>43881</c:v>
                </c:pt>
                <c:pt idx="3249">
                  <c:v>43882</c:v>
                </c:pt>
                <c:pt idx="3250">
                  <c:v>43887</c:v>
                </c:pt>
                <c:pt idx="3251">
                  <c:v>43888</c:v>
                </c:pt>
                <c:pt idx="3252">
                  <c:v>43889</c:v>
                </c:pt>
                <c:pt idx="3253">
                  <c:v>43892</c:v>
                </c:pt>
                <c:pt idx="3254">
                  <c:v>43893</c:v>
                </c:pt>
                <c:pt idx="3255">
                  <c:v>43894</c:v>
                </c:pt>
                <c:pt idx="3256">
                  <c:v>43895</c:v>
                </c:pt>
                <c:pt idx="3257">
                  <c:v>43896</c:v>
                </c:pt>
                <c:pt idx="3258">
                  <c:v>43899</c:v>
                </c:pt>
                <c:pt idx="3259">
                  <c:v>43900</c:v>
                </c:pt>
                <c:pt idx="3260">
                  <c:v>43901</c:v>
                </c:pt>
                <c:pt idx="3261">
                  <c:v>43902</c:v>
                </c:pt>
                <c:pt idx="3262">
                  <c:v>43903</c:v>
                </c:pt>
                <c:pt idx="3263">
                  <c:v>43906</c:v>
                </c:pt>
                <c:pt idx="3264">
                  <c:v>43907</c:v>
                </c:pt>
                <c:pt idx="3265">
                  <c:v>43908</c:v>
                </c:pt>
                <c:pt idx="3266">
                  <c:v>43909</c:v>
                </c:pt>
                <c:pt idx="3267">
                  <c:v>43910</c:v>
                </c:pt>
                <c:pt idx="3268">
                  <c:v>43913</c:v>
                </c:pt>
                <c:pt idx="3269">
                  <c:v>43914</c:v>
                </c:pt>
                <c:pt idx="3270">
                  <c:v>43915</c:v>
                </c:pt>
                <c:pt idx="3271">
                  <c:v>43916</c:v>
                </c:pt>
                <c:pt idx="3272">
                  <c:v>43917</c:v>
                </c:pt>
                <c:pt idx="3273">
                  <c:v>43920</c:v>
                </c:pt>
                <c:pt idx="3274">
                  <c:v>43921</c:v>
                </c:pt>
                <c:pt idx="3275">
                  <c:v>43922</c:v>
                </c:pt>
                <c:pt idx="3276">
                  <c:v>43923</c:v>
                </c:pt>
                <c:pt idx="3277">
                  <c:v>43924</c:v>
                </c:pt>
                <c:pt idx="3278">
                  <c:v>43927</c:v>
                </c:pt>
                <c:pt idx="3279">
                  <c:v>43928</c:v>
                </c:pt>
                <c:pt idx="3280">
                  <c:v>43929</c:v>
                </c:pt>
                <c:pt idx="3281">
                  <c:v>43930</c:v>
                </c:pt>
                <c:pt idx="3282">
                  <c:v>43934</c:v>
                </c:pt>
                <c:pt idx="3283">
                  <c:v>43935</c:v>
                </c:pt>
                <c:pt idx="3284">
                  <c:v>43936</c:v>
                </c:pt>
                <c:pt idx="3285">
                  <c:v>43937</c:v>
                </c:pt>
                <c:pt idx="3286">
                  <c:v>43938</c:v>
                </c:pt>
                <c:pt idx="3287">
                  <c:v>43941</c:v>
                </c:pt>
                <c:pt idx="3288">
                  <c:v>43943</c:v>
                </c:pt>
                <c:pt idx="3289">
                  <c:v>43944</c:v>
                </c:pt>
                <c:pt idx="3290">
                  <c:v>43945</c:v>
                </c:pt>
                <c:pt idx="3291">
                  <c:v>43948</c:v>
                </c:pt>
                <c:pt idx="3292">
                  <c:v>43949</c:v>
                </c:pt>
                <c:pt idx="3293">
                  <c:v>43950</c:v>
                </c:pt>
                <c:pt idx="3294">
                  <c:v>43951</c:v>
                </c:pt>
                <c:pt idx="3295">
                  <c:v>43955</c:v>
                </c:pt>
                <c:pt idx="3296">
                  <c:v>43956</c:v>
                </c:pt>
                <c:pt idx="3297">
                  <c:v>43957</c:v>
                </c:pt>
                <c:pt idx="3298">
                  <c:v>43958</c:v>
                </c:pt>
                <c:pt idx="3299">
                  <c:v>43959</c:v>
                </c:pt>
                <c:pt idx="3300">
                  <c:v>43962</c:v>
                </c:pt>
                <c:pt idx="3301">
                  <c:v>43963</c:v>
                </c:pt>
                <c:pt idx="3302">
                  <c:v>43964</c:v>
                </c:pt>
                <c:pt idx="3303">
                  <c:v>43965</c:v>
                </c:pt>
                <c:pt idx="3304">
                  <c:v>43966</c:v>
                </c:pt>
                <c:pt idx="3305">
                  <c:v>43969</c:v>
                </c:pt>
                <c:pt idx="3306">
                  <c:v>43970</c:v>
                </c:pt>
                <c:pt idx="3307">
                  <c:v>43971</c:v>
                </c:pt>
                <c:pt idx="3308">
                  <c:v>43972</c:v>
                </c:pt>
                <c:pt idx="3309">
                  <c:v>43973</c:v>
                </c:pt>
                <c:pt idx="3310">
                  <c:v>43976</c:v>
                </c:pt>
                <c:pt idx="3311">
                  <c:v>43977</c:v>
                </c:pt>
                <c:pt idx="3312">
                  <c:v>43978</c:v>
                </c:pt>
                <c:pt idx="3313">
                  <c:v>43979</c:v>
                </c:pt>
                <c:pt idx="3314">
                  <c:v>43980</c:v>
                </c:pt>
                <c:pt idx="3315">
                  <c:v>43983</c:v>
                </c:pt>
                <c:pt idx="3316">
                  <c:v>43984</c:v>
                </c:pt>
                <c:pt idx="3317">
                  <c:v>43985</c:v>
                </c:pt>
                <c:pt idx="3318">
                  <c:v>43986</c:v>
                </c:pt>
                <c:pt idx="3319">
                  <c:v>43987</c:v>
                </c:pt>
                <c:pt idx="3320">
                  <c:v>43990</c:v>
                </c:pt>
                <c:pt idx="3321">
                  <c:v>43991</c:v>
                </c:pt>
                <c:pt idx="3322">
                  <c:v>43992</c:v>
                </c:pt>
                <c:pt idx="3323">
                  <c:v>43994</c:v>
                </c:pt>
                <c:pt idx="3324">
                  <c:v>43997</c:v>
                </c:pt>
                <c:pt idx="3325">
                  <c:v>43998</c:v>
                </c:pt>
                <c:pt idx="3326">
                  <c:v>43999</c:v>
                </c:pt>
                <c:pt idx="3327">
                  <c:v>44000</c:v>
                </c:pt>
                <c:pt idx="3328">
                  <c:v>44001</c:v>
                </c:pt>
                <c:pt idx="3329">
                  <c:v>44004</c:v>
                </c:pt>
                <c:pt idx="3330">
                  <c:v>44005</c:v>
                </c:pt>
                <c:pt idx="3331">
                  <c:v>44006</c:v>
                </c:pt>
                <c:pt idx="3332">
                  <c:v>44007</c:v>
                </c:pt>
                <c:pt idx="3333">
                  <c:v>44008</c:v>
                </c:pt>
                <c:pt idx="3334">
                  <c:v>44011</c:v>
                </c:pt>
                <c:pt idx="3335">
                  <c:v>44012</c:v>
                </c:pt>
                <c:pt idx="3336">
                  <c:v>44013</c:v>
                </c:pt>
                <c:pt idx="3337">
                  <c:v>44014</c:v>
                </c:pt>
                <c:pt idx="3338">
                  <c:v>44015</c:v>
                </c:pt>
                <c:pt idx="3339">
                  <c:v>44018</c:v>
                </c:pt>
                <c:pt idx="3340">
                  <c:v>44019</c:v>
                </c:pt>
                <c:pt idx="3341">
                  <c:v>44020</c:v>
                </c:pt>
                <c:pt idx="3342">
                  <c:v>44021</c:v>
                </c:pt>
                <c:pt idx="3343">
                  <c:v>44022</c:v>
                </c:pt>
                <c:pt idx="3344">
                  <c:v>44025</c:v>
                </c:pt>
                <c:pt idx="3345">
                  <c:v>44026</c:v>
                </c:pt>
                <c:pt idx="3346">
                  <c:v>44027</c:v>
                </c:pt>
                <c:pt idx="3347">
                  <c:v>44028</c:v>
                </c:pt>
                <c:pt idx="3348">
                  <c:v>44029</c:v>
                </c:pt>
                <c:pt idx="3349">
                  <c:v>44032</c:v>
                </c:pt>
                <c:pt idx="3350">
                  <c:v>44033</c:v>
                </c:pt>
                <c:pt idx="3351">
                  <c:v>44034</c:v>
                </c:pt>
                <c:pt idx="3352">
                  <c:v>44035</c:v>
                </c:pt>
                <c:pt idx="3353">
                  <c:v>44036</c:v>
                </c:pt>
                <c:pt idx="3354">
                  <c:v>44039</c:v>
                </c:pt>
                <c:pt idx="3355">
                  <c:v>44040</c:v>
                </c:pt>
                <c:pt idx="3356">
                  <c:v>44041</c:v>
                </c:pt>
                <c:pt idx="3357">
                  <c:v>44042</c:v>
                </c:pt>
                <c:pt idx="3358">
                  <c:v>44043</c:v>
                </c:pt>
                <c:pt idx="3359">
                  <c:v>44046</c:v>
                </c:pt>
                <c:pt idx="3360">
                  <c:v>44047</c:v>
                </c:pt>
                <c:pt idx="3361">
                  <c:v>44048</c:v>
                </c:pt>
                <c:pt idx="3362">
                  <c:v>44049</c:v>
                </c:pt>
                <c:pt idx="3363">
                  <c:v>44050</c:v>
                </c:pt>
                <c:pt idx="3364">
                  <c:v>44053</c:v>
                </c:pt>
                <c:pt idx="3365">
                  <c:v>44054</c:v>
                </c:pt>
                <c:pt idx="3366">
                  <c:v>44055</c:v>
                </c:pt>
                <c:pt idx="3367">
                  <c:v>44056</c:v>
                </c:pt>
                <c:pt idx="3368">
                  <c:v>44057</c:v>
                </c:pt>
                <c:pt idx="3369">
                  <c:v>44060</c:v>
                </c:pt>
                <c:pt idx="3370">
                  <c:v>44061</c:v>
                </c:pt>
                <c:pt idx="3371">
                  <c:v>44062</c:v>
                </c:pt>
                <c:pt idx="3372">
                  <c:v>44063</c:v>
                </c:pt>
                <c:pt idx="3373">
                  <c:v>44064</c:v>
                </c:pt>
                <c:pt idx="3374">
                  <c:v>44067</c:v>
                </c:pt>
                <c:pt idx="3375">
                  <c:v>44068</c:v>
                </c:pt>
                <c:pt idx="3376">
                  <c:v>44069</c:v>
                </c:pt>
                <c:pt idx="3377">
                  <c:v>44070</c:v>
                </c:pt>
                <c:pt idx="3378">
                  <c:v>44071</c:v>
                </c:pt>
                <c:pt idx="3379">
                  <c:v>44074</c:v>
                </c:pt>
                <c:pt idx="3380">
                  <c:v>44075</c:v>
                </c:pt>
                <c:pt idx="3381">
                  <c:v>44076</c:v>
                </c:pt>
                <c:pt idx="3382">
                  <c:v>44077</c:v>
                </c:pt>
                <c:pt idx="3383">
                  <c:v>44078</c:v>
                </c:pt>
                <c:pt idx="3384">
                  <c:v>44082</c:v>
                </c:pt>
                <c:pt idx="3385">
                  <c:v>44083</c:v>
                </c:pt>
                <c:pt idx="3386">
                  <c:v>44084</c:v>
                </c:pt>
                <c:pt idx="3387">
                  <c:v>44085</c:v>
                </c:pt>
                <c:pt idx="3388">
                  <c:v>44088</c:v>
                </c:pt>
                <c:pt idx="3389">
                  <c:v>44089</c:v>
                </c:pt>
                <c:pt idx="3390">
                  <c:v>44090</c:v>
                </c:pt>
                <c:pt idx="3391">
                  <c:v>44091</c:v>
                </c:pt>
                <c:pt idx="3392">
                  <c:v>44092</c:v>
                </c:pt>
                <c:pt idx="3393">
                  <c:v>44095</c:v>
                </c:pt>
                <c:pt idx="3394">
                  <c:v>44096</c:v>
                </c:pt>
                <c:pt idx="3395">
                  <c:v>44097</c:v>
                </c:pt>
                <c:pt idx="3396">
                  <c:v>44098</c:v>
                </c:pt>
                <c:pt idx="3397">
                  <c:v>44099</c:v>
                </c:pt>
                <c:pt idx="3398">
                  <c:v>44102</c:v>
                </c:pt>
                <c:pt idx="3399">
                  <c:v>44103</c:v>
                </c:pt>
                <c:pt idx="3400">
                  <c:v>44104</c:v>
                </c:pt>
                <c:pt idx="3401">
                  <c:v>44105</c:v>
                </c:pt>
                <c:pt idx="3402">
                  <c:v>44106</c:v>
                </c:pt>
                <c:pt idx="3403">
                  <c:v>44109</c:v>
                </c:pt>
                <c:pt idx="3404">
                  <c:v>44110</c:v>
                </c:pt>
                <c:pt idx="3405">
                  <c:v>44111</c:v>
                </c:pt>
                <c:pt idx="3406">
                  <c:v>44112</c:v>
                </c:pt>
                <c:pt idx="3407">
                  <c:v>44113</c:v>
                </c:pt>
                <c:pt idx="3408">
                  <c:v>44117</c:v>
                </c:pt>
                <c:pt idx="3409">
                  <c:v>44118</c:v>
                </c:pt>
                <c:pt idx="3410">
                  <c:v>44119</c:v>
                </c:pt>
                <c:pt idx="3411">
                  <c:v>44120</c:v>
                </c:pt>
                <c:pt idx="3412">
                  <c:v>44123</c:v>
                </c:pt>
                <c:pt idx="3413">
                  <c:v>44124</c:v>
                </c:pt>
                <c:pt idx="3414">
                  <c:v>44125</c:v>
                </c:pt>
                <c:pt idx="3415">
                  <c:v>44126</c:v>
                </c:pt>
                <c:pt idx="3416">
                  <c:v>44127</c:v>
                </c:pt>
                <c:pt idx="3417">
                  <c:v>44130</c:v>
                </c:pt>
                <c:pt idx="3418">
                  <c:v>44131</c:v>
                </c:pt>
                <c:pt idx="3419">
                  <c:v>44132</c:v>
                </c:pt>
                <c:pt idx="3420">
                  <c:v>44133</c:v>
                </c:pt>
                <c:pt idx="3421">
                  <c:v>44134</c:v>
                </c:pt>
                <c:pt idx="3422">
                  <c:v>44138</c:v>
                </c:pt>
                <c:pt idx="3423">
                  <c:v>44139</c:v>
                </c:pt>
                <c:pt idx="3424">
                  <c:v>44140</c:v>
                </c:pt>
                <c:pt idx="3425">
                  <c:v>44141</c:v>
                </c:pt>
                <c:pt idx="3426">
                  <c:v>44144</c:v>
                </c:pt>
                <c:pt idx="3427">
                  <c:v>44145</c:v>
                </c:pt>
                <c:pt idx="3428">
                  <c:v>44146</c:v>
                </c:pt>
                <c:pt idx="3429">
                  <c:v>44147</c:v>
                </c:pt>
                <c:pt idx="3430">
                  <c:v>44148</c:v>
                </c:pt>
                <c:pt idx="3431">
                  <c:v>44151</c:v>
                </c:pt>
                <c:pt idx="3432">
                  <c:v>44152</c:v>
                </c:pt>
                <c:pt idx="3433">
                  <c:v>44153</c:v>
                </c:pt>
                <c:pt idx="3434">
                  <c:v>44154</c:v>
                </c:pt>
                <c:pt idx="3435">
                  <c:v>44155</c:v>
                </c:pt>
                <c:pt idx="3436">
                  <c:v>44158</c:v>
                </c:pt>
                <c:pt idx="3437">
                  <c:v>44159</c:v>
                </c:pt>
                <c:pt idx="3438">
                  <c:v>44160</c:v>
                </c:pt>
                <c:pt idx="3439">
                  <c:v>44161</c:v>
                </c:pt>
                <c:pt idx="3440">
                  <c:v>44162</c:v>
                </c:pt>
                <c:pt idx="3441">
                  <c:v>44165</c:v>
                </c:pt>
                <c:pt idx="3442">
                  <c:v>44166</c:v>
                </c:pt>
                <c:pt idx="3443">
                  <c:v>44167</c:v>
                </c:pt>
                <c:pt idx="3444">
                  <c:v>44168</c:v>
                </c:pt>
                <c:pt idx="3445">
                  <c:v>44169</c:v>
                </c:pt>
                <c:pt idx="3446">
                  <c:v>44172</c:v>
                </c:pt>
                <c:pt idx="3447">
                  <c:v>44173</c:v>
                </c:pt>
                <c:pt idx="3448">
                  <c:v>44174</c:v>
                </c:pt>
                <c:pt idx="3449">
                  <c:v>44175</c:v>
                </c:pt>
                <c:pt idx="3450">
                  <c:v>44176</c:v>
                </c:pt>
                <c:pt idx="3451">
                  <c:v>44179</c:v>
                </c:pt>
                <c:pt idx="3452">
                  <c:v>44180</c:v>
                </c:pt>
                <c:pt idx="3453">
                  <c:v>44181</c:v>
                </c:pt>
                <c:pt idx="3454">
                  <c:v>44182</c:v>
                </c:pt>
                <c:pt idx="3455">
                  <c:v>44183</c:v>
                </c:pt>
                <c:pt idx="3456">
                  <c:v>44186</c:v>
                </c:pt>
                <c:pt idx="3457">
                  <c:v>44187</c:v>
                </c:pt>
                <c:pt idx="3458">
                  <c:v>44188</c:v>
                </c:pt>
                <c:pt idx="3459">
                  <c:v>44193</c:v>
                </c:pt>
                <c:pt idx="3460">
                  <c:v>44194</c:v>
                </c:pt>
                <c:pt idx="3461">
                  <c:v>44195</c:v>
                </c:pt>
                <c:pt idx="3462">
                  <c:v>44200</c:v>
                </c:pt>
                <c:pt idx="3463">
                  <c:v>44201</c:v>
                </c:pt>
                <c:pt idx="3464">
                  <c:v>44202</c:v>
                </c:pt>
                <c:pt idx="3465">
                  <c:v>44203</c:v>
                </c:pt>
                <c:pt idx="3466">
                  <c:v>44204</c:v>
                </c:pt>
                <c:pt idx="3467">
                  <c:v>44207</c:v>
                </c:pt>
                <c:pt idx="3468">
                  <c:v>44208</c:v>
                </c:pt>
                <c:pt idx="3469">
                  <c:v>44209</c:v>
                </c:pt>
                <c:pt idx="3470">
                  <c:v>44210</c:v>
                </c:pt>
                <c:pt idx="3471">
                  <c:v>44211</c:v>
                </c:pt>
                <c:pt idx="3472">
                  <c:v>44214</c:v>
                </c:pt>
                <c:pt idx="3473">
                  <c:v>44215</c:v>
                </c:pt>
                <c:pt idx="3474">
                  <c:v>44216</c:v>
                </c:pt>
                <c:pt idx="3475">
                  <c:v>44217</c:v>
                </c:pt>
                <c:pt idx="3476">
                  <c:v>44218</c:v>
                </c:pt>
                <c:pt idx="3477">
                  <c:v>44222</c:v>
                </c:pt>
                <c:pt idx="3478">
                  <c:v>44223</c:v>
                </c:pt>
                <c:pt idx="3479">
                  <c:v>44224</c:v>
                </c:pt>
                <c:pt idx="3480">
                  <c:v>44225</c:v>
                </c:pt>
                <c:pt idx="3481">
                  <c:v>44228</c:v>
                </c:pt>
                <c:pt idx="3482">
                  <c:v>44229</c:v>
                </c:pt>
                <c:pt idx="3483">
                  <c:v>44230</c:v>
                </c:pt>
                <c:pt idx="3484">
                  <c:v>44231</c:v>
                </c:pt>
                <c:pt idx="3485">
                  <c:v>44232</c:v>
                </c:pt>
                <c:pt idx="3486">
                  <c:v>44235</c:v>
                </c:pt>
                <c:pt idx="3487">
                  <c:v>44236</c:v>
                </c:pt>
                <c:pt idx="3488">
                  <c:v>44237</c:v>
                </c:pt>
                <c:pt idx="3489">
                  <c:v>44238</c:v>
                </c:pt>
                <c:pt idx="3490">
                  <c:v>44239</c:v>
                </c:pt>
                <c:pt idx="3491">
                  <c:v>44244</c:v>
                </c:pt>
                <c:pt idx="3492">
                  <c:v>44245</c:v>
                </c:pt>
                <c:pt idx="3493">
                  <c:v>44246</c:v>
                </c:pt>
                <c:pt idx="3494">
                  <c:v>44249</c:v>
                </c:pt>
                <c:pt idx="3495">
                  <c:v>44250</c:v>
                </c:pt>
                <c:pt idx="3496">
                  <c:v>44251</c:v>
                </c:pt>
                <c:pt idx="3497">
                  <c:v>44252</c:v>
                </c:pt>
                <c:pt idx="3498">
                  <c:v>44253</c:v>
                </c:pt>
                <c:pt idx="3499">
                  <c:v>44256</c:v>
                </c:pt>
                <c:pt idx="3500">
                  <c:v>44257</c:v>
                </c:pt>
                <c:pt idx="3501">
                  <c:v>44258</c:v>
                </c:pt>
                <c:pt idx="3502">
                  <c:v>44259</c:v>
                </c:pt>
                <c:pt idx="3503">
                  <c:v>44260</c:v>
                </c:pt>
                <c:pt idx="3504">
                  <c:v>44263</c:v>
                </c:pt>
                <c:pt idx="3505">
                  <c:v>44264</c:v>
                </c:pt>
                <c:pt idx="3506">
                  <c:v>44265</c:v>
                </c:pt>
                <c:pt idx="3507">
                  <c:v>44266</c:v>
                </c:pt>
                <c:pt idx="3508">
                  <c:v>44267</c:v>
                </c:pt>
                <c:pt idx="3509">
                  <c:v>44270</c:v>
                </c:pt>
                <c:pt idx="3510">
                  <c:v>44271</c:v>
                </c:pt>
                <c:pt idx="3511">
                  <c:v>44272</c:v>
                </c:pt>
                <c:pt idx="3512">
                  <c:v>44273</c:v>
                </c:pt>
                <c:pt idx="3513">
                  <c:v>44274</c:v>
                </c:pt>
                <c:pt idx="3514">
                  <c:v>44277</c:v>
                </c:pt>
                <c:pt idx="3515">
                  <c:v>44278</c:v>
                </c:pt>
                <c:pt idx="3516">
                  <c:v>44279</c:v>
                </c:pt>
                <c:pt idx="3517">
                  <c:v>44280</c:v>
                </c:pt>
                <c:pt idx="3518">
                  <c:v>44281</c:v>
                </c:pt>
                <c:pt idx="3519">
                  <c:v>44284</c:v>
                </c:pt>
                <c:pt idx="3520">
                  <c:v>44285</c:v>
                </c:pt>
                <c:pt idx="3521">
                  <c:v>44286</c:v>
                </c:pt>
                <c:pt idx="3522">
                  <c:v>44287</c:v>
                </c:pt>
                <c:pt idx="3523">
                  <c:v>44291</c:v>
                </c:pt>
                <c:pt idx="3524">
                  <c:v>44292</c:v>
                </c:pt>
                <c:pt idx="3525">
                  <c:v>44293</c:v>
                </c:pt>
                <c:pt idx="3526">
                  <c:v>44294</c:v>
                </c:pt>
                <c:pt idx="3527">
                  <c:v>44295</c:v>
                </c:pt>
                <c:pt idx="3528">
                  <c:v>44298</c:v>
                </c:pt>
                <c:pt idx="3529">
                  <c:v>44299</c:v>
                </c:pt>
                <c:pt idx="3530">
                  <c:v>44300</c:v>
                </c:pt>
                <c:pt idx="3531">
                  <c:v>44301</c:v>
                </c:pt>
                <c:pt idx="3532">
                  <c:v>44302</c:v>
                </c:pt>
                <c:pt idx="3533">
                  <c:v>44305</c:v>
                </c:pt>
                <c:pt idx="3534">
                  <c:v>44306</c:v>
                </c:pt>
                <c:pt idx="3535">
                  <c:v>44308</c:v>
                </c:pt>
                <c:pt idx="3536">
                  <c:v>44309</c:v>
                </c:pt>
                <c:pt idx="3537">
                  <c:v>44312</c:v>
                </c:pt>
                <c:pt idx="3538">
                  <c:v>44313</c:v>
                </c:pt>
                <c:pt idx="3539">
                  <c:v>44314</c:v>
                </c:pt>
                <c:pt idx="3540">
                  <c:v>44315</c:v>
                </c:pt>
                <c:pt idx="3541">
                  <c:v>44316</c:v>
                </c:pt>
                <c:pt idx="3542">
                  <c:v>44319</c:v>
                </c:pt>
                <c:pt idx="3543">
                  <c:v>44320</c:v>
                </c:pt>
                <c:pt idx="3544">
                  <c:v>44321</c:v>
                </c:pt>
                <c:pt idx="3545">
                  <c:v>44322</c:v>
                </c:pt>
                <c:pt idx="3546">
                  <c:v>44323</c:v>
                </c:pt>
                <c:pt idx="3547">
                  <c:v>44326</c:v>
                </c:pt>
                <c:pt idx="3548">
                  <c:v>44327</c:v>
                </c:pt>
                <c:pt idx="3549">
                  <c:v>44328</c:v>
                </c:pt>
                <c:pt idx="3550">
                  <c:v>44329</c:v>
                </c:pt>
                <c:pt idx="3551">
                  <c:v>44330</c:v>
                </c:pt>
                <c:pt idx="3552">
                  <c:v>44333</c:v>
                </c:pt>
                <c:pt idx="3553">
                  <c:v>44334</c:v>
                </c:pt>
                <c:pt idx="3554">
                  <c:v>44335</c:v>
                </c:pt>
                <c:pt idx="3555">
                  <c:v>44336</c:v>
                </c:pt>
                <c:pt idx="3556">
                  <c:v>44337</c:v>
                </c:pt>
                <c:pt idx="3557">
                  <c:v>44340</c:v>
                </c:pt>
                <c:pt idx="3558">
                  <c:v>44341</c:v>
                </c:pt>
                <c:pt idx="3559">
                  <c:v>44342</c:v>
                </c:pt>
                <c:pt idx="3560">
                  <c:v>44343</c:v>
                </c:pt>
                <c:pt idx="3561">
                  <c:v>44344</c:v>
                </c:pt>
                <c:pt idx="3562">
                  <c:v>44347</c:v>
                </c:pt>
                <c:pt idx="3563">
                  <c:v>44348</c:v>
                </c:pt>
                <c:pt idx="3564">
                  <c:v>44349</c:v>
                </c:pt>
                <c:pt idx="3565">
                  <c:v>44351</c:v>
                </c:pt>
                <c:pt idx="3566">
                  <c:v>44354</c:v>
                </c:pt>
                <c:pt idx="3567">
                  <c:v>44355</c:v>
                </c:pt>
                <c:pt idx="3568">
                  <c:v>44356</c:v>
                </c:pt>
                <c:pt idx="3569">
                  <c:v>44357</c:v>
                </c:pt>
                <c:pt idx="3570">
                  <c:v>44358</c:v>
                </c:pt>
                <c:pt idx="3571">
                  <c:v>44361</c:v>
                </c:pt>
                <c:pt idx="3572">
                  <c:v>44362</c:v>
                </c:pt>
                <c:pt idx="3573">
                  <c:v>44363</c:v>
                </c:pt>
                <c:pt idx="3574">
                  <c:v>44364</c:v>
                </c:pt>
                <c:pt idx="3575">
                  <c:v>44365</c:v>
                </c:pt>
                <c:pt idx="3576">
                  <c:v>44368</c:v>
                </c:pt>
                <c:pt idx="3577">
                  <c:v>44369</c:v>
                </c:pt>
                <c:pt idx="3578">
                  <c:v>44370</c:v>
                </c:pt>
                <c:pt idx="3579">
                  <c:v>44371</c:v>
                </c:pt>
                <c:pt idx="3580">
                  <c:v>44372</c:v>
                </c:pt>
                <c:pt idx="3581">
                  <c:v>44375</c:v>
                </c:pt>
                <c:pt idx="3582">
                  <c:v>44376</c:v>
                </c:pt>
                <c:pt idx="3583">
                  <c:v>44377</c:v>
                </c:pt>
                <c:pt idx="3584">
                  <c:v>44378</c:v>
                </c:pt>
                <c:pt idx="3585">
                  <c:v>44379</c:v>
                </c:pt>
                <c:pt idx="3586">
                  <c:v>44382</c:v>
                </c:pt>
                <c:pt idx="3587">
                  <c:v>44383</c:v>
                </c:pt>
                <c:pt idx="3588">
                  <c:v>44384</c:v>
                </c:pt>
                <c:pt idx="3589">
                  <c:v>44385</c:v>
                </c:pt>
                <c:pt idx="3590">
                  <c:v>44389</c:v>
                </c:pt>
                <c:pt idx="3591">
                  <c:v>44390</c:v>
                </c:pt>
                <c:pt idx="3592">
                  <c:v>44391</c:v>
                </c:pt>
                <c:pt idx="3593">
                  <c:v>44392</c:v>
                </c:pt>
                <c:pt idx="3594">
                  <c:v>44393</c:v>
                </c:pt>
                <c:pt idx="3595">
                  <c:v>44396</c:v>
                </c:pt>
                <c:pt idx="3596">
                  <c:v>44397</c:v>
                </c:pt>
                <c:pt idx="3597">
                  <c:v>44398</c:v>
                </c:pt>
                <c:pt idx="3598">
                  <c:v>44399</c:v>
                </c:pt>
                <c:pt idx="3599">
                  <c:v>44400</c:v>
                </c:pt>
                <c:pt idx="3600">
                  <c:v>44403</c:v>
                </c:pt>
                <c:pt idx="3601">
                  <c:v>44404</c:v>
                </c:pt>
                <c:pt idx="3602">
                  <c:v>44405</c:v>
                </c:pt>
                <c:pt idx="3603">
                  <c:v>44406</c:v>
                </c:pt>
                <c:pt idx="3604">
                  <c:v>44407</c:v>
                </c:pt>
                <c:pt idx="3605">
                  <c:v>44410</c:v>
                </c:pt>
                <c:pt idx="3606">
                  <c:v>44411</c:v>
                </c:pt>
                <c:pt idx="3607">
                  <c:v>44412</c:v>
                </c:pt>
                <c:pt idx="3608">
                  <c:v>44413</c:v>
                </c:pt>
                <c:pt idx="3609">
                  <c:v>44414</c:v>
                </c:pt>
                <c:pt idx="3610">
                  <c:v>44417</c:v>
                </c:pt>
                <c:pt idx="3611">
                  <c:v>44418</c:v>
                </c:pt>
                <c:pt idx="3612">
                  <c:v>44419</c:v>
                </c:pt>
                <c:pt idx="3613">
                  <c:v>44420</c:v>
                </c:pt>
                <c:pt idx="3614">
                  <c:v>44421</c:v>
                </c:pt>
                <c:pt idx="3615">
                  <c:v>44424</c:v>
                </c:pt>
                <c:pt idx="3616">
                  <c:v>44425</c:v>
                </c:pt>
                <c:pt idx="3617">
                  <c:v>44426</c:v>
                </c:pt>
                <c:pt idx="3618">
                  <c:v>44427</c:v>
                </c:pt>
                <c:pt idx="3619">
                  <c:v>44428</c:v>
                </c:pt>
                <c:pt idx="3620">
                  <c:v>44431</c:v>
                </c:pt>
                <c:pt idx="3621">
                  <c:v>44432</c:v>
                </c:pt>
                <c:pt idx="3622">
                  <c:v>44433</c:v>
                </c:pt>
                <c:pt idx="3623">
                  <c:v>44434</c:v>
                </c:pt>
                <c:pt idx="3624">
                  <c:v>44435</c:v>
                </c:pt>
                <c:pt idx="3625">
                  <c:v>44438</c:v>
                </c:pt>
                <c:pt idx="3626">
                  <c:v>44439</c:v>
                </c:pt>
                <c:pt idx="3627">
                  <c:v>44440</c:v>
                </c:pt>
                <c:pt idx="3628">
                  <c:v>44441</c:v>
                </c:pt>
                <c:pt idx="3629">
                  <c:v>44442</c:v>
                </c:pt>
                <c:pt idx="3630">
                  <c:v>44445</c:v>
                </c:pt>
                <c:pt idx="3631">
                  <c:v>44447</c:v>
                </c:pt>
                <c:pt idx="3632">
                  <c:v>44448</c:v>
                </c:pt>
                <c:pt idx="3633">
                  <c:v>44449</c:v>
                </c:pt>
                <c:pt idx="3634">
                  <c:v>44452</c:v>
                </c:pt>
                <c:pt idx="3635">
                  <c:v>44453</c:v>
                </c:pt>
                <c:pt idx="3636">
                  <c:v>44454</c:v>
                </c:pt>
                <c:pt idx="3637">
                  <c:v>44455</c:v>
                </c:pt>
                <c:pt idx="3638">
                  <c:v>44456</c:v>
                </c:pt>
                <c:pt idx="3639">
                  <c:v>44459</c:v>
                </c:pt>
                <c:pt idx="3640">
                  <c:v>44460</c:v>
                </c:pt>
                <c:pt idx="3641">
                  <c:v>44461</c:v>
                </c:pt>
                <c:pt idx="3642">
                  <c:v>44462</c:v>
                </c:pt>
                <c:pt idx="3643">
                  <c:v>44463</c:v>
                </c:pt>
                <c:pt idx="3644">
                  <c:v>44466</c:v>
                </c:pt>
                <c:pt idx="3645">
                  <c:v>44467</c:v>
                </c:pt>
                <c:pt idx="3646">
                  <c:v>44468</c:v>
                </c:pt>
                <c:pt idx="3647">
                  <c:v>44469</c:v>
                </c:pt>
                <c:pt idx="3648">
                  <c:v>44470</c:v>
                </c:pt>
                <c:pt idx="3649">
                  <c:v>44473</c:v>
                </c:pt>
                <c:pt idx="3650">
                  <c:v>44474</c:v>
                </c:pt>
                <c:pt idx="3651">
                  <c:v>44475</c:v>
                </c:pt>
                <c:pt idx="3652">
                  <c:v>44476</c:v>
                </c:pt>
                <c:pt idx="3653">
                  <c:v>44477</c:v>
                </c:pt>
                <c:pt idx="3654">
                  <c:v>44480</c:v>
                </c:pt>
                <c:pt idx="3655">
                  <c:v>44482</c:v>
                </c:pt>
                <c:pt idx="3656">
                  <c:v>44483</c:v>
                </c:pt>
                <c:pt idx="3657">
                  <c:v>44484</c:v>
                </c:pt>
                <c:pt idx="3658">
                  <c:v>44487</c:v>
                </c:pt>
                <c:pt idx="3659">
                  <c:v>44488</c:v>
                </c:pt>
                <c:pt idx="3660">
                  <c:v>44489</c:v>
                </c:pt>
                <c:pt idx="3661">
                  <c:v>44490</c:v>
                </c:pt>
                <c:pt idx="3662">
                  <c:v>44491</c:v>
                </c:pt>
                <c:pt idx="3663">
                  <c:v>44494</c:v>
                </c:pt>
                <c:pt idx="3664">
                  <c:v>44495</c:v>
                </c:pt>
                <c:pt idx="3665">
                  <c:v>44496</c:v>
                </c:pt>
                <c:pt idx="3666">
                  <c:v>44497</c:v>
                </c:pt>
                <c:pt idx="3667">
                  <c:v>44498</c:v>
                </c:pt>
                <c:pt idx="3668">
                  <c:v>44501</c:v>
                </c:pt>
                <c:pt idx="3669">
                  <c:v>44503</c:v>
                </c:pt>
                <c:pt idx="3670">
                  <c:v>44504</c:v>
                </c:pt>
                <c:pt idx="3671">
                  <c:v>44505</c:v>
                </c:pt>
                <c:pt idx="3672">
                  <c:v>44508</c:v>
                </c:pt>
                <c:pt idx="3673">
                  <c:v>44509</c:v>
                </c:pt>
                <c:pt idx="3674">
                  <c:v>44510</c:v>
                </c:pt>
                <c:pt idx="3675">
                  <c:v>44511</c:v>
                </c:pt>
                <c:pt idx="3676">
                  <c:v>44512</c:v>
                </c:pt>
                <c:pt idx="3677">
                  <c:v>44516</c:v>
                </c:pt>
                <c:pt idx="3678">
                  <c:v>44517</c:v>
                </c:pt>
                <c:pt idx="3679">
                  <c:v>44518</c:v>
                </c:pt>
                <c:pt idx="3680">
                  <c:v>44519</c:v>
                </c:pt>
                <c:pt idx="3681">
                  <c:v>44522</c:v>
                </c:pt>
                <c:pt idx="3682">
                  <c:v>44523</c:v>
                </c:pt>
                <c:pt idx="3683">
                  <c:v>44524</c:v>
                </c:pt>
                <c:pt idx="3684">
                  <c:v>44525</c:v>
                </c:pt>
                <c:pt idx="3685">
                  <c:v>44526</c:v>
                </c:pt>
                <c:pt idx="3686">
                  <c:v>44529</c:v>
                </c:pt>
                <c:pt idx="3687">
                  <c:v>44530</c:v>
                </c:pt>
                <c:pt idx="3688">
                  <c:v>44531</c:v>
                </c:pt>
                <c:pt idx="3689">
                  <c:v>44532</c:v>
                </c:pt>
                <c:pt idx="3690">
                  <c:v>44533</c:v>
                </c:pt>
                <c:pt idx="3691">
                  <c:v>44536</c:v>
                </c:pt>
                <c:pt idx="3692">
                  <c:v>44537</c:v>
                </c:pt>
                <c:pt idx="3693">
                  <c:v>44538</c:v>
                </c:pt>
                <c:pt idx="3694">
                  <c:v>44539</c:v>
                </c:pt>
                <c:pt idx="3695">
                  <c:v>44540</c:v>
                </c:pt>
                <c:pt idx="3696">
                  <c:v>44543</c:v>
                </c:pt>
                <c:pt idx="3697">
                  <c:v>44544</c:v>
                </c:pt>
                <c:pt idx="3698">
                  <c:v>44545</c:v>
                </c:pt>
                <c:pt idx="3699">
                  <c:v>44546</c:v>
                </c:pt>
                <c:pt idx="3700">
                  <c:v>44547</c:v>
                </c:pt>
                <c:pt idx="3701">
                  <c:v>44550</c:v>
                </c:pt>
                <c:pt idx="3702">
                  <c:v>44551</c:v>
                </c:pt>
                <c:pt idx="3703">
                  <c:v>44552</c:v>
                </c:pt>
                <c:pt idx="3704">
                  <c:v>44553</c:v>
                </c:pt>
                <c:pt idx="3705">
                  <c:v>44557</c:v>
                </c:pt>
                <c:pt idx="3706">
                  <c:v>44558</c:v>
                </c:pt>
                <c:pt idx="3707">
                  <c:v>44559</c:v>
                </c:pt>
                <c:pt idx="3708">
                  <c:v>44560</c:v>
                </c:pt>
                <c:pt idx="3709">
                  <c:v>44564</c:v>
                </c:pt>
                <c:pt idx="3710">
                  <c:v>44565</c:v>
                </c:pt>
                <c:pt idx="3711">
                  <c:v>44566</c:v>
                </c:pt>
                <c:pt idx="3712">
                  <c:v>44567</c:v>
                </c:pt>
                <c:pt idx="3713">
                  <c:v>44568</c:v>
                </c:pt>
                <c:pt idx="3714">
                  <c:v>44571</c:v>
                </c:pt>
                <c:pt idx="3715">
                  <c:v>44572</c:v>
                </c:pt>
                <c:pt idx="3716">
                  <c:v>44573</c:v>
                </c:pt>
                <c:pt idx="3717">
                  <c:v>44574</c:v>
                </c:pt>
                <c:pt idx="3718">
                  <c:v>44575</c:v>
                </c:pt>
                <c:pt idx="3719">
                  <c:v>44578</c:v>
                </c:pt>
                <c:pt idx="3720">
                  <c:v>44579</c:v>
                </c:pt>
                <c:pt idx="3721">
                  <c:v>44580</c:v>
                </c:pt>
                <c:pt idx="3722">
                  <c:v>44581</c:v>
                </c:pt>
                <c:pt idx="3723">
                  <c:v>44582</c:v>
                </c:pt>
                <c:pt idx="3724">
                  <c:v>44585</c:v>
                </c:pt>
                <c:pt idx="3725">
                  <c:v>44586</c:v>
                </c:pt>
                <c:pt idx="3726">
                  <c:v>44587</c:v>
                </c:pt>
                <c:pt idx="3727">
                  <c:v>44588</c:v>
                </c:pt>
                <c:pt idx="3728">
                  <c:v>44589</c:v>
                </c:pt>
                <c:pt idx="3729">
                  <c:v>44592</c:v>
                </c:pt>
                <c:pt idx="3730">
                  <c:v>44593</c:v>
                </c:pt>
                <c:pt idx="3731">
                  <c:v>44594</c:v>
                </c:pt>
                <c:pt idx="3732">
                  <c:v>44595</c:v>
                </c:pt>
                <c:pt idx="3733">
                  <c:v>44596</c:v>
                </c:pt>
                <c:pt idx="3734">
                  <c:v>44599</c:v>
                </c:pt>
                <c:pt idx="3735">
                  <c:v>44600</c:v>
                </c:pt>
                <c:pt idx="3736">
                  <c:v>44601</c:v>
                </c:pt>
                <c:pt idx="3737">
                  <c:v>44602</c:v>
                </c:pt>
                <c:pt idx="3738">
                  <c:v>44603</c:v>
                </c:pt>
                <c:pt idx="3739">
                  <c:v>44606</c:v>
                </c:pt>
                <c:pt idx="3740">
                  <c:v>44607</c:v>
                </c:pt>
                <c:pt idx="3741">
                  <c:v>44608</c:v>
                </c:pt>
                <c:pt idx="3742">
                  <c:v>44609</c:v>
                </c:pt>
                <c:pt idx="3743">
                  <c:v>44610</c:v>
                </c:pt>
                <c:pt idx="3744">
                  <c:v>44613</c:v>
                </c:pt>
                <c:pt idx="3745">
                  <c:v>44614</c:v>
                </c:pt>
                <c:pt idx="3746">
                  <c:v>44615</c:v>
                </c:pt>
                <c:pt idx="3747">
                  <c:v>44616</c:v>
                </c:pt>
                <c:pt idx="3748">
                  <c:v>44617</c:v>
                </c:pt>
                <c:pt idx="3749">
                  <c:v>44622</c:v>
                </c:pt>
                <c:pt idx="3750">
                  <c:v>44623</c:v>
                </c:pt>
                <c:pt idx="3751">
                  <c:v>44624</c:v>
                </c:pt>
                <c:pt idx="3752">
                  <c:v>44627</c:v>
                </c:pt>
                <c:pt idx="3753">
                  <c:v>44628</c:v>
                </c:pt>
                <c:pt idx="3754">
                  <c:v>44629</c:v>
                </c:pt>
                <c:pt idx="3755">
                  <c:v>44630</c:v>
                </c:pt>
                <c:pt idx="3756">
                  <c:v>44631</c:v>
                </c:pt>
                <c:pt idx="3757">
                  <c:v>44634</c:v>
                </c:pt>
                <c:pt idx="3758">
                  <c:v>44635</c:v>
                </c:pt>
                <c:pt idx="3759">
                  <c:v>44636</c:v>
                </c:pt>
                <c:pt idx="3760">
                  <c:v>44637</c:v>
                </c:pt>
                <c:pt idx="3761">
                  <c:v>44638</c:v>
                </c:pt>
                <c:pt idx="3762">
                  <c:v>44641</c:v>
                </c:pt>
                <c:pt idx="3763">
                  <c:v>44642</c:v>
                </c:pt>
                <c:pt idx="3764">
                  <c:v>44643</c:v>
                </c:pt>
                <c:pt idx="3765">
                  <c:v>44644</c:v>
                </c:pt>
                <c:pt idx="3766">
                  <c:v>44645</c:v>
                </c:pt>
                <c:pt idx="3767">
                  <c:v>44648</c:v>
                </c:pt>
                <c:pt idx="3768">
                  <c:v>44649</c:v>
                </c:pt>
                <c:pt idx="3769">
                  <c:v>44650</c:v>
                </c:pt>
                <c:pt idx="3770">
                  <c:v>44651</c:v>
                </c:pt>
                <c:pt idx="3771">
                  <c:v>44652</c:v>
                </c:pt>
                <c:pt idx="3772">
                  <c:v>44655</c:v>
                </c:pt>
                <c:pt idx="3773">
                  <c:v>44656</c:v>
                </c:pt>
                <c:pt idx="3774">
                  <c:v>44657</c:v>
                </c:pt>
                <c:pt idx="3775">
                  <c:v>44658</c:v>
                </c:pt>
                <c:pt idx="3776">
                  <c:v>44659</c:v>
                </c:pt>
                <c:pt idx="3777">
                  <c:v>44662</c:v>
                </c:pt>
                <c:pt idx="3778">
                  <c:v>44663</c:v>
                </c:pt>
                <c:pt idx="3779">
                  <c:v>44664</c:v>
                </c:pt>
                <c:pt idx="3780">
                  <c:v>44665</c:v>
                </c:pt>
                <c:pt idx="3781">
                  <c:v>44669</c:v>
                </c:pt>
                <c:pt idx="3782">
                  <c:v>44670</c:v>
                </c:pt>
                <c:pt idx="3783">
                  <c:v>44671</c:v>
                </c:pt>
                <c:pt idx="3784">
                  <c:v>44673</c:v>
                </c:pt>
                <c:pt idx="3785">
                  <c:v>44676</c:v>
                </c:pt>
                <c:pt idx="3786">
                  <c:v>44677</c:v>
                </c:pt>
                <c:pt idx="3787">
                  <c:v>44678</c:v>
                </c:pt>
                <c:pt idx="3788">
                  <c:v>44679</c:v>
                </c:pt>
                <c:pt idx="3789">
                  <c:v>44680</c:v>
                </c:pt>
                <c:pt idx="3790">
                  <c:v>44683</c:v>
                </c:pt>
                <c:pt idx="3791">
                  <c:v>44684</c:v>
                </c:pt>
                <c:pt idx="3792">
                  <c:v>44685</c:v>
                </c:pt>
                <c:pt idx="3793">
                  <c:v>44686</c:v>
                </c:pt>
                <c:pt idx="3794">
                  <c:v>44687</c:v>
                </c:pt>
                <c:pt idx="3795">
                  <c:v>44690</c:v>
                </c:pt>
                <c:pt idx="3796">
                  <c:v>44691</c:v>
                </c:pt>
                <c:pt idx="3797">
                  <c:v>44692</c:v>
                </c:pt>
                <c:pt idx="3798">
                  <c:v>44693</c:v>
                </c:pt>
                <c:pt idx="3799">
                  <c:v>44694</c:v>
                </c:pt>
                <c:pt idx="3800">
                  <c:v>44697</c:v>
                </c:pt>
                <c:pt idx="3801">
                  <c:v>44698</c:v>
                </c:pt>
                <c:pt idx="3802">
                  <c:v>44699</c:v>
                </c:pt>
                <c:pt idx="3803">
                  <c:v>44700</c:v>
                </c:pt>
                <c:pt idx="3804">
                  <c:v>44701</c:v>
                </c:pt>
                <c:pt idx="3805">
                  <c:v>44704</c:v>
                </c:pt>
                <c:pt idx="3806">
                  <c:v>44705</c:v>
                </c:pt>
                <c:pt idx="3807">
                  <c:v>44706</c:v>
                </c:pt>
                <c:pt idx="3808">
                  <c:v>44707</c:v>
                </c:pt>
                <c:pt idx="3809">
                  <c:v>44708</c:v>
                </c:pt>
                <c:pt idx="3810">
                  <c:v>44711</c:v>
                </c:pt>
                <c:pt idx="3811">
                  <c:v>44712</c:v>
                </c:pt>
                <c:pt idx="3812">
                  <c:v>44713</c:v>
                </c:pt>
                <c:pt idx="3813">
                  <c:v>44714</c:v>
                </c:pt>
                <c:pt idx="3814">
                  <c:v>44715</c:v>
                </c:pt>
                <c:pt idx="3815">
                  <c:v>44718</c:v>
                </c:pt>
                <c:pt idx="3816">
                  <c:v>44719</c:v>
                </c:pt>
                <c:pt idx="3817">
                  <c:v>44720</c:v>
                </c:pt>
                <c:pt idx="3818">
                  <c:v>44721</c:v>
                </c:pt>
                <c:pt idx="3819">
                  <c:v>44722</c:v>
                </c:pt>
                <c:pt idx="3820">
                  <c:v>44725</c:v>
                </c:pt>
                <c:pt idx="3821">
                  <c:v>44726</c:v>
                </c:pt>
                <c:pt idx="3822">
                  <c:v>44727</c:v>
                </c:pt>
                <c:pt idx="3823">
                  <c:v>44729</c:v>
                </c:pt>
                <c:pt idx="3824">
                  <c:v>44732</c:v>
                </c:pt>
                <c:pt idx="3825">
                  <c:v>44733</c:v>
                </c:pt>
                <c:pt idx="3826">
                  <c:v>44734</c:v>
                </c:pt>
                <c:pt idx="3827">
                  <c:v>44735</c:v>
                </c:pt>
                <c:pt idx="3828">
                  <c:v>44736</c:v>
                </c:pt>
                <c:pt idx="3829">
                  <c:v>44739</c:v>
                </c:pt>
                <c:pt idx="3830">
                  <c:v>44740</c:v>
                </c:pt>
                <c:pt idx="3831">
                  <c:v>44741</c:v>
                </c:pt>
                <c:pt idx="3832">
                  <c:v>44742</c:v>
                </c:pt>
                <c:pt idx="3833">
                  <c:v>44743</c:v>
                </c:pt>
                <c:pt idx="3834">
                  <c:v>44746</c:v>
                </c:pt>
                <c:pt idx="3835">
                  <c:v>44747</c:v>
                </c:pt>
                <c:pt idx="3836">
                  <c:v>44748</c:v>
                </c:pt>
                <c:pt idx="3837">
                  <c:v>44749</c:v>
                </c:pt>
                <c:pt idx="3838">
                  <c:v>44750</c:v>
                </c:pt>
                <c:pt idx="3839">
                  <c:v>44753</c:v>
                </c:pt>
                <c:pt idx="3840">
                  <c:v>44754</c:v>
                </c:pt>
                <c:pt idx="3841">
                  <c:v>44755</c:v>
                </c:pt>
                <c:pt idx="3842">
                  <c:v>44756</c:v>
                </c:pt>
                <c:pt idx="3843">
                  <c:v>44757</c:v>
                </c:pt>
                <c:pt idx="3844">
                  <c:v>44760</c:v>
                </c:pt>
                <c:pt idx="3845">
                  <c:v>44761</c:v>
                </c:pt>
                <c:pt idx="3846">
                  <c:v>44762</c:v>
                </c:pt>
                <c:pt idx="3847">
                  <c:v>44763</c:v>
                </c:pt>
                <c:pt idx="3848">
                  <c:v>44764</c:v>
                </c:pt>
                <c:pt idx="3849">
                  <c:v>44767</c:v>
                </c:pt>
                <c:pt idx="3850">
                  <c:v>44768</c:v>
                </c:pt>
                <c:pt idx="3851">
                  <c:v>44769</c:v>
                </c:pt>
                <c:pt idx="3852">
                  <c:v>44770</c:v>
                </c:pt>
                <c:pt idx="3853">
                  <c:v>44771</c:v>
                </c:pt>
                <c:pt idx="3854">
                  <c:v>44774</c:v>
                </c:pt>
                <c:pt idx="3855">
                  <c:v>44775</c:v>
                </c:pt>
                <c:pt idx="3856">
                  <c:v>44776</c:v>
                </c:pt>
                <c:pt idx="3857">
                  <c:v>44777</c:v>
                </c:pt>
                <c:pt idx="3858">
                  <c:v>44778</c:v>
                </c:pt>
                <c:pt idx="3859">
                  <c:v>44781</c:v>
                </c:pt>
                <c:pt idx="3860">
                  <c:v>44782</c:v>
                </c:pt>
                <c:pt idx="3861">
                  <c:v>44783</c:v>
                </c:pt>
                <c:pt idx="3862">
                  <c:v>44784</c:v>
                </c:pt>
                <c:pt idx="3863">
                  <c:v>44785</c:v>
                </c:pt>
                <c:pt idx="3864">
                  <c:v>44788</c:v>
                </c:pt>
                <c:pt idx="3865">
                  <c:v>44789</c:v>
                </c:pt>
                <c:pt idx="3866">
                  <c:v>44790</c:v>
                </c:pt>
                <c:pt idx="3867">
                  <c:v>44791</c:v>
                </c:pt>
                <c:pt idx="3868">
                  <c:v>44792</c:v>
                </c:pt>
                <c:pt idx="3869">
                  <c:v>44795</c:v>
                </c:pt>
                <c:pt idx="3870">
                  <c:v>44796</c:v>
                </c:pt>
                <c:pt idx="3871">
                  <c:v>44797</c:v>
                </c:pt>
                <c:pt idx="3872">
                  <c:v>44798</c:v>
                </c:pt>
                <c:pt idx="3873">
                  <c:v>44799</c:v>
                </c:pt>
                <c:pt idx="3874">
                  <c:v>44802</c:v>
                </c:pt>
                <c:pt idx="3875">
                  <c:v>44803</c:v>
                </c:pt>
                <c:pt idx="3876">
                  <c:v>44804</c:v>
                </c:pt>
                <c:pt idx="3877">
                  <c:v>44805</c:v>
                </c:pt>
                <c:pt idx="3878">
                  <c:v>44806</c:v>
                </c:pt>
                <c:pt idx="3879">
                  <c:v>44809</c:v>
                </c:pt>
                <c:pt idx="3880">
                  <c:v>44810</c:v>
                </c:pt>
                <c:pt idx="3881">
                  <c:v>44812</c:v>
                </c:pt>
                <c:pt idx="3882">
                  <c:v>44813</c:v>
                </c:pt>
                <c:pt idx="3883">
                  <c:v>44816</c:v>
                </c:pt>
                <c:pt idx="3884">
                  <c:v>44817</c:v>
                </c:pt>
                <c:pt idx="3885">
                  <c:v>44818</c:v>
                </c:pt>
                <c:pt idx="3886">
                  <c:v>44819</c:v>
                </c:pt>
                <c:pt idx="3887">
                  <c:v>44820</c:v>
                </c:pt>
                <c:pt idx="3888">
                  <c:v>44823</c:v>
                </c:pt>
                <c:pt idx="3889">
                  <c:v>44824</c:v>
                </c:pt>
                <c:pt idx="3890">
                  <c:v>44825</c:v>
                </c:pt>
                <c:pt idx="3891">
                  <c:v>44826</c:v>
                </c:pt>
                <c:pt idx="3892">
                  <c:v>44827</c:v>
                </c:pt>
                <c:pt idx="3893">
                  <c:v>44830</c:v>
                </c:pt>
                <c:pt idx="3894">
                  <c:v>44831</c:v>
                </c:pt>
                <c:pt idx="3895">
                  <c:v>44832</c:v>
                </c:pt>
                <c:pt idx="3896">
                  <c:v>44833</c:v>
                </c:pt>
                <c:pt idx="3897">
                  <c:v>44834</c:v>
                </c:pt>
                <c:pt idx="3898">
                  <c:v>44837</c:v>
                </c:pt>
                <c:pt idx="3899">
                  <c:v>44838</c:v>
                </c:pt>
                <c:pt idx="3900">
                  <c:v>44839</c:v>
                </c:pt>
                <c:pt idx="3901">
                  <c:v>44840</c:v>
                </c:pt>
                <c:pt idx="3902">
                  <c:v>44841</c:v>
                </c:pt>
                <c:pt idx="3903">
                  <c:v>44844</c:v>
                </c:pt>
                <c:pt idx="3904">
                  <c:v>44845</c:v>
                </c:pt>
                <c:pt idx="3905">
                  <c:v>44847</c:v>
                </c:pt>
                <c:pt idx="3906">
                  <c:v>44848</c:v>
                </c:pt>
                <c:pt idx="3907">
                  <c:v>44851</c:v>
                </c:pt>
                <c:pt idx="3908">
                  <c:v>44852</c:v>
                </c:pt>
                <c:pt idx="3909">
                  <c:v>44853</c:v>
                </c:pt>
                <c:pt idx="3910">
                  <c:v>44854</c:v>
                </c:pt>
                <c:pt idx="3911">
                  <c:v>44855</c:v>
                </c:pt>
                <c:pt idx="3912">
                  <c:v>44858</c:v>
                </c:pt>
                <c:pt idx="3913">
                  <c:v>44859</c:v>
                </c:pt>
                <c:pt idx="3914">
                  <c:v>44860</c:v>
                </c:pt>
                <c:pt idx="3915">
                  <c:v>44861</c:v>
                </c:pt>
                <c:pt idx="3916">
                  <c:v>44862</c:v>
                </c:pt>
                <c:pt idx="3917">
                  <c:v>44865</c:v>
                </c:pt>
                <c:pt idx="3918">
                  <c:v>44866</c:v>
                </c:pt>
                <c:pt idx="3919">
                  <c:v>44868</c:v>
                </c:pt>
                <c:pt idx="3920">
                  <c:v>44869</c:v>
                </c:pt>
                <c:pt idx="3921">
                  <c:v>44872</c:v>
                </c:pt>
                <c:pt idx="3922">
                  <c:v>44873</c:v>
                </c:pt>
                <c:pt idx="3923">
                  <c:v>44874</c:v>
                </c:pt>
                <c:pt idx="3924">
                  <c:v>44875</c:v>
                </c:pt>
                <c:pt idx="3925">
                  <c:v>44876</c:v>
                </c:pt>
                <c:pt idx="3926">
                  <c:v>44879</c:v>
                </c:pt>
                <c:pt idx="3927">
                  <c:v>44881</c:v>
                </c:pt>
                <c:pt idx="3928">
                  <c:v>44882</c:v>
                </c:pt>
                <c:pt idx="3929">
                  <c:v>44883</c:v>
                </c:pt>
                <c:pt idx="3930">
                  <c:v>44886</c:v>
                </c:pt>
                <c:pt idx="3931">
                  <c:v>44887</c:v>
                </c:pt>
                <c:pt idx="3932">
                  <c:v>44888</c:v>
                </c:pt>
                <c:pt idx="3933">
                  <c:v>44889</c:v>
                </c:pt>
                <c:pt idx="3934">
                  <c:v>44890</c:v>
                </c:pt>
                <c:pt idx="3935">
                  <c:v>44893</c:v>
                </c:pt>
                <c:pt idx="3936">
                  <c:v>44894</c:v>
                </c:pt>
                <c:pt idx="3937">
                  <c:v>44895</c:v>
                </c:pt>
                <c:pt idx="3938">
                  <c:v>44896</c:v>
                </c:pt>
                <c:pt idx="3939">
                  <c:v>44897</c:v>
                </c:pt>
                <c:pt idx="3940">
                  <c:v>44900</c:v>
                </c:pt>
                <c:pt idx="3941">
                  <c:v>44901</c:v>
                </c:pt>
                <c:pt idx="3942">
                  <c:v>44902</c:v>
                </c:pt>
                <c:pt idx="3943">
                  <c:v>44903</c:v>
                </c:pt>
                <c:pt idx="3944">
                  <c:v>44904</c:v>
                </c:pt>
                <c:pt idx="3945">
                  <c:v>44907</c:v>
                </c:pt>
                <c:pt idx="3946">
                  <c:v>44908</c:v>
                </c:pt>
                <c:pt idx="3947">
                  <c:v>44909</c:v>
                </c:pt>
                <c:pt idx="3948">
                  <c:v>44910</c:v>
                </c:pt>
                <c:pt idx="3949">
                  <c:v>44911</c:v>
                </c:pt>
                <c:pt idx="3950">
                  <c:v>44914</c:v>
                </c:pt>
                <c:pt idx="3951">
                  <c:v>44915</c:v>
                </c:pt>
                <c:pt idx="3952">
                  <c:v>44916</c:v>
                </c:pt>
                <c:pt idx="3953">
                  <c:v>44917</c:v>
                </c:pt>
                <c:pt idx="3954">
                  <c:v>44918</c:v>
                </c:pt>
                <c:pt idx="3955">
                  <c:v>44921</c:v>
                </c:pt>
                <c:pt idx="3956">
                  <c:v>44922</c:v>
                </c:pt>
                <c:pt idx="3957">
                  <c:v>44923</c:v>
                </c:pt>
                <c:pt idx="3958">
                  <c:v>44924</c:v>
                </c:pt>
                <c:pt idx="3959">
                  <c:v>44928</c:v>
                </c:pt>
                <c:pt idx="3960">
                  <c:v>44929</c:v>
                </c:pt>
                <c:pt idx="3961">
                  <c:v>44930</c:v>
                </c:pt>
                <c:pt idx="3962">
                  <c:v>44931</c:v>
                </c:pt>
                <c:pt idx="3963">
                  <c:v>44932</c:v>
                </c:pt>
                <c:pt idx="3964">
                  <c:v>44935</c:v>
                </c:pt>
                <c:pt idx="3965">
                  <c:v>44936</c:v>
                </c:pt>
                <c:pt idx="3966">
                  <c:v>44937</c:v>
                </c:pt>
                <c:pt idx="3967">
                  <c:v>44938</c:v>
                </c:pt>
                <c:pt idx="3968">
                  <c:v>44939</c:v>
                </c:pt>
                <c:pt idx="3969">
                  <c:v>44942</c:v>
                </c:pt>
                <c:pt idx="3970">
                  <c:v>44943</c:v>
                </c:pt>
                <c:pt idx="3971">
                  <c:v>44944</c:v>
                </c:pt>
                <c:pt idx="3972">
                  <c:v>44945</c:v>
                </c:pt>
                <c:pt idx="3973">
                  <c:v>44946</c:v>
                </c:pt>
                <c:pt idx="3974">
                  <c:v>44949</c:v>
                </c:pt>
                <c:pt idx="3975">
                  <c:v>44950</c:v>
                </c:pt>
                <c:pt idx="3976">
                  <c:v>44951</c:v>
                </c:pt>
                <c:pt idx="3977">
                  <c:v>44952</c:v>
                </c:pt>
                <c:pt idx="3978">
                  <c:v>44953</c:v>
                </c:pt>
                <c:pt idx="3979">
                  <c:v>44956</c:v>
                </c:pt>
                <c:pt idx="3980">
                  <c:v>44957</c:v>
                </c:pt>
                <c:pt idx="3981">
                  <c:v>44958</c:v>
                </c:pt>
                <c:pt idx="3982">
                  <c:v>44959</c:v>
                </c:pt>
                <c:pt idx="3983">
                  <c:v>44960</c:v>
                </c:pt>
                <c:pt idx="3984">
                  <c:v>44963</c:v>
                </c:pt>
                <c:pt idx="3985">
                  <c:v>44964</c:v>
                </c:pt>
                <c:pt idx="3986">
                  <c:v>44965</c:v>
                </c:pt>
                <c:pt idx="3987">
                  <c:v>44966</c:v>
                </c:pt>
                <c:pt idx="3988">
                  <c:v>44967</c:v>
                </c:pt>
                <c:pt idx="3989">
                  <c:v>44970</c:v>
                </c:pt>
                <c:pt idx="3990">
                  <c:v>44971</c:v>
                </c:pt>
                <c:pt idx="3991">
                  <c:v>44972</c:v>
                </c:pt>
                <c:pt idx="3992">
                  <c:v>44973</c:v>
                </c:pt>
                <c:pt idx="3993">
                  <c:v>44974</c:v>
                </c:pt>
                <c:pt idx="3994">
                  <c:v>44979</c:v>
                </c:pt>
                <c:pt idx="3995">
                  <c:v>44980</c:v>
                </c:pt>
                <c:pt idx="3996">
                  <c:v>44981</c:v>
                </c:pt>
                <c:pt idx="3997">
                  <c:v>44984</c:v>
                </c:pt>
                <c:pt idx="3998">
                  <c:v>44985</c:v>
                </c:pt>
                <c:pt idx="3999">
                  <c:v>44986</c:v>
                </c:pt>
                <c:pt idx="4000">
                  <c:v>44987</c:v>
                </c:pt>
                <c:pt idx="4001">
                  <c:v>44988</c:v>
                </c:pt>
                <c:pt idx="4002">
                  <c:v>44991</c:v>
                </c:pt>
                <c:pt idx="4003">
                  <c:v>44992</c:v>
                </c:pt>
                <c:pt idx="4004">
                  <c:v>44993</c:v>
                </c:pt>
                <c:pt idx="4005">
                  <c:v>44994</c:v>
                </c:pt>
                <c:pt idx="4006">
                  <c:v>44995</c:v>
                </c:pt>
                <c:pt idx="4007">
                  <c:v>44998</c:v>
                </c:pt>
                <c:pt idx="4008">
                  <c:v>44999</c:v>
                </c:pt>
                <c:pt idx="4009">
                  <c:v>45000</c:v>
                </c:pt>
                <c:pt idx="4010">
                  <c:v>45001</c:v>
                </c:pt>
                <c:pt idx="4011">
                  <c:v>45002</c:v>
                </c:pt>
                <c:pt idx="4012">
                  <c:v>45005</c:v>
                </c:pt>
                <c:pt idx="4013">
                  <c:v>45006</c:v>
                </c:pt>
                <c:pt idx="4014">
                  <c:v>45007</c:v>
                </c:pt>
                <c:pt idx="4015">
                  <c:v>45008</c:v>
                </c:pt>
                <c:pt idx="4016">
                  <c:v>45009</c:v>
                </c:pt>
                <c:pt idx="4017">
                  <c:v>45012</c:v>
                </c:pt>
                <c:pt idx="4018">
                  <c:v>45013</c:v>
                </c:pt>
                <c:pt idx="4019">
                  <c:v>45014</c:v>
                </c:pt>
                <c:pt idx="4020">
                  <c:v>45015</c:v>
                </c:pt>
                <c:pt idx="4021">
                  <c:v>45016</c:v>
                </c:pt>
                <c:pt idx="4022">
                  <c:v>45019</c:v>
                </c:pt>
                <c:pt idx="4023">
                  <c:v>45020</c:v>
                </c:pt>
                <c:pt idx="4024">
                  <c:v>45021</c:v>
                </c:pt>
                <c:pt idx="4025">
                  <c:v>45022</c:v>
                </c:pt>
                <c:pt idx="4026">
                  <c:v>45026</c:v>
                </c:pt>
                <c:pt idx="4027">
                  <c:v>45027</c:v>
                </c:pt>
                <c:pt idx="4028">
                  <c:v>45028</c:v>
                </c:pt>
                <c:pt idx="4029">
                  <c:v>45029</c:v>
                </c:pt>
                <c:pt idx="4030">
                  <c:v>45030</c:v>
                </c:pt>
                <c:pt idx="4031">
                  <c:v>45033</c:v>
                </c:pt>
                <c:pt idx="4032">
                  <c:v>45034</c:v>
                </c:pt>
                <c:pt idx="4033">
                  <c:v>45035</c:v>
                </c:pt>
                <c:pt idx="4034">
                  <c:v>45036</c:v>
                </c:pt>
                <c:pt idx="4035">
                  <c:v>45040</c:v>
                </c:pt>
                <c:pt idx="4036">
                  <c:v>45041</c:v>
                </c:pt>
                <c:pt idx="4037">
                  <c:v>45042</c:v>
                </c:pt>
                <c:pt idx="4038">
                  <c:v>45043</c:v>
                </c:pt>
                <c:pt idx="4039">
                  <c:v>45044</c:v>
                </c:pt>
                <c:pt idx="4040">
                  <c:v>45048</c:v>
                </c:pt>
                <c:pt idx="4041">
                  <c:v>45049</c:v>
                </c:pt>
                <c:pt idx="4042">
                  <c:v>45050</c:v>
                </c:pt>
                <c:pt idx="4043">
                  <c:v>45051</c:v>
                </c:pt>
                <c:pt idx="4044">
                  <c:v>45054</c:v>
                </c:pt>
                <c:pt idx="4045">
                  <c:v>45055</c:v>
                </c:pt>
                <c:pt idx="4046">
                  <c:v>45056</c:v>
                </c:pt>
                <c:pt idx="4047">
                  <c:v>45057</c:v>
                </c:pt>
                <c:pt idx="4048">
                  <c:v>45058</c:v>
                </c:pt>
                <c:pt idx="4049">
                  <c:v>45061</c:v>
                </c:pt>
                <c:pt idx="4050">
                  <c:v>45062</c:v>
                </c:pt>
                <c:pt idx="4051">
                  <c:v>45063</c:v>
                </c:pt>
                <c:pt idx="4052">
                  <c:v>45064</c:v>
                </c:pt>
                <c:pt idx="4053">
                  <c:v>45065</c:v>
                </c:pt>
                <c:pt idx="4054">
                  <c:v>45068</c:v>
                </c:pt>
                <c:pt idx="4055">
                  <c:v>45069</c:v>
                </c:pt>
                <c:pt idx="4056">
                  <c:v>45070</c:v>
                </c:pt>
                <c:pt idx="4057">
                  <c:v>45071</c:v>
                </c:pt>
                <c:pt idx="4058">
                  <c:v>45072</c:v>
                </c:pt>
                <c:pt idx="4059">
                  <c:v>45075</c:v>
                </c:pt>
                <c:pt idx="4060">
                  <c:v>45076</c:v>
                </c:pt>
                <c:pt idx="4061">
                  <c:v>45077</c:v>
                </c:pt>
                <c:pt idx="4062">
                  <c:v>45078</c:v>
                </c:pt>
                <c:pt idx="4063">
                  <c:v>45079</c:v>
                </c:pt>
                <c:pt idx="4064">
                  <c:v>45082</c:v>
                </c:pt>
                <c:pt idx="4065">
                  <c:v>45083</c:v>
                </c:pt>
                <c:pt idx="4066">
                  <c:v>45084</c:v>
                </c:pt>
                <c:pt idx="4067">
                  <c:v>45086</c:v>
                </c:pt>
                <c:pt idx="4068">
                  <c:v>45089</c:v>
                </c:pt>
                <c:pt idx="4069">
                  <c:v>45090</c:v>
                </c:pt>
                <c:pt idx="4070">
                  <c:v>45091</c:v>
                </c:pt>
                <c:pt idx="4071">
                  <c:v>45092</c:v>
                </c:pt>
                <c:pt idx="4072">
                  <c:v>45093</c:v>
                </c:pt>
                <c:pt idx="4073">
                  <c:v>45096</c:v>
                </c:pt>
                <c:pt idx="4074">
                  <c:v>45097</c:v>
                </c:pt>
                <c:pt idx="4075">
                  <c:v>45098</c:v>
                </c:pt>
                <c:pt idx="4076">
                  <c:v>45099</c:v>
                </c:pt>
                <c:pt idx="4077">
                  <c:v>45100</c:v>
                </c:pt>
                <c:pt idx="4078">
                  <c:v>45103</c:v>
                </c:pt>
                <c:pt idx="4079">
                  <c:v>45104</c:v>
                </c:pt>
                <c:pt idx="4080">
                  <c:v>45105</c:v>
                </c:pt>
                <c:pt idx="4081">
                  <c:v>45106</c:v>
                </c:pt>
                <c:pt idx="4082">
                  <c:v>45107</c:v>
                </c:pt>
                <c:pt idx="4083">
                  <c:v>45110</c:v>
                </c:pt>
                <c:pt idx="4084">
                  <c:v>45111</c:v>
                </c:pt>
                <c:pt idx="4085">
                  <c:v>45112</c:v>
                </c:pt>
                <c:pt idx="4086">
                  <c:v>45113</c:v>
                </c:pt>
                <c:pt idx="4087">
                  <c:v>45114</c:v>
                </c:pt>
                <c:pt idx="4088">
                  <c:v>45117</c:v>
                </c:pt>
                <c:pt idx="4089">
                  <c:v>45118</c:v>
                </c:pt>
                <c:pt idx="4090">
                  <c:v>45119</c:v>
                </c:pt>
                <c:pt idx="4091">
                  <c:v>45120</c:v>
                </c:pt>
                <c:pt idx="4092">
                  <c:v>45121</c:v>
                </c:pt>
                <c:pt idx="4093">
                  <c:v>45124</c:v>
                </c:pt>
                <c:pt idx="4094">
                  <c:v>45125</c:v>
                </c:pt>
                <c:pt idx="4095">
                  <c:v>45126</c:v>
                </c:pt>
                <c:pt idx="4096">
                  <c:v>45127</c:v>
                </c:pt>
                <c:pt idx="4097">
                  <c:v>45128</c:v>
                </c:pt>
                <c:pt idx="4098">
                  <c:v>45131</c:v>
                </c:pt>
                <c:pt idx="4099">
                  <c:v>45132</c:v>
                </c:pt>
                <c:pt idx="4100">
                  <c:v>45133</c:v>
                </c:pt>
                <c:pt idx="4101">
                  <c:v>45134</c:v>
                </c:pt>
                <c:pt idx="4102">
                  <c:v>45135</c:v>
                </c:pt>
                <c:pt idx="4103">
                  <c:v>45138</c:v>
                </c:pt>
                <c:pt idx="4104">
                  <c:v>45139</c:v>
                </c:pt>
                <c:pt idx="4105">
                  <c:v>45140</c:v>
                </c:pt>
                <c:pt idx="4106">
                  <c:v>45141</c:v>
                </c:pt>
                <c:pt idx="4107">
                  <c:v>45142</c:v>
                </c:pt>
                <c:pt idx="4108">
                  <c:v>45145</c:v>
                </c:pt>
                <c:pt idx="4109">
                  <c:v>45146</c:v>
                </c:pt>
                <c:pt idx="4110">
                  <c:v>45147</c:v>
                </c:pt>
                <c:pt idx="4111">
                  <c:v>45148</c:v>
                </c:pt>
                <c:pt idx="4112">
                  <c:v>45149</c:v>
                </c:pt>
                <c:pt idx="4113">
                  <c:v>45152</c:v>
                </c:pt>
                <c:pt idx="4114">
                  <c:v>45153</c:v>
                </c:pt>
                <c:pt idx="4115">
                  <c:v>45154</c:v>
                </c:pt>
                <c:pt idx="4116">
                  <c:v>45155</c:v>
                </c:pt>
                <c:pt idx="4117">
                  <c:v>45156</c:v>
                </c:pt>
                <c:pt idx="4118">
                  <c:v>45159</c:v>
                </c:pt>
                <c:pt idx="4119">
                  <c:v>45160</c:v>
                </c:pt>
                <c:pt idx="4120">
                  <c:v>45161</c:v>
                </c:pt>
                <c:pt idx="4121">
                  <c:v>45162</c:v>
                </c:pt>
                <c:pt idx="4122">
                  <c:v>45163</c:v>
                </c:pt>
                <c:pt idx="4123">
                  <c:v>45166</c:v>
                </c:pt>
                <c:pt idx="4124">
                  <c:v>45167</c:v>
                </c:pt>
                <c:pt idx="4125">
                  <c:v>45168</c:v>
                </c:pt>
                <c:pt idx="4126">
                  <c:v>45169</c:v>
                </c:pt>
                <c:pt idx="4127">
                  <c:v>45170</c:v>
                </c:pt>
                <c:pt idx="4128">
                  <c:v>45173</c:v>
                </c:pt>
                <c:pt idx="4129">
                  <c:v>45174</c:v>
                </c:pt>
                <c:pt idx="4130">
                  <c:v>45175</c:v>
                </c:pt>
                <c:pt idx="4131">
                  <c:v>45177</c:v>
                </c:pt>
                <c:pt idx="4132">
                  <c:v>45180</c:v>
                </c:pt>
                <c:pt idx="4133">
                  <c:v>45181</c:v>
                </c:pt>
                <c:pt idx="4134">
                  <c:v>45182</c:v>
                </c:pt>
                <c:pt idx="4135">
                  <c:v>45183</c:v>
                </c:pt>
                <c:pt idx="4136">
                  <c:v>45184</c:v>
                </c:pt>
                <c:pt idx="4137">
                  <c:v>45187</c:v>
                </c:pt>
                <c:pt idx="4138">
                  <c:v>45188</c:v>
                </c:pt>
                <c:pt idx="4139">
                  <c:v>45189</c:v>
                </c:pt>
                <c:pt idx="4140">
                  <c:v>45190</c:v>
                </c:pt>
                <c:pt idx="4141">
                  <c:v>45191</c:v>
                </c:pt>
                <c:pt idx="4142">
                  <c:v>45194</c:v>
                </c:pt>
                <c:pt idx="4143">
                  <c:v>45195</c:v>
                </c:pt>
                <c:pt idx="4144">
                  <c:v>45196</c:v>
                </c:pt>
                <c:pt idx="4145">
                  <c:v>45197</c:v>
                </c:pt>
                <c:pt idx="4146">
                  <c:v>45198</c:v>
                </c:pt>
                <c:pt idx="4147">
                  <c:v>45201</c:v>
                </c:pt>
                <c:pt idx="4148">
                  <c:v>45202</c:v>
                </c:pt>
                <c:pt idx="4149">
                  <c:v>45203</c:v>
                </c:pt>
                <c:pt idx="4150">
                  <c:v>45204</c:v>
                </c:pt>
                <c:pt idx="4151">
                  <c:v>45205</c:v>
                </c:pt>
                <c:pt idx="4152">
                  <c:v>45208</c:v>
                </c:pt>
                <c:pt idx="4153">
                  <c:v>45209</c:v>
                </c:pt>
                <c:pt idx="4154">
                  <c:v>45210</c:v>
                </c:pt>
                <c:pt idx="4155">
                  <c:v>45212</c:v>
                </c:pt>
                <c:pt idx="4156">
                  <c:v>45215</c:v>
                </c:pt>
                <c:pt idx="4157">
                  <c:v>45216</c:v>
                </c:pt>
                <c:pt idx="4158">
                  <c:v>45217</c:v>
                </c:pt>
                <c:pt idx="4159">
                  <c:v>45218</c:v>
                </c:pt>
                <c:pt idx="4160">
                  <c:v>45219</c:v>
                </c:pt>
                <c:pt idx="4161">
                  <c:v>45222</c:v>
                </c:pt>
                <c:pt idx="4162">
                  <c:v>45223</c:v>
                </c:pt>
                <c:pt idx="4163">
                  <c:v>45224</c:v>
                </c:pt>
                <c:pt idx="4164">
                  <c:v>45225</c:v>
                </c:pt>
                <c:pt idx="4165">
                  <c:v>45226</c:v>
                </c:pt>
                <c:pt idx="4166">
                  <c:v>45229</c:v>
                </c:pt>
                <c:pt idx="4167">
                  <c:v>45230</c:v>
                </c:pt>
                <c:pt idx="4168">
                  <c:v>45231</c:v>
                </c:pt>
                <c:pt idx="4169">
                  <c:v>45233</c:v>
                </c:pt>
                <c:pt idx="4170">
                  <c:v>45236</c:v>
                </c:pt>
                <c:pt idx="4171">
                  <c:v>45237</c:v>
                </c:pt>
                <c:pt idx="4172">
                  <c:v>45238</c:v>
                </c:pt>
                <c:pt idx="4173">
                  <c:v>45239</c:v>
                </c:pt>
                <c:pt idx="4174">
                  <c:v>45240</c:v>
                </c:pt>
                <c:pt idx="4175">
                  <c:v>45243</c:v>
                </c:pt>
                <c:pt idx="4176">
                  <c:v>45244</c:v>
                </c:pt>
                <c:pt idx="4177">
                  <c:v>45246</c:v>
                </c:pt>
                <c:pt idx="4178">
                  <c:v>45247</c:v>
                </c:pt>
                <c:pt idx="4179">
                  <c:v>45250</c:v>
                </c:pt>
                <c:pt idx="4180">
                  <c:v>45251</c:v>
                </c:pt>
                <c:pt idx="4181">
                  <c:v>45252</c:v>
                </c:pt>
                <c:pt idx="4182">
                  <c:v>45253</c:v>
                </c:pt>
                <c:pt idx="4183">
                  <c:v>45254</c:v>
                </c:pt>
                <c:pt idx="4184">
                  <c:v>45257</c:v>
                </c:pt>
                <c:pt idx="4185">
                  <c:v>45258</c:v>
                </c:pt>
                <c:pt idx="4186">
                  <c:v>45259</c:v>
                </c:pt>
                <c:pt idx="4187">
                  <c:v>45260</c:v>
                </c:pt>
                <c:pt idx="4188">
                  <c:v>45261</c:v>
                </c:pt>
                <c:pt idx="4189">
                  <c:v>45264</c:v>
                </c:pt>
                <c:pt idx="4190">
                  <c:v>45265</c:v>
                </c:pt>
                <c:pt idx="4191">
                  <c:v>45266</c:v>
                </c:pt>
                <c:pt idx="4192">
                  <c:v>45267</c:v>
                </c:pt>
                <c:pt idx="4193">
                  <c:v>45268</c:v>
                </c:pt>
                <c:pt idx="4194">
                  <c:v>45271</c:v>
                </c:pt>
                <c:pt idx="4195">
                  <c:v>45272</c:v>
                </c:pt>
                <c:pt idx="4196">
                  <c:v>45273</c:v>
                </c:pt>
                <c:pt idx="4197">
                  <c:v>45274</c:v>
                </c:pt>
                <c:pt idx="4198">
                  <c:v>45275</c:v>
                </c:pt>
                <c:pt idx="4199">
                  <c:v>45278</c:v>
                </c:pt>
                <c:pt idx="4200">
                  <c:v>45279</c:v>
                </c:pt>
                <c:pt idx="4201">
                  <c:v>45280</c:v>
                </c:pt>
                <c:pt idx="4202">
                  <c:v>45281</c:v>
                </c:pt>
                <c:pt idx="4203">
                  <c:v>45282</c:v>
                </c:pt>
                <c:pt idx="4204">
                  <c:v>45286</c:v>
                </c:pt>
                <c:pt idx="4205">
                  <c:v>45287</c:v>
                </c:pt>
                <c:pt idx="4206">
                  <c:v>45288</c:v>
                </c:pt>
              </c:numCache>
            </c:numRef>
          </c:cat>
          <c:val>
            <c:numRef>
              <c:f>'[23]7.7 (FK)'!$B$12:$B$4218</c:f>
              <c:numCache>
                <c:formatCode>General</c:formatCode>
                <c:ptCount val="4207"/>
                <c:pt idx="0">
                  <c:v>3.1466639999999999</c:v>
                </c:pt>
                <c:pt idx="1">
                  <c:v>3.266664</c:v>
                </c:pt>
                <c:pt idx="2">
                  <c:v>3.266664</c:v>
                </c:pt>
                <c:pt idx="3">
                  <c:v>3.1933310000000001</c:v>
                </c:pt>
                <c:pt idx="4">
                  <c:v>3.1333310000000001</c:v>
                </c:pt>
                <c:pt idx="5">
                  <c:v>3.0433309999999998</c:v>
                </c:pt>
                <c:pt idx="6">
                  <c:v>3.0999979999999998</c:v>
                </c:pt>
                <c:pt idx="7">
                  <c:v>3.0999979999999998</c:v>
                </c:pt>
                <c:pt idx="8">
                  <c:v>3.0666639999999998</c:v>
                </c:pt>
                <c:pt idx="9">
                  <c:v>3.0666639999999998</c:v>
                </c:pt>
                <c:pt idx="10">
                  <c:v>3.0666639999999998</c:v>
                </c:pt>
                <c:pt idx="11">
                  <c:v>3.1599979999999999</c:v>
                </c:pt>
                <c:pt idx="12">
                  <c:v>3.2933309999999998</c:v>
                </c:pt>
                <c:pt idx="13">
                  <c:v>3.1999979999999999</c:v>
                </c:pt>
                <c:pt idx="14">
                  <c:v>3.1326649999999998</c:v>
                </c:pt>
                <c:pt idx="15">
                  <c:v>3.1999979999999999</c:v>
                </c:pt>
                <c:pt idx="16">
                  <c:v>3.1999979999999999</c:v>
                </c:pt>
                <c:pt idx="17">
                  <c:v>3.1133310000000001</c:v>
                </c:pt>
                <c:pt idx="18">
                  <c:v>3.1333310000000001</c:v>
                </c:pt>
                <c:pt idx="19">
                  <c:v>3.1666639999999999</c:v>
                </c:pt>
                <c:pt idx="20">
                  <c:v>3.259998</c:v>
                </c:pt>
                <c:pt idx="21">
                  <c:v>3.2799969999999998</c:v>
                </c:pt>
                <c:pt idx="22">
                  <c:v>3.2526640000000002</c:v>
                </c:pt>
                <c:pt idx="23">
                  <c:v>3.2333310000000002</c:v>
                </c:pt>
                <c:pt idx="24">
                  <c:v>3.2333310000000002</c:v>
                </c:pt>
                <c:pt idx="25">
                  <c:v>3.3626640000000001</c:v>
                </c:pt>
                <c:pt idx="26">
                  <c:v>3.4333309999999999</c:v>
                </c:pt>
                <c:pt idx="27">
                  <c:v>3.4333309999999999</c:v>
                </c:pt>
                <c:pt idx="28">
                  <c:v>3.3299979999999998</c:v>
                </c:pt>
                <c:pt idx="29">
                  <c:v>3.4333309999999999</c:v>
                </c:pt>
                <c:pt idx="30">
                  <c:v>3.533331</c:v>
                </c:pt>
                <c:pt idx="31">
                  <c:v>3.6599979999999999</c:v>
                </c:pt>
                <c:pt idx="32">
                  <c:v>3.6999979999999999</c:v>
                </c:pt>
                <c:pt idx="33">
                  <c:v>3.6666639999999999</c:v>
                </c:pt>
                <c:pt idx="34">
                  <c:v>3.7199979999999999</c:v>
                </c:pt>
                <c:pt idx="35">
                  <c:v>3.606665</c:v>
                </c:pt>
                <c:pt idx="36">
                  <c:v>3.6326649999999998</c:v>
                </c:pt>
                <c:pt idx="37">
                  <c:v>3.3999980000000001</c:v>
                </c:pt>
                <c:pt idx="38">
                  <c:v>3.3999980000000001</c:v>
                </c:pt>
                <c:pt idx="39">
                  <c:v>3.3666640000000001</c:v>
                </c:pt>
                <c:pt idx="40">
                  <c:v>3.3339979999999998</c:v>
                </c:pt>
                <c:pt idx="41">
                  <c:v>3.1666639999999999</c:v>
                </c:pt>
                <c:pt idx="42">
                  <c:v>3.2933309999999998</c:v>
                </c:pt>
                <c:pt idx="43">
                  <c:v>3.299998</c:v>
                </c:pt>
                <c:pt idx="44">
                  <c:v>3.533331</c:v>
                </c:pt>
                <c:pt idx="45">
                  <c:v>3.7333310000000002</c:v>
                </c:pt>
                <c:pt idx="46">
                  <c:v>3.763331</c:v>
                </c:pt>
                <c:pt idx="47">
                  <c:v>3.6666639999999999</c:v>
                </c:pt>
                <c:pt idx="48">
                  <c:v>3.7266650000000001</c:v>
                </c:pt>
                <c:pt idx="49">
                  <c:v>3.7193309999999999</c:v>
                </c:pt>
                <c:pt idx="50">
                  <c:v>3.6653310000000001</c:v>
                </c:pt>
                <c:pt idx="51">
                  <c:v>3.606665</c:v>
                </c:pt>
                <c:pt idx="52">
                  <c:v>3.5999979999999998</c:v>
                </c:pt>
                <c:pt idx="53">
                  <c:v>3.6533310000000001</c:v>
                </c:pt>
                <c:pt idx="54">
                  <c:v>3.6666639999999999</c:v>
                </c:pt>
                <c:pt idx="55">
                  <c:v>3.8333309999999998</c:v>
                </c:pt>
                <c:pt idx="56">
                  <c:v>3.799998</c:v>
                </c:pt>
                <c:pt idx="57">
                  <c:v>3.7659980000000002</c:v>
                </c:pt>
                <c:pt idx="58">
                  <c:v>3.7266650000000001</c:v>
                </c:pt>
                <c:pt idx="59">
                  <c:v>3.7179980000000001</c:v>
                </c:pt>
                <c:pt idx="60">
                  <c:v>3.6666639999999999</c:v>
                </c:pt>
                <c:pt idx="61">
                  <c:v>3.6333310000000001</c:v>
                </c:pt>
                <c:pt idx="62">
                  <c:v>3.5999979999999998</c:v>
                </c:pt>
                <c:pt idx="63">
                  <c:v>3.7066650000000001</c:v>
                </c:pt>
                <c:pt idx="64">
                  <c:v>3.746664</c:v>
                </c:pt>
                <c:pt idx="65">
                  <c:v>3.7993320000000002</c:v>
                </c:pt>
                <c:pt idx="66">
                  <c:v>3.7326649999999999</c:v>
                </c:pt>
                <c:pt idx="67">
                  <c:v>3.6466639999999999</c:v>
                </c:pt>
                <c:pt idx="68">
                  <c:v>3.639999</c:v>
                </c:pt>
                <c:pt idx="69">
                  <c:v>3.6666639999999999</c:v>
                </c:pt>
                <c:pt idx="70">
                  <c:v>3.6333310000000001</c:v>
                </c:pt>
                <c:pt idx="71">
                  <c:v>3.6133329999999999</c:v>
                </c:pt>
                <c:pt idx="72">
                  <c:v>3.5306649999999999</c:v>
                </c:pt>
                <c:pt idx="73">
                  <c:v>3.4653309999999999</c:v>
                </c:pt>
                <c:pt idx="74">
                  <c:v>3.5226649999999999</c:v>
                </c:pt>
                <c:pt idx="75">
                  <c:v>3.5233310000000002</c:v>
                </c:pt>
                <c:pt idx="76">
                  <c:v>3.553998</c:v>
                </c:pt>
                <c:pt idx="77">
                  <c:v>3.6866639999999999</c:v>
                </c:pt>
                <c:pt idx="78">
                  <c:v>3.8</c:v>
                </c:pt>
                <c:pt idx="79">
                  <c:v>3.8593310000000001</c:v>
                </c:pt>
                <c:pt idx="80">
                  <c:v>3.9359980000000001</c:v>
                </c:pt>
                <c:pt idx="81">
                  <c:v>3.8733309999999999</c:v>
                </c:pt>
                <c:pt idx="82">
                  <c:v>3.8666640000000001</c:v>
                </c:pt>
                <c:pt idx="83">
                  <c:v>3.832665</c:v>
                </c:pt>
                <c:pt idx="84">
                  <c:v>3.8659979999999998</c:v>
                </c:pt>
                <c:pt idx="85">
                  <c:v>3.8666640000000001</c:v>
                </c:pt>
                <c:pt idx="86">
                  <c:v>4.0666640000000003</c:v>
                </c:pt>
                <c:pt idx="87">
                  <c:v>3.9333309999999999</c:v>
                </c:pt>
                <c:pt idx="88">
                  <c:v>4.0673310000000003</c:v>
                </c:pt>
                <c:pt idx="89">
                  <c:v>4.053331</c:v>
                </c:pt>
                <c:pt idx="90">
                  <c:v>3.9666640000000002</c:v>
                </c:pt>
                <c:pt idx="91">
                  <c:v>3.979997</c:v>
                </c:pt>
                <c:pt idx="92">
                  <c:v>3.9666640000000002</c:v>
                </c:pt>
                <c:pt idx="93">
                  <c:v>3.9999980000000002</c:v>
                </c:pt>
                <c:pt idx="94">
                  <c:v>3.8666640000000001</c:v>
                </c:pt>
                <c:pt idx="95">
                  <c:v>3.8666640000000001</c:v>
                </c:pt>
                <c:pt idx="96">
                  <c:v>3.993331</c:v>
                </c:pt>
                <c:pt idx="97">
                  <c:v>3.9666640000000002</c:v>
                </c:pt>
                <c:pt idx="98">
                  <c:v>3.9999980000000002</c:v>
                </c:pt>
                <c:pt idx="99">
                  <c:v>4.0933310000000001</c:v>
                </c:pt>
                <c:pt idx="100">
                  <c:v>4.0999980000000003</c:v>
                </c:pt>
                <c:pt idx="101">
                  <c:v>4.2399979999999999</c:v>
                </c:pt>
                <c:pt idx="102">
                  <c:v>4.5333310000000004</c:v>
                </c:pt>
                <c:pt idx="103">
                  <c:v>4.3666640000000001</c:v>
                </c:pt>
                <c:pt idx="104">
                  <c:v>4.1699970000000004</c:v>
                </c:pt>
                <c:pt idx="105">
                  <c:v>4.0466639999999998</c:v>
                </c:pt>
                <c:pt idx="106">
                  <c:v>3.9333309999999999</c:v>
                </c:pt>
                <c:pt idx="107">
                  <c:v>3.9999980000000002</c:v>
                </c:pt>
                <c:pt idx="108">
                  <c:v>4.0766640000000001</c:v>
                </c:pt>
                <c:pt idx="109">
                  <c:v>4.1199979999999998</c:v>
                </c:pt>
                <c:pt idx="110">
                  <c:v>4.2979979999999998</c:v>
                </c:pt>
                <c:pt idx="111">
                  <c:v>4.4406639999999999</c:v>
                </c:pt>
                <c:pt idx="112">
                  <c:v>4.5666640000000003</c:v>
                </c:pt>
                <c:pt idx="113">
                  <c:v>4.5599980000000002</c:v>
                </c:pt>
                <c:pt idx="114">
                  <c:v>4.5199980000000002</c:v>
                </c:pt>
                <c:pt idx="115">
                  <c:v>4.2999980000000004</c:v>
                </c:pt>
                <c:pt idx="116">
                  <c:v>4.2666639999999996</c:v>
                </c:pt>
                <c:pt idx="117">
                  <c:v>4.1999979999999999</c:v>
                </c:pt>
                <c:pt idx="118">
                  <c:v>4.1666639999999999</c:v>
                </c:pt>
                <c:pt idx="119">
                  <c:v>4.359998</c:v>
                </c:pt>
                <c:pt idx="120">
                  <c:v>4.2666639999999996</c:v>
                </c:pt>
                <c:pt idx="121">
                  <c:v>4.1866640000000004</c:v>
                </c:pt>
                <c:pt idx="122">
                  <c:v>4.2326649999999999</c:v>
                </c:pt>
                <c:pt idx="123">
                  <c:v>4.1333310000000001</c:v>
                </c:pt>
                <c:pt idx="124">
                  <c:v>4.1339980000000001</c:v>
                </c:pt>
                <c:pt idx="125">
                  <c:v>4.1333310000000001</c:v>
                </c:pt>
                <c:pt idx="126">
                  <c:v>4.126665</c:v>
                </c:pt>
                <c:pt idx="127">
                  <c:v>4.0666640000000003</c:v>
                </c:pt>
                <c:pt idx="128">
                  <c:v>4.0666640000000003</c:v>
                </c:pt>
                <c:pt idx="129">
                  <c:v>4.0666640000000003</c:v>
                </c:pt>
                <c:pt idx="130">
                  <c:v>4.0166649999999997</c:v>
                </c:pt>
                <c:pt idx="131">
                  <c:v>4.0806639999999996</c:v>
                </c:pt>
                <c:pt idx="132">
                  <c:v>4.0659979999999996</c:v>
                </c:pt>
                <c:pt idx="133">
                  <c:v>4.0199980000000002</c:v>
                </c:pt>
                <c:pt idx="134">
                  <c:v>4.0399979999999998</c:v>
                </c:pt>
                <c:pt idx="135">
                  <c:v>4</c:v>
                </c:pt>
                <c:pt idx="136">
                  <c:v>3.8673310000000001</c:v>
                </c:pt>
                <c:pt idx="137">
                  <c:v>3.8766639999999999</c:v>
                </c:pt>
                <c:pt idx="138">
                  <c:v>3.8799969999999999</c:v>
                </c:pt>
                <c:pt idx="139">
                  <c:v>3.9333330000000002</c:v>
                </c:pt>
                <c:pt idx="140">
                  <c:v>3.8673310000000001</c:v>
                </c:pt>
                <c:pt idx="141">
                  <c:v>3.6999979999999999</c:v>
                </c:pt>
                <c:pt idx="142">
                  <c:v>3.8333309999999998</c:v>
                </c:pt>
                <c:pt idx="143">
                  <c:v>3.8466640000000001</c:v>
                </c:pt>
                <c:pt idx="144">
                  <c:v>3.8459979999999998</c:v>
                </c:pt>
                <c:pt idx="145">
                  <c:v>3.8659979999999998</c:v>
                </c:pt>
                <c:pt idx="146">
                  <c:v>3.766664</c:v>
                </c:pt>
                <c:pt idx="147">
                  <c:v>3.7333310000000002</c:v>
                </c:pt>
                <c:pt idx="148">
                  <c:v>3.8466659999999999</c:v>
                </c:pt>
                <c:pt idx="149">
                  <c:v>3.9793310000000002</c:v>
                </c:pt>
                <c:pt idx="150">
                  <c:v>3.843998</c:v>
                </c:pt>
                <c:pt idx="151">
                  <c:v>3.9333309999999999</c:v>
                </c:pt>
                <c:pt idx="152">
                  <c:v>3.975997</c:v>
                </c:pt>
                <c:pt idx="153">
                  <c:v>3.993331</c:v>
                </c:pt>
                <c:pt idx="154">
                  <c:v>3.9986649999999999</c:v>
                </c:pt>
                <c:pt idx="155">
                  <c:v>3.3466640000000001</c:v>
                </c:pt>
                <c:pt idx="156">
                  <c:v>3.799998</c:v>
                </c:pt>
                <c:pt idx="157">
                  <c:v>3.9326650000000001</c:v>
                </c:pt>
                <c:pt idx="158">
                  <c:v>3.9259979999999999</c:v>
                </c:pt>
                <c:pt idx="159">
                  <c:v>3.799998</c:v>
                </c:pt>
                <c:pt idx="160">
                  <c:v>3.8999980000000001</c:v>
                </c:pt>
                <c:pt idx="161">
                  <c:v>3.8666659999999999</c:v>
                </c:pt>
                <c:pt idx="162">
                  <c:v>3.8959969999999999</c:v>
                </c:pt>
                <c:pt idx="163">
                  <c:v>3.8333309999999998</c:v>
                </c:pt>
                <c:pt idx="164">
                  <c:v>3.9333309999999999</c:v>
                </c:pt>
                <c:pt idx="165">
                  <c:v>3.8999980000000001</c:v>
                </c:pt>
                <c:pt idx="166">
                  <c:v>3.9993319999999999</c:v>
                </c:pt>
                <c:pt idx="167">
                  <c:v>3.9999980000000002</c:v>
                </c:pt>
                <c:pt idx="168">
                  <c:v>4.0333310000000004</c:v>
                </c:pt>
                <c:pt idx="169">
                  <c:v>4.0593310000000002</c:v>
                </c:pt>
                <c:pt idx="170">
                  <c:v>3.9999980000000002</c:v>
                </c:pt>
                <c:pt idx="171">
                  <c:v>3.9259979999999999</c:v>
                </c:pt>
                <c:pt idx="172">
                  <c:v>3.9313310000000001</c:v>
                </c:pt>
                <c:pt idx="173">
                  <c:v>3.9086650000000001</c:v>
                </c:pt>
                <c:pt idx="174">
                  <c:v>3.8926639999999999</c:v>
                </c:pt>
                <c:pt idx="175">
                  <c:v>3.7959969999999998</c:v>
                </c:pt>
                <c:pt idx="176">
                  <c:v>3.759998</c:v>
                </c:pt>
                <c:pt idx="177">
                  <c:v>3.8666640000000001</c:v>
                </c:pt>
                <c:pt idx="178">
                  <c:v>3.8666640000000001</c:v>
                </c:pt>
                <c:pt idx="179">
                  <c:v>3.8333309999999998</c:v>
                </c:pt>
                <c:pt idx="180">
                  <c:v>3.9666640000000002</c:v>
                </c:pt>
                <c:pt idx="181">
                  <c:v>3.9619979999999999</c:v>
                </c:pt>
                <c:pt idx="182">
                  <c:v>3.9999980000000002</c:v>
                </c:pt>
                <c:pt idx="183">
                  <c:v>3.9999980000000002</c:v>
                </c:pt>
                <c:pt idx="184">
                  <c:v>3.9833310000000002</c:v>
                </c:pt>
                <c:pt idx="185">
                  <c:v>3.9533309999999999</c:v>
                </c:pt>
                <c:pt idx="186">
                  <c:v>3.9213309999999999</c:v>
                </c:pt>
                <c:pt idx="187">
                  <c:v>4.053331</c:v>
                </c:pt>
                <c:pt idx="188">
                  <c:v>4.1199979999999998</c:v>
                </c:pt>
                <c:pt idx="189">
                  <c:v>4.1199979999999998</c:v>
                </c:pt>
                <c:pt idx="190">
                  <c:v>4.0933310000000001</c:v>
                </c:pt>
                <c:pt idx="191">
                  <c:v>4.0959969999999997</c:v>
                </c:pt>
                <c:pt idx="192">
                  <c:v>4.0999980000000003</c:v>
                </c:pt>
                <c:pt idx="193">
                  <c:v>4.0866639999999999</c:v>
                </c:pt>
                <c:pt idx="194">
                  <c:v>4.1333310000000001</c:v>
                </c:pt>
                <c:pt idx="195">
                  <c:v>#N/A</c:v>
                </c:pt>
                <c:pt idx="196">
                  <c:v>4.0979979999999996</c:v>
                </c:pt>
                <c:pt idx="197">
                  <c:v>4.0326649999999997</c:v>
                </c:pt>
                <c:pt idx="198">
                  <c:v>4.0333310000000004</c:v>
                </c:pt>
                <c:pt idx="199">
                  <c:v>4.0333310000000004</c:v>
                </c:pt>
                <c:pt idx="200">
                  <c:v>4.0999980000000003</c:v>
                </c:pt>
                <c:pt idx="201">
                  <c:v>4.126665</c:v>
                </c:pt>
                <c:pt idx="202">
                  <c:v>4.1999979999999999</c:v>
                </c:pt>
                <c:pt idx="203">
                  <c:v>4.3266650000000002</c:v>
                </c:pt>
                <c:pt idx="204">
                  <c:v>4.2999980000000004</c:v>
                </c:pt>
                <c:pt idx="205">
                  <c:v>4.466666</c:v>
                </c:pt>
                <c:pt idx="206">
                  <c:v>4.5333310000000004</c:v>
                </c:pt>
                <c:pt idx="207">
                  <c:v>4.464664</c:v>
                </c:pt>
                <c:pt idx="208">
                  <c:v>4.2533310000000002</c:v>
                </c:pt>
                <c:pt idx="209">
                  <c:v>4.2666639999999996</c:v>
                </c:pt>
                <c:pt idx="210">
                  <c:v>4.3986650000000003</c:v>
                </c:pt>
                <c:pt idx="211">
                  <c:v>4.4833309999999997</c:v>
                </c:pt>
                <c:pt idx="212">
                  <c:v>4.3999980000000001</c:v>
                </c:pt>
                <c:pt idx="213">
                  <c:v>4.3999980000000001</c:v>
                </c:pt>
                <c:pt idx="214">
                  <c:v>4.4333309999999999</c:v>
                </c:pt>
                <c:pt idx="215">
                  <c:v>4.2659979999999997</c:v>
                </c:pt>
                <c:pt idx="216">
                  <c:v>4.2333309999999997</c:v>
                </c:pt>
                <c:pt idx="217">
                  <c:v>4.1799970000000002</c:v>
                </c:pt>
                <c:pt idx="218">
                  <c:v>3.9099979999999999</c:v>
                </c:pt>
                <c:pt idx="219">
                  <c:v>3.9133309999999999</c:v>
                </c:pt>
                <c:pt idx="220">
                  <c:v>3.6159979999999998</c:v>
                </c:pt>
                <c:pt idx="221">
                  <c:v>3.859998</c:v>
                </c:pt>
                <c:pt idx="222">
                  <c:v>3.9333309999999999</c:v>
                </c:pt>
                <c:pt idx="223">
                  <c:v>3.9859969999999998</c:v>
                </c:pt>
                <c:pt idx="224">
                  <c:v>3.9999980000000002</c:v>
                </c:pt>
                <c:pt idx="225">
                  <c:v>4.0999980000000003</c:v>
                </c:pt>
                <c:pt idx="226">
                  <c:v>4.0233309999999998</c:v>
                </c:pt>
                <c:pt idx="227">
                  <c:v>4.0666640000000003</c:v>
                </c:pt>
                <c:pt idx="228">
                  <c:v>4.0666640000000003</c:v>
                </c:pt>
                <c:pt idx="229">
                  <c:v>4.0666640000000003</c:v>
                </c:pt>
                <c:pt idx="230">
                  <c:v>4.0399979999999998</c:v>
                </c:pt>
                <c:pt idx="231">
                  <c:v>3.9999980000000002</c:v>
                </c:pt>
                <c:pt idx="232">
                  <c:v>3.992664</c:v>
                </c:pt>
                <c:pt idx="233">
                  <c:v>4.0333310000000004</c:v>
                </c:pt>
                <c:pt idx="234">
                  <c:v>4.0653309999999996</c:v>
                </c:pt>
                <c:pt idx="235">
                  <c:v>4.0999980000000003</c:v>
                </c:pt>
                <c:pt idx="236">
                  <c:v>4.0659979999999996</c:v>
                </c:pt>
                <c:pt idx="237">
                  <c:v>4.0666640000000003</c:v>
                </c:pt>
                <c:pt idx="238">
                  <c:v>3.9993319999999999</c:v>
                </c:pt>
                <c:pt idx="239">
                  <c:v>4.0599980000000002</c:v>
                </c:pt>
                <c:pt idx="240">
                  <c:v>4.0599980000000002</c:v>
                </c:pt>
                <c:pt idx="241">
                  <c:v>3.996664</c:v>
                </c:pt>
                <c:pt idx="242">
                  <c:v>3.9999980000000002</c:v>
                </c:pt>
                <c:pt idx="243">
                  <c:v>3.993331</c:v>
                </c:pt>
                <c:pt idx="244">
                  <c:v>3.9899969999999998</c:v>
                </c:pt>
                <c:pt idx="245">
                  <c:v>3.9333309999999999</c:v>
                </c:pt>
                <c:pt idx="246">
                  <c:v>3.9966650000000001</c:v>
                </c:pt>
                <c:pt idx="247">
                  <c:v>3.9999980000000002</c:v>
                </c:pt>
                <c:pt idx="248">
                  <c:v>3.8999980000000001</c:v>
                </c:pt>
                <c:pt idx="249">
                  <c:v>3.7266650000000001</c:v>
                </c:pt>
                <c:pt idx="250">
                  <c:v>3.675332</c:v>
                </c:pt>
                <c:pt idx="251">
                  <c:v>3.533998</c:v>
                </c:pt>
                <c:pt idx="252">
                  <c:v>3.4586640000000002</c:v>
                </c:pt>
                <c:pt idx="253">
                  <c:v>3.4593310000000002</c:v>
                </c:pt>
                <c:pt idx="254">
                  <c:v>3.3333309999999998</c:v>
                </c:pt>
                <c:pt idx="255">
                  <c:v>3.4333309999999999</c:v>
                </c:pt>
                <c:pt idx="256">
                  <c:v>3.4653309999999999</c:v>
                </c:pt>
                <c:pt idx="257">
                  <c:v>3.266664</c:v>
                </c:pt>
                <c:pt idx="258">
                  <c:v>3.1233309999999999</c:v>
                </c:pt>
                <c:pt idx="259">
                  <c:v>2.8933309999999999</c:v>
                </c:pt>
                <c:pt idx="260">
                  <c:v>2.9999980000000002</c:v>
                </c:pt>
                <c:pt idx="261">
                  <c:v>2.9999980000000002</c:v>
                </c:pt>
                <c:pt idx="262">
                  <c:v>3.0666639999999998</c:v>
                </c:pt>
                <c:pt idx="263">
                  <c:v>3.099332</c:v>
                </c:pt>
                <c:pt idx="264">
                  <c:v>3.1673309999999999</c:v>
                </c:pt>
                <c:pt idx="265">
                  <c:v>3.2006649999999999</c:v>
                </c:pt>
                <c:pt idx="266">
                  <c:v>3.1666639999999999</c:v>
                </c:pt>
                <c:pt idx="267">
                  <c:v>3.2199979999999999</c:v>
                </c:pt>
                <c:pt idx="268">
                  <c:v>3.2533310000000002</c:v>
                </c:pt>
                <c:pt idx="269">
                  <c:v>3.2366640000000002</c:v>
                </c:pt>
                <c:pt idx="270">
                  <c:v>3.2333310000000002</c:v>
                </c:pt>
                <c:pt idx="271">
                  <c:v>3.2766639999999998</c:v>
                </c:pt>
                <c:pt idx="272">
                  <c:v>3.3053309999999998</c:v>
                </c:pt>
                <c:pt idx="273">
                  <c:v>3.3093330000000001</c:v>
                </c:pt>
                <c:pt idx="274">
                  <c:v>3.1499990000000002</c:v>
                </c:pt>
                <c:pt idx="275">
                  <c:v>3.1673309999999999</c:v>
                </c:pt>
                <c:pt idx="276">
                  <c:v>3.2373310000000002</c:v>
                </c:pt>
                <c:pt idx="277">
                  <c:v>3.2333310000000002</c:v>
                </c:pt>
                <c:pt idx="278">
                  <c:v>3.234664</c:v>
                </c:pt>
                <c:pt idx="279">
                  <c:v>3.2339980000000002</c:v>
                </c:pt>
                <c:pt idx="280">
                  <c:v>3.3659979999999998</c:v>
                </c:pt>
                <c:pt idx="281">
                  <c:v>3.4133309999999999</c:v>
                </c:pt>
                <c:pt idx="282">
                  <c:v>3.4999980000000002</c:v>
                </c:pt>
                <c:pt idx="283">
                  <c:v>3.5666639999999998</c:v>
                </c:pt>
                <c:pt idx="284">
                  <c:v>3.5833309999999998</c:v>
                </c:pt>
                <c:pt idx="285">
                  <c:v>3.5766640000000001</c:v>
                </c:pt>
                <c:pt idx="286">
                  <c:v>3.609998</c:v>
                </c:pt>
                <c:pt idx="287">
                  <c:v>3.5973320000000002</c:v>
                </c:pt>
                <c:pt idx="288">
                  <c:v>3.5666639999999998</c:v>
                </c:pt>
                <c:pt idx="289">
                  <c:v>3.6666639999999999</c:v>
                </c:pt>
                <c:pt idx="290">
                  <c:v>3.5166650000000002</c:v>
                </c:pt>
                <c:pt idx="291">
                  <c:v>3.4666640000000002</c:v>
                </c:pt>
                <c:pt idx="292">
                  <c:v>3.4866640000000002</c:v>
                </c:pt>
                <c:pt idx="293">
                  <c:v>3.4666640000000002</c:v>
                </c:pt>
                <c:pt idx="294">
                  <c:v>3.467997</c:v>
                </c:pt>
                <c:pt idx="295">
                  <c:v>3.5866639999999999</c:v>
                </c:pt>
                <c:pt idx="296">
                  <c:v>3.491997</c:v>
                </c:pt>
                <c:pt idx="297">
                  <c:v>3.4099979999999999</c:v>
                </c:pt>
                <c:pt idx="298">
                  <c:v>3.5199980000000002</c:v>
                </c:pt>
                <c:pt idx="299">
                  <c:v>3.3999980000000001</c:v>
                </c:pt>
                <c:pt idx="300">
                  <c:v>3.4333309999999999</c:v>
                </c:pt>
                <c:pt idx="301">
                  <c:v>3.4426640000000002</c:v>
                </c:pt>
                <c:pt idx="302">
                  <c:v>3.4699970000000002</c:v>
                </c:pt>
                <c:pt idx="303">
                  <c:v>3.4793310000000002</c:v>
                </c:pt>
                <c:pt idx="304">
                  <c:v>3.5066649999999999</c:v>
                </c:pt>
                <c:pt idx="305">
                  <c:v>3.5859990000000002</c:v>
                </c:pt>
                <c:pt idx="306">
                  <c:v>3.5833309999999998</c:v>
                </c:pt>
                <c:pt idx="307">
                  <c:v>3.565331</c:v>
                </c:pt>
                <c:pt idx="308">
                  <c:v>3.6299980000000001</c:v>
                </c:pt>
                <c:pt idx="309">
                  <c:v>3.602665</c:v>
                </c:pt>
                <c:pt idx="310">
                  <c:v>3.5999979999999998</c:v>
                </c:pt>
                <c:pt idx="311">
                  <c:v>3.5999979999999998</c:v>
                </c:pt>
                <c:pt idx="312">
                  <c:v>3.4666640000000002</c:v>
                </c:pt>
                <c:pt idx="313">
                  <c:v>3.4499979999999999</c:v>
                </c:pt>
                <c:pt idx="314">
                  <c:v>3.5666639999999998</c:v>
                </c:pt>
                <c:pt idx="315">
                  <c:v>3.4233310000000001</c:v>
                </c:pt>
                <c:pt idx="316">
                  <c:v>3.4333309999999999</c:v>
                </c:pt>
                <c:pt idx="317">
                  <c:v>3.493331</c:v>
                </c:pt>
                <c:pt idx="318">
                  <c:v>3.533331</c:v>
                </c:pt>
                <c:pt idx="319">
                  <c:v>3.5833309999999998</c:v>
                </c:pt>
                <c:pt idx="320">
                  <c:v>3.763331</c:v>
                </c:pt>
                <c:pt idx="321">
                  <c:v>3.5673309999999998</c:v>
                </c:pt>
                <c:pt idx="322">
                  <c:v>3.5666639999999998</c:v>
                </c:pt>
                <c:pt idx="323">
                  <c:v>3.6053310000000001</c:v>
                </c:pt>
                <c:pt idx="324">
                  <c:v>3.6599979999999999</c:v>
                </c:pt>
                <c:pt idx="325">
                  <c:v>3.5999979999999998</c:v>
                </c:pt>
                <c:pt idx="326">
                  <c:v>3.786664</c:v>
                </c:pt>
                <c:pt idx="327">
                  <c:v>3.766664</c:v>
                </c:pt>
                <c:pt idx="328">
                  <c:v>3.8333330000000001</c:v>
                </c:pt>
                <c:pt idx="329">
                  <c:v>3.996664</c:v>
                </c:pt>
                <c:pt idx="330">
                  <c:v>4.053331</c:v>
                </c:pt>
                <c:pt idx="331">
                  <c:v>3.9533309999999999</c:v>
                </c:pt>
                <c:pt idx="332">
                  <c:v>3.8533309999999998</c:v>
                </c:pt>
                <c:pt idx="333">
                  <c:v>3.906666</c:v>
                </c:pt>
                <c:pt idx="334">
                  <c:v>3.8666640000000001</c:v>
                </c:pt>
                <c:pt idx="335">
                  <c:v>3.8299979999999998</c:v>
                </c:pt>
                <c:pt idx="336">
                  <c:v>3.8133330000000001</c:v>
                </c:pt>
                <c:pt idx="337">
                  <c:v>3.799998</c:v>
                </c:pt>
                <c:pt idx="338">
                  <c:v>3.9013309999999999</c:v>
                </c:pt>
                <c:pt idx="339">
                  <c:v>3.9333309999999999</c:v>
                </c:pt>
                <c:pt idx="340">
                  <c:v>3.9266649999999998</c:v>
                </c:pt>
                <c:pt idx="341">
                  <c:v>3.8533309999999998</c:v>
                </c:pt>
                <c:pt idx="342">
                  <c:v>3.8533309999999998</c:v>
                </c:pt>
                <c:pt idx="343">
                  <c:v>3.8533309999999998</c:v>
                </c:pt>
                <c:pt idx="344">
                  <c:v>3.900665</c:v>
                </c:pt>
                <c:pt idx="345">
                  <c:v>3.8999980000000001</c:v>
                </c:pt>
                <c:pt idx="346">
                  <c:v>3.8993319999999998</c:v>
                </c:pt>
                <c:pt idx="347">
                  <c:v>3.8666659999999999</c:v>
                </c:pt>
                <c:pt idx="348">
                  <c:v>3.8333330000000001</c:v>
                </c:pt>
                <c:pt idx="349">
                  <c:v>3.7759969999999998</c:v>
                </c:pt>
                <c:pt idx="350">
                  <c:v>3.9246660000000002</c:v>
                </c:pt>
                <c:pt idx="351">
                  <c:v>3.8779970000000001</c:v>
                </c:pt>
                <c:pt idx="352">
                  <c:v>3.8666640000000001</c:v>
                </c:pt>
                <c:pt idx="353">
                  <c:v>3.8659979999999998</c:v>
                </c:pt>
                <c:pt idx="354">
                  <c:v>3.8053309999999998</c:v>
                </c:pt>
                <c:pt idx="355">
                  <c:v>3.799998</c:v>
                </c:pt>
                <c:pt idx="356">
                  <c:v>3.799998</c:v>
                </c:pt>
                <c:pt idx="357">
                  <c:v>3.786664</c:v>
                </c:pt>
                <c:pt idx="358">
                  <c:v>3.7799969999999998</c:v>
                </c:pt>
                <c:pt idx="359">
                  <c:v>3.6666639999999999</c:v>
                </c:pt>
                <c:pt idx="360">
                  <c:v>3.6926640000000002</c:v>
                </c:pt>
                <c:pt idx="361">
                  <c:v>3.6653310000000001</c:v>
                </c:pt>
                <c:pt idx="362">
                  <c:v>3.7333310000000002</c:v>
                </c:pt>
                <c:pt idx="363">
                  <c:v>3.6999979999999999</c:v>
                </c:pt>
                <c:pt idx="364">
                  <c:v>3.7299980000000001</c:v>
                </c:pt>
                <c:pt idx="365">
                  <c:v>3.585331</c:v>
                </c:pt>
                <c:pt idx="366">
                  <c:v>3.5846640000000001</c:v>
                </c:pt>
                <c:pt idx="367">
                  <c:v>3.492664</c:v>
                </c:pt>
                <c:pt idx="368">
                  <c:v>3.4333309999999999</c:v>
                </c:pt>
                <c:pt idx="369">
                  <c:v>3.3993319999999998</c:v>
                </c:pt>
                <c:pt idx="370">
                  <c:v>3.3999980000000001</c:v>
                </c:pt>
                <c:pt idx="371">
                  <c:v>3.4666640000000002</c:v>
                </c:pt>
                <c:pt idx="372">
                  <c:v>3.3566639999999999</c:v>
                </c:pt>
                <c:pt idx="373">
                  <c:v>3.3999980000000001</c:v>
                </c:pt>
                <c:pt idx="374">
                  <c:v>3.5999979999999998</c:v>
                </c:pt>
                <c:pt idx="375">
                  <c:v>3.4866640000000002</c:v>
                </c:pt>
                <c:pt idx="376">
                  <c:v>3.4659979999999999</c:v>
                </c:pt>
                <c:pt idx="377">
                  <c:v>3.359998</c:v>
                </c:pt>
                <c:pt idx="378">
                  <c:v>3.319998</c:v>
                </c:pt>
                <c:pt idx="379">
                  <c:v>3.3333309999999998</c:v>
                </c:pt>
                <c:pt idx="380">
                  <c:v>3.3333309999999998</c:v>
                </c:pt>
                <c:pt idx="381">
                  <c:v>3.299998</c:v>
                </c:pt>
                <c:pt idx="382">
                  <c:v>3.339998</c:v>
                </c:pt>
                <c:pt idx="383">
                  <c:v>3.3666640000000001</c:v>
                </c:pt>
                <c:pt idx="384">
                  <c:v>3.3866640000000001</c:v>
                </c:pt>
                <c:pt idx="385">
                  <c:v>3.4666640000000002</c:v>
                </c:pt>
                <c:pt idx="386">
                  <c:v>3.5326650000000002</c:v>
                </c:pt>
                <c:pt idx="387">
                  <c:v>3.5233310000000002</c:v>
                </c:pt>
                <c:pt idx="388">
                  <c:v>3.513331</c:v>
                </c:pt>
                <c:pt idx="389">
                  <c:v>3.4999980000000002</c:v>
                </c:pt>
                <c:pt idx="390">
                  <c:v>3.533331</c:v>
                </c:pt>
                <c:pt idx="391">
                  <c:v>3.3993319999999998</c:v>
                </c:pt>
                <c:pt idx="392">
                  <c:v>3.4666640000000002</c:v>
                </c:pt>
                <c:pt idx="393">
                  <c:v>3.4533309999999999</c:v>
                </c:pt>
                <c:pt idx="394">
                  <c:v>3.3999980000000001</c:v>
                </c:pt>
                <c:pt idx="395">
                  <c:v>3.3999980000000001</c:v>
                </c:pt>
                <c:pt idx="396">
                  <c:v>3.299998</c:v>
                </c:pt>
                <c:pt idx="397">
                  <c:v>3.2799969999999998</c:v>
                </c:pt>
                <c:pt idx="398">
                  <c:v>3.286664</c:v>
                </c:pt>
                <c:pt idx="399">
                  <c:v>3.266664</c:v>
                </c:pt>
                <c:pt idx="400">
                  <c:v>3.299998</c:v>
                </c:pt>
                <c:pt idx="401">
                  <c:v>3.266664</c:v>
                </c:pt>
                <c:pt idx="402">
                  <c:v>3.2819970000000001</c:v>
                </c:pt>
                <c:pt idx="403">
                  <c:v>3.4266649999999998</c:v>
                </c:pt>
                <c:pt idx="404">
                  <c:v>3.5039980000000002</c:v>
                </c:pt>
                <c:pt idx="405">
                  <c:v>3.5999989999999999</c:v>
                </c:pt>
                <c:pt idx="406">
                  <c:v>3.6659989999999998</c:v>
                </c:pt>
                <c:pt idx="407">
                  <c:v>3.6933319999999998</c:v>
                </c:pt>
                <c:pt idx="408">
                  <c:v>3.5999989999999999</c:v>
                </c:pt>
                <c:pt idx="409">
                  <c:v>3.7666650000000002</c:v>
                </c:pt>
                <c:pt idx="410">
                  <c:v>3.7979989999999999</c:v>
                </c:pt>
                <c:pt idx="411">
                  <c:v>3.893332</c:v>
                </c:pt>
                <c:pt idx="412">
                  <c:v>3.848665</c:v>
                </c:pt>
                <c:pt idx="413">
                  <c:v>3.7999990000000001</c:v>
                </c:pt>
                <c:pt idx="414">
                  <c:v>3.6333319999999998</c:v>
                </c:pt>
                <c:pt idx="415">
                  <c:v>3.5226660000000001</c:v>
                </c:pt>
                <c:pt idx="416">
                  <c:v>3.5419990000000001</c:v>
                </c:pt>
                <c:pt idx="417">
                  <c:v>3.3999990000000002</c:v>
                </c:pt>
                <c:pt idx="418">
                  <c:v>3.4893320000000001</c:v>
                </c:pt>
                <c:pt idx="419">
                  <c:v>3.4633319999999999</c:v>
                </c:pt>
                <c:pt idx="420">
                  <c:v>3.5266660000000001</c:v>
                </c:pt>
                <c:pt idx="421">
                  <c:v>3.4666649999999999</c:v>
                </c:pt>
                <c:pt idx="422">
                  <c:v>3.4333320000000001</c:v>
                </c:pt>
                <c:pt idx="423">
                  <c:v>3.3193320000000002</c:v>
                </c:pt>
                <c:pt idx="424">
                  <c:v>3.2333319999999999</c:v>
                </c:pt>
                <c:pt idx="425">
                  <c:v>3.4333320000000001</c:v>
                </c:pt>
                <c:pt idx="426">
                  <c:v>3.3873319999999998</c:v>
                </c:pt>
                <c:pt idx="427">
                  <c:v>3.2933319999999999</c:v>
                </c:pt>
                <c:pt idx="428">
                  <c:v>3.3193320000000002</c:v>
                </c:pt>
                <c:pt idx="429">
                  <c:v>3.4666649999999999</c:v>
                </c:pt>
                <c:pt idx="430">
                  <c:v>3.3633320000000002</c:v>
                </c:pt>
                <c:pt idx="431">
                  <c:v>3.0933320000000002</c:v>
                </c:pt>
                <c:pt idx="432">
                  <c:v>2.9999989999999999</c:v>
                </c:pt>
                <c:pt idx="433">
                  <c:v>2.926666</c:v>
                </c:pt>
                <c:pt idx="434">
                  <c:v>2.8666649999999998</c:v>
                </c:pt>
                <c:pt idx="435">
                  <c:v>2.7299989999999998</c:v>
                </c:pt>
                <c:pt idx="436">
                  <c:v>2.8246660000000001</c:v>
                </c:pt>
                <c:pt idx="437">
                  <c:v>2.5999989999999999</c:v>
                </c:pt>
                <c:pt idx="438">
                  <c:v>2.3999990000000002</c:v>
                </c:pt>
                <c:pt idx="439">
                  <c:v>2.3199990000000001</c:v>
                </c:pt>
                <c:pt idx="440">
                  <c:v>2.2666650000000002</c:v>
                </c:pt>
                <c:pt idx="441">
                  <c:v>2.2666650000000002</c:v>
                </c:pt>
                <c:pt idx="442">
                  <c:v>2.4933320000000001</c:v>
                </c:pt>
                <c:pt idx="443">
                  <c:v>2.4033319999999998</c:v>
                </c:pt>
                <c:pt idx="444">
                  <c:v>2.2866650000000002</c:v>
                </c:pt>
                <c:pt idx="445">
                  <c:v>2.373332</c:v>
                </c:pt>
                <c:pt idx="446">
                  <c:v>2.4799980000000001</c:v>
                </c:pt>
                <c:pt idx="447">
                  <c:v>2.546665</c:v>
                </c:pt>
                <c:pt idx="448">
                  <c:v>2.566665</c:v>
                </c:pt>
                <c:pt idx="449">
                  <c:v>2.5206659999999999</c:v>
                </c:pt>
                <c:pt idx="450">
                  <c:v>2.3999990000000002</c:v>
                </c:pt>
                <c:pt idx="451">
                  <c:v>2.393332</c:v>
                </c:pt>
                <c:pt idx="452">
                  <c:v>2.4686650000000001</c:v>
                </c:pt>
                <c:pt idx="453">
                  <c:v>2.5333320000000001</c:v>
                </c:pt>
                <c:pt idx="454">
                  <c:v>2.4653320000000001</c:v>
                </c:pt>
                <c:pt idx="455">
                  <c:v>2.4799980000000001</c:v>
                </c:pt>
                <c:pt idx="456">
                  <c:v>2.5166659999999998</c:v>
                </c:pt>
                <c:pt idx="457">
                  <c:v>2.6666650000000001</c:v>
                </c:pt>
                <c:pt idx="458">
                  <c:v>2.595332</c:v>
                </c:pt>
                <c:pt idx="459">
                  <c:v>2.6133320000000002</c:v>
                </c:pt>
                <c:pt idx="460">
                  <c:v>2.6666650000000001</c:v>
                </c:pt>
                <c:pt idx="461">
                  <c:v>2.8666649999999998</c:v>
                </c:pt>
                <c:pt idx="462">
                  <c:v>2.833332</c:v>
                </c:pt>
                <c:pt idx="463">
                  <c:v>2.7993329999999998</c:v>
                </c:pt>
                <c:pt idx="464">
                  <c:v>2.7133319999999999</c:v>
                </c:pt>
                <c:pt idx="465">
                  <c:v>2.6659989999999998</c:v>
                </c:pt>
                <c:pt idx="466">
                  <c:v>2.5999989999999999</c:v>
                </c:pt>
                <c:pt idx="467">
                  <c:v>2.5493320000000002</c:v>
                </c:pt>
                <c:pt idx="468">
                  <c:v>2.593998</c:v>
                </c:pt>
                <c:pt idx="469">
                  <c:v>2.5966649999999998</c:v>
                </c:pt>
                <c:pt idx="470">
                  <c:v>2.699999</c:v>
                </c:pt>
                <c:pt idx="471">
                  <c:v>2.583332</c:v>
                </c:pt>
                <c:pt idx="472">
                  <c:v>2.586665</c:v>
                </c:pt>
                <c:pt idx="473">
                  <c:v>2.5733320000000002</c:v>
                </c:pt>
                <c:pt idx="474">
                  <c:v>2.5999989999999999</c:v>
                </c:pt>
                <c:pt idx="475">
                  <c:v>2.663332</c:v>
                </c:pt>
                <c:pt idx="476">
                  <c:v>2.5986660000000001</c:v>
                </c:pt>
                <c:pt idx="477">
                  <c:v>2.5993330000000001</c:v>
                </c:pt>
                <c:pt idx="478">
                  <c:v>2.566665</c:v>
                </c:pt>
                <c:pt idx="479">
                  <c:v>2.5333320000000001</c:v>
                </c:pt>
                <c:pt idx="480">
                  <c:v>2.5333320000000001</c:v>
                </c:pt>
                <c:pt idx="481">
                  <c:v>2.5326659999999999</c:v>
                </c:pt>
                <c:pt idx="482">
                  <c:v>2.4433319999999998</c:v>
                </c:pt>
                <c:pt idx="483">
                  <c:v>2.5259990000000001</c:v>
                </c:pt>
                <c:pt idx="484">
                  <c:v>2.5333320000000001</c:v>
                </c:pt>
                <c:pt idx="485">
                  <c:v>2.499333</c:v>
                </c:pt>
                <c:pt idx="486">
                  <c:v>2.4033319999999998</c:v>
                </c:pt>
                <c:pt idx="487">
                  <c:v>2.373332</c:v>
                </c:pt>
                <c:pt idx="488">
                  <c:v>2.4899979999999999</c:v>
                </c:pt>
                <c:pt idx="489">
                  <c:v>2.3993329999999999</c:v>
                </c:pt>
                <c:pt idx="490">
                  <c:v>2.3666649999999998</c:v>
                </c:pt>
                <c:pt idx="491">
                  <c:v>2.267998</c:v>
                </c:pt>
                <c:pt idx="492">
                  <c:v>2.3319990000000002</c:v>
                </c:pt>
                <c:pt idx="493">
                  <c:v>2.3133319999999999</c:v>
                </c:pt>
                <c:pt idx="494">
                  <c:v>2.4659990000000001</c:v>
                </c:pt>
                <c:pt idx="495">
                  <c:v>2.6306660000000002</c:v>
                </c:pt>
                <c:pt idx="496">
                  <c:v>2.6266660000000002</c:v>
                </c:pt>
                <c:pt idx="497">
                  <c:v>2.5999989999999999</c:v>
                </c:pt>
                <c:pt idx="498">
                  <c:v>2.586665</c:v>
                </c:pt>
                <c:pt idx="499">
                  <c:v>2.5773320000000002</c:v>
                </c:pt>
                <c:pt idx="500">
                  <c:v>2.6333319999999998</c:v>
                </c:pt>
                <c:pt idx="501">
                  <c:v>2.5673319999999999</c:v>
                </c:pt>
                <c:pt idx="502">
                  <c:v>2.631999</c:v>
                </c:pt>
                <c:pt idx="503">
                  <c:v>2.4999989999999999</c:v>
                </c:pt>
                <c:pt idx="504">
                  <c:v>2.4999989999999999</c:v>
                </c:pt>
                <c:pt idx="505">
                  <c:v>2.3866649999999998</c:v>
                </c:pt>
                <c:pt idx="506">
                  <c:v>2.3999990000000002</c:v>
                </c:pt>
                <c:pt idx="507">
                  <c:v>2.365999</c:v>
                </c:pt>
                <c:pt idx="508">
                  <c:v>2.3599990000000002</c:v>
                </c:pt>
                <c:pt idx="509">
                  <c:v>2.3666649999999998</c:v>
                </c:pt>
                <c:pt idx="510">
                  <c:v>2.393332</c:v>
                </c:pt>
                <c:pt idx="511">
                  <c:v>2.4333320000000001</c:v>
                </c:pt>
                <c:pt idx="512">
                  <c:v>2.5993330000000001</c:v>
                </c:pt>
                <c:pt idx="513">
                  <c:v>2.651332</c:v>
                </c:pt>
                <c:pt idx="514">
                  <c:v>2.6166659999999999</c:v>
                </c:pt>
                <c:pt idx="515">
                  <c:v>2.646665</c:v>
                </c:pt>
                <c:pt idx="516">
                  <c:v>2.659999</c:v>
                </c:pt>
                <c:pt idx="517">
                  <c:v>2.6259990000000002</c:v>
                </c:pt>
                <c:pt idx="518">
                  <c:v>2.6006659999999999</c:v>
                </c:pt>
                <c:pt idx="519">
                  <c:v>2.6006659999999999</c:v>
                </c:pt>
                <c:pt idx="520">
                  <c:v>2.6666650000000001</c:v>
                </c:pt>
                <c:pt idx="521">
                  <c:v>2.6666650000000001</c:v>
                </c:pt>
                <c:pt idx="522">
                  <c:v>2.6666650000000001</c:v>
                </c:pt>
                <c:pt idx="523">
                  <c:v>2.6666650000000001</c:v>
                </c:pt>
                <c:pt idx="524">
                  <c:v>2.6873320000000001</c:v>
                </c:pt>
                <c:pt idx="525">
                  <c:v>2.8626649999999998</c:v>
                </c:pt>
                <c:pt idx="526">
                  <c:v>2.865999</c:v>
                </c:pt>
                <c:pt idx="527">
                  <c:v>2.8666649999999998</c:v>
                </c:pt>
                <c:pt idx="528">
                  <c:v>2.9326660000000002</c:v>
                </c:pt>
                <c:pt idx="529">
                  <c:v>2.8999990000000002</c:v>
                </c:pt>
                <c:pt idx="530">
                  <c:v>2.906666</c:v>
                </c:pt>
                <c:pt idx="531">
                  <c:v>2.7733319999999999</c:v>
                </c:pt>
                <c:pt idx="532">
                  <c:v>2.8266659999999999</c:v>
                </c:pt>
                <c:pt idx="533">
                  <c:v>2.853332</c:v>
                </c:pt>
                <c:pt idx="534">
                  <c:v>2.8666649999999998</c:v>
                </c:pt>
                <c:pt idx="535">
                  <c:v>2.922666</c:v>
                </c:pt>
                <c:pt idx="536">
                  <c:v>2.945999</c:v>
                </c:pt>
                <c:pt idx="537">
                  <c:v>2.9166660000000002</c:v>
                </c:pt>
                <c:pt idx="538">
                  <c:v>2.8666649999999998</c:v>
                </c:pt>
                <c:pt idx="539">
                  <c:v>2.7999990000000001</c:v>
                </c:pt>
                <c:pt idx="540">
                  <c:v>2.7999990000000001</c:v>
                </c:pt>
                <c:pt idx="541">
                  <c:v>2.7466650000000001</c:v>
                </c:pt>
                <c:pt idx="542">
                  <c:v>2.7199990000000001</c:v>
                </c:pt>
                <c:pt idx="543">
                  <c:v>2.732666</c:v>
                </c:pt>
                <c:pt idx="544">
                  <c:v>2.7333319999999999</c:v>
                </c:pt>
                <c:pt idx="545">
                  <c:v>2.699999</c:v>
                </c:pt>
                <c:pt idx="546">
                  <c:v>2.7459989999999999</c:v>
                </c:pt>
                <c:pt idx="547">
                  <c:v>2.7666650000000002</c:v>
                </c:pt>
                <c:pt idx="548">
                  <c:v>2.7666650000000002</c:v>
                </c:pt>
                <c:pt idx="549">
                  <c:v>2.8999990000000002</c:v>
                </c:pt>
                <c:pt idx="550">
                  <c:v>2.8866649999999998</c:v>
                </c:pt>
                <c:pt idx="551">
                  <c:v>2.7426650000000001</c:v>
                </c:pt>
                <c:pt idx="552">
                  <c:v>2.7266659999999998</c:v>
                </c:pt>
                <c:pt idx="553">
                  <c:v>2.7466650000000001</c:v>
                </c:pt>
                <c:pt idx="554">
                  <c:v>2.7033320000000001</c:v>
                </c:pt>
                <c:pt idx="555">
                  <c:v>2.716666</c:v>
                </c:pt>
                <c:pt idx="556">
                  <c:v>2.7266659999999998</c:v>
                </c:pt>
                <c:pt idx="557">
                  <c:v>2.853332</c:v>
                </c:pt>
                <c:pt idx="558">
                  <c:v>2.8666649999999998</c:v>
                </c:pt>
                <c:pt idx="559">
                  <c:v>2.926666</c:v>
                </c:pt>
                <c:pt idx="560">
                  <c:v>2.9273319999999998</c:v>
                </c:pt>
                <c:pt idx="561">
                  <c:v>2.9466649999999999</c:v>
                </c:pt>
                <c:pt idx="562">
                  <c:v>2.9999989999999999</c:v>
                </c:pt>
                <c:pt idx="563">
                  <c:v>2.9999989999999999</c:v>
                </c:pt>
                <c:pt idx="564">
                  <c:v>3.066665</c:v>
                </c:pt>
                <c:pt idx="565">
                  <c:v>3.0999989999999999</c:v>
                </c:pt>
                <c:pt idx="566">
                  <c:v>3.2333319999999999</c:v>
                </c:pt>
                <c:pt idx="567">
                  <c:v>3.3326660000000001</c:v>
                </c:pt>
                <c:pt idx="568">
                  <c:v>3.333332</c:v>
                </c:pt>
                <c:pt idx="569">
                  <c:v>3.3666649999999998</c:v>
                </c:pt>
                <c:pt idx="570">
                  <c:v>3.3999990000000002</c:v>
                </c:pt>
                <c:pt idx="571">
                  <c:v>3.4333320000000001</c:v>
                </c:pt>
                <c:pt idx="572">
                  <c:v>3.3999990000000002</c:v>
                </c:pt>
                <c:pt idx="573">
                  <c:v>3.4666649999999999</c:v>
                </c:pt>
                <c:pt idx="574">
                  <c:v>3.6666650000000001</c:v>
                </c:pt>
                <c:pt idx="575">
                  <c:v>3.9033319999999998</c:v>
                </c:pt>
                <c:pt idx="576">
                  <c:v>4.0666650000000004</c:v>
                </c:pt>
                <c:pt idx="577">
                  <c:v>4.0673320000000004</c:v>
                </c:pt>
                <c:pt idx="578">
                  <c:v>4.0819979999999996</c:v>
                </c:pt>
                <c:pt idx="579">
                  <c:v>4.0066660000000001</c:v>
                </c:pt>
                <c:pt idx="580">
                  <c:v>4.1933319999999998</c:v>
                </c:pt>
                <c:pt idx="581">
                  <c:v>4.0666650000000004</c:v>
                </c:pt>
                <c:pt idx="582">
                  <c:v>3.9633319999999999</c:v>
                </c:pt>
                <c:pt idx="583">
                  <c:v>3.8066659999999999</c:v>
                </c:pt>
                <c:pt idx="584">
                  <c:v>3.9473319999999998</c:v>
                </c:pt>
                <c:pt idx="585">
                  <c:v>4.0133320000000001</c:v>
                </c:pt>
                <c:pt idx="586">
                  <c:v>4.2666649999999997</c:v>
                </c:pt>
                <c:pt idx="587">
                  <c:v>4.3253320000000004</c:v>
                </c:pt>
                <c:pt idx="588">
                  <c:v>4.4593319999999999</c:v>
                </c:pt>
                <c:pt idx="589">
                  <c:v>4.353332</c:v>
                </c:pt>
                <c:pt idx="590">
                  <c:v>4.3333320000000004</c:v>
                </c:pt>
                <c:pt idx="591">
                  <c:v>4.3333320000000004</c:v>
                </c:pt>
                <c:pt idx="592">
                  <c:v>4.3333320000000004</c:v>
                </c:pt>
                <c:pt idx="593">
                  <c:v>4.3999990000000002</c:v>
                </c:pt>
                <c:pt idx="594">
                  <c:v>4.5333319999999997</c:v>
                </c:pt>
                <c:pt idx="595">
                  <c:v>4.6166660000000004</c:v>
                </c:pt>
                <c:pt idx="596">
                  <c:v>4.6666650000000001</c:v>
                </c:pt>
                <c:pt idx="597">
                  <c:v>4.5999990000000004</c:v>
                </c:pt>
                <c:pt idx="598">
                  <c:v>4.4666649999999999</c:v>
                </c:pt>
                <c:pt idx="599">
                  <c:v>4.732666</c:v>
                </c:pt>
                <c:pt idx="600">
                  <c:v>4.699999</c:v>
                </c:pt>
                <c:pt idx="601">
                  <c:v>4.5333319999999997</c:v>
                </c:pt>
                <c:pt idx="602">
                  <c:v>4.5399989999999999</c:v>
                </c:pt>
                <c:pt idx="603">
                  <c:v>4.5666650000000004</c:v>
                </c:pt>
                <c:pt idx="604">
                  <c:v>4.5986659999999997</c:v>
                </c:pt>
                <c:pt idx="605">
                  <c:v>4.4399990000000003</c:v>
                </c:pt>
                <c:pt idx="606">
                  <c:v>4.4933319999999997</c:v>
                </c:pt>
                <c:pt idx="607">
                  <c:v>4.4799980000000001</c:v>
                </c:pt>
                <c:pt idx="608">
                  <c:v>4.4533319999999996</c:v>
                </c:pt>
                <c:pt idx="609">
                  <c:v>4.6233320000000004</c:v>
                </c:pt>
                <c:pt idx="610">
                  <c:v>4.4666649999999999</c:v>
                </c:pt>
                <c:pt idx="611">
                  <c:v>4.4539989999999996</c:v>
                </c:pt>
                <c:pt idx="612">
                  <c:v>4.5593320000000004</c:v>
                </c:pt>
                <c:pt idx="613">
                  <c:v>4.4806650000000001</c:v>
                </c:pt>
                <c:pt idx="614">
                  <c:v>4.499333</c:v>
                </c:pt>
                <c:pt idx="615">
                  <c:v>4.4666649999999999</c:v>
                </c:pt>
                <c:pt idx="616">
                  <c:v>4.4566650000000001</c:v>
                </c:pt>
                <c:pt idx="617">
                  <c:v>4.4919979999999997</c:v>
                </c:pt>
                <c:pt idx="618">
                  <c:v>4.4533319999999996</c:v>
                </c:pt>
                <c:pt idx="619">
                  <c:v>4.4966650000000001</c:v>
                </c:pt>
                <c:pt idx="620">
                  <c:v>4.5326659999999999</c:v>
                </c:pt>
                <c:pt idx="621">
                  <c:v>4.4573320000000001</c:v>
                </c:pt>
                <c:pt idx="622">
                  <c:v>4.5133320000000001</c:v>
                </c:pt>
                <c:pt idx="623">
                  <c:v>4.6459989999999998</c:v>
                </c:pt>
                <c:pt idx="624">
                  <c:v>4.7333319999999999</c:v>
                </c:pt>
                <c:pt idx="625">
                  <c:v>4.7333319999999999</c:v>
                </c:pt>
                <c:pt idx="626">
                  <c:v>4.8733320000000004</c:v>
                </c:pt>
                <c:pt idx="627">
                  <c:v>4.8266660000000003</c:v>
                </c:pt>
                <c:pt idx="628">
                  <c:v>4.8466649999999998</c:v>
                </c:pt>
                <c:pt idx="629">
                  <c:v>4.8799979999999996</c:v>
                </c:pt>
                <c:pt idx="630">
                  <c:v>4.8319989999999997</c:v>
                </c:pt>
                <c:pt idx="631">
                  <c:v>4.6659990000000002</c:v>
                </c:pt>
                <c:pt idx="632">
                  <c:v>4.6133319999999998</c:v>
                </c:pt>
                <c:pt idx="633">
                  <c:v>4.6666650000000001</c:v>
                </c:pt>
                <c:pt idx="634">
                  <c:v>4.8566649999999996</c:v>
                </c:pt>
                <c:pt idx="635">
                  <c:v>4.7806649999999999</c:v>
                </c:pt>
                <c:pt idx="636">
                  <c:v>4.8666650000000002</c:v>
                </c:pt>
                <c:pt idx="637">
                  <c:v>4.8799979999999996</c:v>
                </c:pt>
                <c:pt idx="638">
                  <c:v>4.999333</c:v>
                </c:pt>
                <c:pt idx="639">
                  <c:v>4.9833319999999999</c:v>
                </c:pt>
                <c:pt idx="640">
                  <c:v>4.9333320000000001</c:v>
                </c:pt>
                <c:pt idx="641">
                  <c:v>4.9199989999999998</c:v>
                </c:pt>
                <c:pt idx="642">
                  <c:v>4.877332</c:v>
                </c:pt>
                <c:pt idx="643">
                  <c:v>5.0066660000000001</c:v>
                </c:pt>
                <c:pt idx="644">
                  <c:v>5.2599989999999996</c:v>
                </c:pt>
                <c:pt idx="645">
                  <c:v>5.0773320000000002</c:v>
                </c:pt>
                <c:pt idx="646">
                  <c:v>5.0999990000000004</c:v>
                </c:pt>
                <c:pt idx="647">
                  <c:v>5.1333320000000002</c:v>
                </c:pt>
                <c:pt idx="648">
                  <c:v>5.1399990000000004</c:v>
                </c:pt>
                <c:pt idx="649">
                  <c:v>5.2106659999999998</c:v>
                </c:pt>
                <c:pt idx="650">
                  <c:v>5.4333320000000001</c:v>
                </c:pt>
                <c:pt idx="651">
                  <c:v>5.3826650000000003</c:v>
                </c:pt>
                <c:pt idx="652">
                  <c:v>5.4333320000000001</c:v>
                </c:pt>
                <c:pt idx="653">
                  <c:v>5.5933320000000002</c:v>
                </c:pt>
                <c:pt idx="654">
                  <c:v>5.7333319999999999</c:v>
                </c:pt>
                <c:pt idx="655">
                  <c:v>5.7333319999999999</c:v>
                </c:pt>
                <c:pt idx="656">
                  <c:v>5.7319990000000001</c:v>
                </c:pt>
                <c:pt idx="657">
                  <c:v>5.5333319999999997</c:v>
                </c:pt>
                <c:pt idx="658">
                  <c:v>5.5333319999999997</c:v>
                </c:pt>
                <c:pt idx="659">
                  <c:v>5.4606649999999997</c:v>
                </c:pt>
                <c:pt idx="660">
                  <c:v>5.4619989999999996</c:v>
                </c:pt>
                <c:pt idx="661">
                  <c:v>5.5273320000000004</c:v>
                </c:pt>
                <c:pt idx="662">
                  <c:v>5.5326659999999999</c:v>
                </c:pt>
                <c:pt idx="663">
                  <c:v>5.659999</c:v>
                </c:pt>
                <c:pt idx="664">
                  <c:v>5.635332</c:v>
                </c:pt>
                <c:pt idx="665">
                  <c:v>5.4859980000000004</c:v>
                </c:pt>
                <c:pt idx="666">
                  <c:v>5.5599990000000004</c:v>
                </c:pt>
                <c:pt idx="667">
                  <c:v>5.5493319999999997</c:v>
                </c:pt>
                <c:pt idx="668">
                  <c:v>5.6453319999999998</c:v>
                </c:pt>
                <c:pt idx="669">
                  <c:v>5.659999</c:v>
                </c:pt>
                <c:pt idx="670">
                  <c:v>5.8266660000000003</c:v>
                </c:pt>
                <c:pt idx="671">
                  <c:v>5.926666</c:v>
                </c:pt>
                <c:pt idx="672">
                  <c:v>5.9199989999999998</c:v>
                </c:pt>
                <c:pt idx="673">
                  <c:v>5.8133319999999999</c:v>
                </c:pt>
                <c:pt idx="674">
                  <c:v>5.8666650000000002</c:v>
                </c:pt>
                <c:pt idx="675">
                  <c:v>5.8599990000000002</c:v>
                </c:pt>
                <c:pt idx="676">
                  <c:v>5.7666649999999997</c:v>
                </c:pt>
                <c:pt idx="677">
                  <c:v>5.7653319999999999</c:v>
                </c:pt>
                <c:pt idx="678">
                  <c:v>5.7993329999999998</c:v>
                </c:pt>
                <c:pt idx="679">
                  <c:v>5.7999989999999997</c:v>
                </c:pt>
                <c:pt idx="680">
                  <c:v>5.7999989999999997</c:v>
                </c:pt>
                <c:pt idx="681">
                  <c:v>5.7139990000000003</c:v>
                </c:pt>
                <c:pt idx="682">
                  <c:v>5.6659990000000002</c:v>
                </c:pt>
                <c:pt idx="683">
                  <c:v>5.893332</c:v>
                </c:pt>
                <c:pt idx="684">
                  <c:v>6.0666650000000004</c:v>
                </c:pt>
                <c:pt idx="685">
                  <c:v>6.0666650000000004</c:v>
                </c:pt>
                <c:pt idx="686">
                  <c:v>6.1159990000000004</c:v>
                </c:pt>
                <c:pt idx="687">
                  <c:v>6.1659990000000002</c:v>
                </c:pt>
                <c:pt idx="688">
                  <c:v>6.2999989999999997</c:v>
                </c:pt>
                <c:pt idx="689">
                  <c:v>6.3333320000000004</c:v>
                </c:pt>
                <c:pt idx="690">
                  <c:v>6.2999989999999997</c:v>
                </c:pt>
                <c:pt idx="691">
                  <c:v>6.2533320000000003</c:v>
                </c:pt>
                <c:pt idx="692">
                  <c:v>6.1666650000000001</c:v>
                </c:pt>
                <c:pt idx="693">
                  <c:v>6.0333319999999997</c:v>
                </c:pt>
                <c:pt idx="694">
                  <c:v>6.1326660000000004</c:v>
                </c:pt>
                <c:pt idx="695">
                  <c:v>6.2859980000000002</c:v>
                </c:pt>
                <c:pt idx="696">
                  <c:v>6.2333319999999999</c:v>
                </c:pt>
                <c:pt idx="697">
                  <c:v>6.0666650000000004</c:v>
                </c:pt>
                <c:pt idx="698">
                  <c:v>5.9333320000000001</c:v>
                </c:pt>
                <c:pt idx="699">
                  <c:v>5.7666649999999997</c:v>
                </c:pt>
                <c:pt idx="700">
                  <c:v>6.1839979999999999</c:v>
                </c:pt>
                <c:pt idx="701">
                  <c:v>6.3993330000000004</c:v>
                </c:pt>
                <c:pt idx="702">
                  <c:v>6.5599990000000004</c:v>
                </c:pt>
                <c:pt idx="703">
                  <c:v>6.6333320000000002</c:v>
                </c:pt>
                <c:pt idx="704">
                  <c:v>6.6006660000000004</c:v>
                </c:pt>
                <c:pt idx="705">
                  <c:v>6.5326659999999999</c:v>
                </c:pt>
                <c:pt idx="706">
                  <c:v>6.6333320000000002</c:v>
                </c:pt>
                <c:pt idx="707">
                  <c:v>6.6313319999999996</c:v>
                </c:pt>
                <c:pt idx="708">
                  <c:v>6.5999990000000004</c:v>
                </c:pt>
                <c:pt idx="709">
                  <c:v>6.6633319999999996</c:v>
                </c:pt>
                <c:pt idx="710">
                  <c:v>6.6666650000000001</c:v>
                </c:pt>
                <c:pt idx="711">
                  <c:v>6.7666649999999997</c:v>
                </c:pt>
                <c:pt idx="712">
                  <c:v>6.7333319999999999</c:v>
                </c:pt>
                <c:pt idx="713">
                  <c:v>6.8666650000000002</c:v>
                </c:pt>
                <c:pt idx="714">
                  <c:v>6.9333320000000001</c:v>
                </c:pt>
                <c:pt idx="715">
                  <c:v>7.1366649999999998</c:v>
                </c:pt>
                <c:pt idx="716">
                  <c:v>7.1466649999999996</c:v>
                </c:pt>
                <c:pt idx="717">
                  <c:v>7.1339990000000002</c:v>
                </c:pt>
                <c:pt idx="718">
                  <c:v>6.9653320000000001</c:v>
                </c:pt>
                <c:pt idx="719">
                  <c:v>6.9333320000000001</c:v>
                </c:pt>
                <c:pt idx="720">
                  <c:v>6.9446649999999996</c:v>
                </c:pt>
                <c:pt idx="721">
                  <c:v>7.2133320000000003</c:v>
                </c:pt>
                <c:pt idx="722">
                  <c:v>7.279998</c:v>
                </c:pt>
                <c:pt idx="723">
                  <c:v>7.4666649999999999</c:v>
                </c:pt>
                <c:pt idx="724">
                  <c:v>7.5199990000000003</c:v>
                </c:pt>
                <c:pt idx="725">
                  <c:v>7.6666650000000001</c:v>
                </c:pt>
                <c:pt idx="726">
                  <c:v>7.7666649999999997</c:v>
                </c:pt>
                <c:pt idx="727">
                  <c:v>7.699999</c:v>
                </c:pt>
                <c:pt idx="728">
                  <c:v>7.999333</c:v>
                </c:pt>
                <c:pt idx="729">
                  <c:v>7.9999989999999999</c:v>
                </c:pt>
                <c:pt idx="730">
                  <c:v>8.0393319999999999</c:v>
                </c:pt>
                <c:pt idx="731">
                  <c:v>7.7333319999999999</c:v>
                </c:pt>
                <c:pt idx="732">
                  <c:v>7.7559990000000001</c:v>
                </c:pt>
                <c:pt idx="733">
                  <c:v>7.4666649999999999</c:v>
                </c:pt>
                <c:pt idx="734">
                  <c:v>7.2206659999999996</c:v>
                </c:pt>
                <c:pt idx="735">
                  <c:v>7.3999990000000002</c:v>
                </c:pt>
                <c:pt idx="736">
                  <c:v>7.5999990000000004</c:v>
                </c:pt>
                <c:pt idx="737">
                  <c:v>7.4666649999999999</c:v>
                </c:pt>
                <c:pt idx="738">
                  <c:v>7.6126659999999999</c:v>
                </c:pt>
                <c:pt idx="739">
                  <c:v>7.7399990000000001</c:v>
                </c:pt>
                <c:pt idx="740">
                  <c:v>7.8666650000000002</c:v>
                </c:pt>
                <c:pt idx="741">
                  <c:v>7.9666649999999999</c:v>
                </c:pt>
                <c:pt idx="742">
                  <c:v>7.8333320000000004</c:v>
                </c:pt>
                <c:pt idx="743">
                  <c:v>7.8799979999999996</c:v>
                </c:pt>
                <c:pt idx="744">
                  <c:v>7.8866649999999998</c:v>
                </c:pt>
                <c:pt idx="745">
                  <c:v>7.9633320000000003</c:v>
                </c:pt>
                <c:pt idx="746">
                  <c:v>7.8486649999999996</c:v>
                </c:pt>
                <c:pt idx="747">
                  <c:v>7.8599990000000002</c:v>
                </c:pt>
                <c:pt idx="748">
                  <c:v>7.7833319999999997</c:v>
                </c:pt>
                <c:pt idx="749">
                  <c:v>7.7993329999999998</c:v>
                </c:pt>
                <c:pt idx="750">
                  <c:v>7.7666649999999997</c:v>
                </c:pt>
                <c:pt idx="751">
                  <c:v>7.7999989999999997</c:v>
                </c:pt>
                <c:pt idx="752">
                  <c:v>7.7999989999999997</c:v>
                </c:pt>
                <c:pt idx="753">
                  <c:v>7.7666649999999997</c:v>
                </c:pt>
                <c:pt idx="754">
                  <c:v>7.8266660000000003</c:v>
                </c:pt>
                <c:pt idx="755">
                  <c:v>7.8333320000000004</c:v>
                </c:pt>
                <c:pt idx="756">
                  <c:v>7.5333319999999997</c:v>
                </c:pt>
                <c:pt idx="757">
                  <c:v>7.5933320000000002</c:v>
                </c:pt>
                <c:pt idx="758">
                  <c:v>7.6326660000000004</c:v>
                </c:pt>
                <c:pt idx="759">
                  <c:v>7.7266659999999998</c:v>
                </c:pt>
                <c:pt idx="760">
                  <c:v>7.4333320000000001</c:v>
                </c:pt>
                <c:pt idx="761">
                  <c:v>7.4533310000000004</c:v>
                </c:pt>
                <c:pt idx="762">
                  <c:v>7.4659979999999999</c:v>
                </c:pt>
                <c:pt idx="763">
                  <c:v>7.3333310000000003</c:v>
                </c:pt>
                <c:pt idx="764">
                  <c:v>7.0659979999999996</c:v>
                </c:pt>
                <c:pt idx="765">
                  <c:v>7.1993320000000001</c:v>
                </c:pt>
                <c:pt idx="766">
                  <c:v>7.5333310000000004</c:v>
                </c:pt>
                <c:pt idx="767">
                  <c:v>7.5999980000000003</c:v>
                </c:pt>
                <c:pt idx="768">
                  <c:v>7.3999980000000001</c:v>
                </c:pt>
                <c:pt idx="769">
                  <c:v>7.5999980000000003</c:v>
                </c:pt>
                <c:pt idx="770">
                  <c:v>7.6133309999999996</c:v>
                </c:pt>
                <c:pt idx="771">
                  <c:v>7.7593310000000004</c:v>
                </c:pt>
                <c:pt idx="772">
                  <c:v>7.5999980000000003</c:v>
                </c:pt>
                <c:pt idx="773">
                  <c:v>7.7333309999999997</c:v>
                </c:pt>
                <c:pt idx="774">
                  <c:v>7.5999980000000003</c:v>
                </c:pt>
                <c:pt idx="775">
                  <c:v>7.5166649999999997</c:v>
                </c:pt>
                <c:pt idx="776">
                  <c:v>7.3333310000000003</c:v>
                </c:pt>
                <c:pt idx="777">
                  <c:v>7.2999980000000004</c:v>
                </c:pt>
                <c:pt idx="778">
                  <c:v>7.3993320000000002</c:v>
                </c:pt>
                <c:pt idx="779">
                  <c:v>7.5126650000000001</c:v>
                </c:pt>
                <c:pt idx="780">
                  <c:v>7.4259979999999999</c:v>
                </c:pt>
                <c:pt idx="781">
                  <c:v>7.6666639999999999</c:v>
                </c:pt>
                <c:pt idx="782">
                  <c:v>7.5993320000000004</c:v>
                </c:pt>
                <c:pt idx="783">
                  <c:v>7.351998</c:v>
                </c:pt>
                <c:pt idx="784">
                  <c:v>7.2199980000000004</c:v>
                </c:pt>
                <c:pt idx="785">
                  <c:v>7.3333310000000003</c:v>
                </c:pt>
                <c:pt idx="786">
                  <c:v>7.4659979999999999</c:v>
                </c:pt>
                <c:pt idx="787">
                  <c:v>7.3339980000000002</c:v>
                </c:pt>
                <c:pt idx="788">
                  <c:v>7.5326649999999997</c:v>
                </c:pt>
                <c:pt idx="789">
                  <c:v>7.5333310000000004</c:v>
                </c:pt>
                <c:pt idx="790">
                  <c:v>7.5333310000000004</c:v>
                </c:pt>
                <c:pt idx="791">
                  <c:v>7.4999979999999997</c:v>
                </c:pt>
                <c:pt idx="792">
                  <c:v>7.3999980000000001</c:v>
                </c:pt>
                <c:pt idx="793">
                  <c:v>7.4499979999999999</c:v>
                </c:pt>
                <c:pt idx="794">
                  <c:v>7.3733310000000003</c:v>
                </c:pt>
                <c:pt idx="795">
                  <c:v>7.3666640000000001</c:v>
                </c:pt>
                <c:pt idx="796">
                  <c:v>7.2666639999999996</c:v>
                </c:pt>
                <c:pt idx="797">
                  <c:v>7.1699970000000004</c:v>
                </c:pt>
                <c:pt idx="798">
                  <c:v>7.1993320000000001</c:v>
                </c:pt>
                <c:pt idx="799">
                  <c:v>7.0673310000000003</c:v>
                </c:pt>
                <c:pt idx="800">
                  <c:v>7.4659979999999999</c:v>
                </c:pt>
                <c:pt idx="801">
                  <c:v>7.1333310000000001</c:v>
                </c:pt>
                <c:pt idx="802">
                  <c:v>7.0666640000000003</c:v>
                </c:pt>
                <c:pt idx="803">
                  <c:v>6.8866639999999997</c:v>
                </c:pt>
                <c:pt idx="804">
                  <c:v>6.9293310000000004</c:v>
                </c:pt>
                <c:pt idx="805">
                  <c:v>6.8806640000000003</c:v>
                </c:pt>
                <c:pt idx="806">
                  <c:v>6.9999979999999997</c:v>
                </c:pt>
                <c:pt idx="807">
                  <c:v>7.053331</c:v>
                </c:pt>
                <c:pt idx="808">
                  <c:v>7.0666640000000003</c:v>
                </c:pt>
                <c:pt idx="809">
                  <c:v>7.3666640000000001</c:v>
                </c:pt>
                <c:pt idx="810">
                  <c:v>7.4866640000000002</c:v>
                </c:pt>
                <c:pt idx="811">
                  <c:v>7.7333309999999997</c:v>
                </c:pt>
                <c:pt idx="812">
                  <c:v>7.5999980000000003</c:v>
                </c:pt>
                <c:pt idx="813">
                  <c:v>7.6579980000000001</c:v>
                </c:pt>
                <c:pt idx="814">
                  <c:v>7.9166650000000001</c:v>
                </c:pt>
                <c:pt idx="815">
                  <c:v>7.9993319999999999</c:v>
                </c:pt>
                <c:pt idx="816">
                  <c:v>7.8993320000000002</c:v>
                </c:pt>
                <c:pt idx="817">
                  <c:v>7.770664</c:v>
                </c:pt>
                <c:pt idx="818">
                  <c:v>7.6666639999999999</c:v>
                </c:pt>
                <c:pt idx="819">
                  <c:v>7.9666639999999997</c:v>
                </c:pt>
                <c:pt idx="820">
                  <c:v>7.9666639999999997</c:v>
                </c:pt>
                <c:pt idx="821">
                  <c:v>7.6666639999999999</c:v>
                </c:pt>
                <c:pt idx="822">
                  <c:v>7.5999980000000003</c:v>
                </c:pt>
                <c:pt idx="823">
                  <c:v>7.6666639999999999</c:v>
                </c:pt>
                <c:pt idx="824">
                  <c:v>7.6999979999999999</c:v>
                </c:pt>
                <c:pt idx="825">
                  <c:v>7.7333309999999997</c:v>
                </c:pt>
                <c:pt idx="826">
                  <c:v>8.2199980000000004</c:v>
                </c:pt>
                <c:pt idx="827">
                  <c:v>8.2666640000000005</c:v>
                </c:pt>
                <c:pt idx="828">
                  <c:v>8.1666640000000008</c:v>
                </c:pt>
                <c:pt idx="829">
                  <c:v>8.0353309999999993</c:v>
                </c:pt>
                <c:pt idx="830">
                  <c:v>7.8666640000000001</c:v>
                </c:pt>
                <c:pt idx="831">
                  <c:v>8.2106650000000005</c:v>
                </c:pt>
                <c:pt idx="832">
                  <c:v>8.0666639999999994</c:v>
                </c:pt>
                <c:pt idx="833">
                  <c:v>7.7333309999999997</c:v>
                </c:pt>
                <c:pt idx="834">
                  <c:v>7.7666639999999996</c:v>
                </c:pt>
                <c:pt idx="835">
                  <c:v>8.1319979999999994</c:v>
                </c:pt>
                <c:pt idx="836">
                  <c:v>8.2966639999999998</c:v>
                </c:pt>
                <c:pt idx="837">
                  <c:v>8.2333309999999997</c:v>
                </c:pt>
                <c:pt idx="838">
                  <c:v>8.3433309999999992</c:v>
                </c:pt>
                <c:pt idx="839">
                  <c:v>8.8999980000000001</c:v>
                </c:pt>
                <c:pt idx="840">
                  <c:v>8.5999979999999994</c:v>
                </c:pt>
                <c:pt idx="841">
                  <c:v>8.6533309999999997</c:v>
                </c:pt>
                <c:pt idx="842">
                  <c:v>8.5333310000000004</c:v>
                </c:pt>
                <c:pt idx="843">
                  <c:v>8.6666640000000008</c:v>
                </c:pt>
                <c:pt idx="844">
                  <c:v>8.5999979999999994</c:v>
                </c:pt>
                <c:pt idx="845">
                  <c:v>8.1666640000000008</c:v>
                </c:pt>
                <c:pt idx="846">
                  <c:v>8.3999980000000001</c:v>
                </c:pt>
                <c:pt idx="847">
                  <c:v>8.5333310000000004</c:v>
                </c:pt>
                <c:pt idx="848">
                  <c:v>8.7993319999999997</c:v>
                </c:pt>
                <c:pt idx="849">
                  <c:v>8.9866639999999993</c:v>
                </c:pt>
                <c:pt idx="850">
                  <c:v>8.9786640000000002</c:v>
                </c:pt>
                <c:pt idx="851">
                  <c:v>8.9999979999999997</c:v>
                </c:pt>
                <c:pt idx="852">
                  <c:v>8.9333310000000008</c:v>
                </c:pt>
                <c:pt idx="853">
                  <c:v>9.1333310000000001</c:v>
                </c:pt>
                <c:pt idx="854">
                  <c:v>9.1333310000000001</c:v>
                </c:pt>
                <c:pt idx="855">
                  <c:v>8.8133309999999998</c:v>
                </c:pt>
                <c:pt idx="856">
                  <c:v>8.6986650000000001</c:v>
                </c:pt>
                <c:pt idx="857">
                  <c:v>8.4999979999999997</c:v>
                </c:pt>
                <c:pt idx="858">
                  <c:v>8.3333309999999994</c:v>
                </c:pt>
                <c:pt idx="859">
                  <c:v>8.553998</c:v>
                </c:pt>
                <c:pt idx="860">
                  <c:v>8.9993320000000008</c:v>
                </c:pt>
                <c:pt idx="861">
                  <c:v>8.9933309999999995</c:v>
                </c:pt>
                <c:pt idx="862">
                  <c:v>8.9299979999999994</c:v>
                </c:pt>
                <c:pt idx="863">
                  <c:v>8.7666640000000005</c:v>
                </c:pt>
                <c:pt idx="864">
                  <c:v>8.5333310000000004</c:v>
                </c:pt>
                <c:pt idx="865">
                  <c:v>8.3999980000000001</c:v>
                </c:pt>
                <c:pt idx="866">
                  <c:v>8.286664</c:v>
                </c:pt>
                <c:pt idx="867">
                  <c:v>8.4439980000000006</c:v>
                </c:pt>
                <c:pt idx="868">
                  <c:v>8.5999979999999994</c:v>
                </c:pt>
                <c:pt idx="869">
                  <c:v>8.8666640000000001</c:v>
                </c:pt>
                <c:pt idx="870">
                  <c:v>8.7999980000000004</c:v>
                </c:pt>
                <c:pt idx="871">
                  <c:v>8.7773310000000002</c:v>
                </c:pt>
                <c:pt idx="872">
                  <c:v>8.7326650000000008</c:v>
                </c:pt>
                <c:pt idx="873">
                  <c:v>8.6266649999999991</c:v>
                </c:pt>
                <c:pt idx="874">
                  <c:v>8.6659980000000001</c:v>
                </c:pt>
                <c:pt idx="875">
                  <c:v>8.7466640000000009</c:v>
                </c:pt>
                <c:pt idx="876">
                  <c:v>8.8666640000000001</c:v>
                </c:pt>
                <c:pt idx="877">
                  <c:v>8.8666640000000001</c:v>
                </c:pt>
                <c:pt idx="878">
                  <c:v>8.8999980000000001</c:v>
                </c:pt>
                <c:pt idx="879">
                  <c:v>8.8666640000000001</c:v>
                </c:pt>
                <c:pt idx="880">
                  <c:v>8.8666640000000001</c:v>
                </c:pt>
                <c:pt idx="881">
                  <c:v>8.9666639999999997</c:v>
                </c:pt>
                <c:pt idx="882">
                  <c:v>8.7333309999999997</c:v>
                </c:pt>
                <c:pt idx="883">
                  <c:v>8.5939969999999999</c:v>
                </c:pt>
                <c:pt idx="884">
                  <c:v>8.6333310000000001</c:v>
                </c:pt>
                <c:pt idx="885">
                  <c:v>8.5333310000000004</c:v>
                </c:pt>
                <c:pt idx="886">
                  <c:v>8.4333310000000008</c:v>
                </c:pt>
                <c:pt idx="887">
                  <c:v>8.3966639999999995</c:v>
                </c:pt>
                <c:pt idx="888">
                  <c:v>8.0846640000000001</c:v>
                </c:pt>
                <c:pt idx="889">
                  <c:v>8.3333309999999994</c:v>
                </c:pt>
                <c:pt idx="890">
                  <c:v>8.3319980000000005</c:v>
                </c:pt>
                <c:pt idx="891">
                  <c:v>8.2533309999999993</c:v>
                </c:pt>
                <c:pt idx="892">
                  <c:v>8.2646639999999998</c:v>
                </c:pt>
                <c:pt idx="893">
                  <c:v>8.2333309999999997</c:v>
                </c:pt>
                <c:pt idx="894">
                  <c:v>8.2659979999999997</c:v>
                </c:pt>
                <c:pt idx="895">
                  <c:v>8.2659979999999997</c:v>
                </c:pt>
                <c:pt idx="896">
                  <c:v>8.1999980000000008</c:v>
                </c:pt>
                <c:pt idx="897">
                  <c:v>8.1346640000000008</c:v>
                </c:pt>
                <c:pt idx="898">
                  <c:v>8.1993320000000001</c:v>
                </c:pt>
                <c:pt idx="899">
                  <c:v>8.0999979999999994</c:v>
                </c:pt>
                <c:pt idx="900">
                  <c:v>8.1673310000000008</c:v>
                </c:pt>
                <c:pt idx="901">
                  <c:v>8.6326649999999994</c:v>
                </c:pt>
                <c:pt idx="902">
                  <c:v>8.5666639999999994</c:v>
                </c:pt>
                <c:pt idx="903">
                  <c:v>8.5666639999999994</c:v>
                </c:pt>
                <c:pt idx="904">
                  <c:v>8.5326649999999997</c:v>
                </c:pt>
                <c:pt idx="905">
                  <c:v>8.6666640000000008</c:v>
                </c:pt>
                <c:pt idx="906">
                  <c:v>8.8966639999999995</c:v>
                </c:pt>
                <c:pt idx="907">
                  <c:v>9.0666639999999994</c:v>
                </c:pt>
                <c:pt idx="908">
                  <c:v>9.1799970000000002</c:v>
                </c:pt>
                <c:pt idx="909">
                  <c:v>9.0599980000000002</c:v>
                </c:pt>
                <c:pt idx="910">
                  <c:v>9.0659980000000004</c:v>
                </c:pt>
                <c:pt idx="911">
                  <c:v>9.2666640000000005</c:v>
                </c:pt>
                <c:pt idx="912">
                  <c:v>9.2666640000000005</c:v>
                </c:pt>
                <c:pt idx="913">
                  <c:v>9.3133309999999998</c:v>
                </c:pt>
                <c:pt idx="914">
                  <c:v>9.3333309999999994</c:v>
                </c:pt>
                <c:pt idx="915">
                  <c:v>9.3333309999999994</c:v>
                </c:pt>
                <c:pt idx="916">
                  <c:v>9.1919970000000006</c:v>
                </c:pt>
                <c:pt idx="917">
                  <c:v>8.9999979999999997</c:v>
                </c:pt>
                <c:pt idx="918">
                  <c:v>9.0666639999999994</c:v>
                </c:pt>
                <c:pt idx="919">
                  <c:v>8.8533310000000007</c:v>
                </c:pt>
                <c:pt idx="920">
                  <c:v>8.7999980000000004</c:v>
                </c:pt>
                <c:pt idx="921">
                  <c:v>8.786664</c:v>
                </c:pt>
                <c:pt idx="922">
                  <c:v>8.7333309999999997</c:v>
                </c:pt>
                <c:pt idx="923">
                  <c:v>8.7499979999999997</c:v>
                </c:pt>
                <c:pt idx="924">
                  <c:v>8.5333310000000004</c:v>
                </c:pt>
                <c:pt idx="925">
                  <c:v>8.3066650000000006</c:v>
                </c:pt>
                <c:pt idx="926">
                  <c:v>8.6599979999999999</c:v>
                </c:pt>
                <c:pt idx="927">
                  <c:v>8.9326650000000001</c:v>
                </c:pt>
                <c:pt idx="928">
                  <c:v>9.1259979999999992</c:v>
                </c:pt>
                <c:pt idx="929">
                  <c:v>9.4666639999999997</c:v>
                </c:pt>
                <c:pt idx="930">
                  <c:v>9.1999980000000008</c:v>
                </c:pt>
                <c:pt idx="931">
                  <c:v>9.1999980000000008</c:v>
                </c:pt>
                <c:pt idx="932">
                  <c:v>9.3326650000000004</c:v>
                </c:pt>
                <c:pt idx="933">
                  <c:v>9.7133310000000002</c:v>
                </c:pt>
                <c:pt idx="934">
                  <c:v>9.9659980000000008</c:v>
                </c:pt>
                <c:pt idx="935">
                  <c:v>9.9999979999999997</c:v>
                </c:pt>
                <c:pt idx="936">
                  <c:v>9.9993320000000008</c:v>
                </c:pt>
                <c:pt idx="937">
                  <c:v>9.7999980000000004</c:v>
                </c:pt>
                <c:pt idx="938">
                  <c:v>9.6666640000000008</c:v>
                </c:pt>
                <c:pt idx="939">
                  <c:v>9.6533309999999997</c:v>
                </c:pt>
                <c:pt idx="940">
                  <c:v>9.6666640000000008</c:v>
                </c:pt>
                <c:pt idx="941">
                  <c:v>9.6666640000000008</c:v>
                </c:pt>
                <c:pt idx="942">
                  <c:v>9.4733309999999999</c:v>
                </c:pt>
                <c:pt idx="943">
                  <c:v>9.6333310000000001</c:v>
                </c:pt>
                <c:pt idx="944">
                  <c:v>9.5966640000000005</c:v>
                </c:pt>
                <c:pt idx="945">
                  <c:v>9.9999979999999997</c:v>
                </c:pt>
                <c:pt idx="946">
                  <c:v>10.466664</c:v>
                </c:pt>
                <c:pt idx="947">
                  <c:v>10.666664000000001</c:v>
                </c:pt>
                <c:pt idx="948">
                  <c:v>10.833330999999999</c:v>
                </c:pt>
                <c:pt idx="949">
                  <c:v>10.733331</c:v>
                </c:pt>
                <c:pt idx="950">
                  <c:v>10.666664000000001</c:v>
                </c:pt>
                <c:pt idx="951">
                  <c:v>10.167331000000001</c:v>
                </c:pt>
                <c:pt idx="952">
                  <c:v>10.132664999999999</c:v>
                </c:pt>
                <c:pt idx="953">
                  <c:v>9.8579980000000003</c:v>
                </c:pt>
                <c:pt idx="954">
                  <c:v>10.033331</c:v>
                </c:pt>
                <c:pt idx="955">
                  <c:v>9.7999980000000004</c:v>
                </c:pt>
                <c:pt idx="956">
                  <c:v>9.8666640000000001</c:v>
                </c:pt>
                <c:pt idx="957">
                  <c:v>10.299998</c:v>
                </c:pt>
                <c:pt idx="958">
                  <c:v>10.632664999999999</c:v>
                </c:pt>
                <c:pt idx="959">
                  <c:v>10.666664000000001</c:v>
                </c:pt>
                <c:pt idx="960">
                  <c:v>10.699998000000001</c:v>
                </c:pt>
                <c:pt idx="961">
                  <c:v>10.333330999999999</c:v>
                </c:pt>
                <c:pt idx="962">
                  <c:v>10.759998</c:v>
                </c:pt>
                <c:pt idx="963">
                  <c:v>10.922665</c:v>
                </c:pt>
                <c:pt idx="964">
                  <c:v>10.933331000000001</c:v>
                </c:pt>
                <c:pt idx="965">
                  <c:v>10.851331</c:v>
                </c:pt>
                <c:pt idx="966">
                  <c:v>11.357331</c:v>
                </c:pt>
                <c:pt idx="967">
                  <c:v>10.999998</c:v>
                </c:pt>
                <c:pt idx="968">
                  <c:v>11.632664999999999</c:v>
                </c:pt>
                <c:pt idx="969">
                  <c:v>11.732665000000001</c:v>
                </c:pt>
                <c:pt idx="970">
                  <c:v>11.966664</c:v>
                </c:pt>
                <c:pt idx="971">
                  <c:v>11.926665</c:v>
                </c:pt>
                <c:pt idx="972">
                  <c:v>11.599997999999999</c:v>
                </c:pt>
                <c:pt idx="973">
                  <c:v>11.666664000000001</c:v>
                </c:pt>
                <c:pt idx="974">
                  <c:v>11.733331</c:v>
                </c:pt>
                <c:pt idx="975">
                  <c:v>11.599997999999999</c:v>
                </c:pt>
                <c:pt idx="976">
                  <c:v>11.599997999999999</c:v>
                </c:pt>
                <c:pt idx="977">
                  <c:v>11.333330999999999</c:v>
                </c:pt>
                <c:pt idx="978">
                  <c:v>11.399998</c:v>
                </c:pt>
                <c:pt idx="979">
                  <c:v>11.333330999999999</c:v>
                </c:pt>
                <c:pt idx="980">
                  <c:v>11.199998000000001</c:v>
                </c:pt>
                <c:pt idx="981">
                  <c:v>11.387997</c:v>
                </c:pt>
                <c:pt idx="982">
                  <c:v>10.999998</c:v>
                </c:pt>
                <c:pt idx="983">
                  <c:v>11.399998</c:v>
                </c:pt>
                <c:pt idx="984">
                  <c:v>11.219998</c:v>
                </c:pt>
                <c:pt idx="985">
                  <c:v>11.159998</c:v>
                </c:pt>
                <c:pt idx="986">
                  <c:v>11.151331000000001</c:v>
                </c:pt>
                <c:pt idx="987">
                  <c:v>11.266664</c:v>
                </c:pt>
                <c:pt idx="988">
                  <c:v>11.599997999999999</c:v>
                </c:pt>
                <c:pt idx="989">
                  <c:v>11.466664</c:v>
                </c:pt>
                <c:pt idx="990">
                  <c:v>11.333330999999999</c:v>
                </c:pt>
                <c:pt idx="991">
                  <c:v>11.299998</c:v>
                </c:pt>
                <c:pt idx="992">
                  <c:v>11.233331</c:v>
                </c:pt>
                <c:pt idx="993">
                  <c:v>11.592663999999999</c:v>
                </c:pt>
                <c:pt idx="994">
                  <c:v>11.519997999999999</c:v>
                </c:pt>
                <c:pt idx="995">
                  <c:v>11.686664</c:v>
                </c:pt>
                <c:pt idx="996">
                  <c:v>11.659998</c:v>
                </c:pt>
                <c:pt idx="997">
                  <c:v>11.506665</c:v>
                </c:pt>
                <c:pt idx="998">
                  <c:v>11.533331</c:v>
                </c:pt>
                <c:pt idx="999">
                  <c:v>11.966664</c:v>
                </c:pt>
                <c:pt idx="1000">
                  <c:v>11.899998</c:v>
                </c:pt>
                <c:pt idx="1001">
                  <c:v>11.399998</c:v>
                </c:pt>
                <c:pt idx="1002">
                  <c:v>11.199998000000001</c:v>
                </c:pt>
                <c:pt idx="1003">
                  <c:v>11.399998</c:v>
                </c:pt>
                <c:pt idx="1004">
                  <c:v>11.519997999999999</c:v>
                </c:pt>
                <c:pt idx="1005">
                  <c:v>11.199998000000001</c:v>
                </c:pt>
                <c:pt idx="1006">
                  <c:v>10.503330999999999</c:v>
                </c:pt>
                <c:pt idx="1007">
                  <c:v>10.799998</c:v>
                </c:pt>
                <c:pt idx="1008">
                  <c:v>11.133331</c:v>
                </c:pt>
                <c:pt idx="1009">
                  <c:v>10.909331</c:v>
                </c:pt>
                <c:pt idx="1010">
                  <c:v>10.766664</c:v>
                </c:pt>
                <c:pt idx="1011">
                  <c:v>10.533331</c:v>
                </c:pt>
                <c:pt idx="1012">
                  <c:v>10.387331</c:v>
                </c:pt>
                <c:pt idx="1013">
                  <c:v>10.366664</c:v>
                </c:pt>
                <c:pt idx="1014">
                  <c:v>10.266664</c:v>
                </c:pt>
                <c:pt idx="1015">
                  <c:v>9.7333309999999997</c:v>
                </c:pt>
                <c:pt idx="1016">
                  <c:v>10.167331000000001</c:v>
                </c:pt>
                <c:pt idx="1017">
                  <c:v>10.799998</c:v>
                </c:pt>
                <c:pt idx="1018">
                  <c:v>10.933331000000001</c:v>
                </c:pt>
                <c:pt idx="1019">
                  <c:v>11.066663999999999</c:v>
                </c:pt>
                <c:pt idx="1020">
                  <c:v>11.049998</c:v>
                </c:pt>
                <c:pt idx="1021">
                  <c:v>10.911998000000001</c:v>
                </c:pt>
                <c:pt idx="1022">
                  <c:v>10.699998000000001</c:v>
                </c:pt>
                <c:pt idx="1023">
                  <c:v>10.533331</c:v>
                </c:pt>
                <c:pt idx="1024">
                  <c:v>10.343997999999999</c:v>
                </c:pt>
                <c:pt idx="1025">
                  <c:v>10.133331</c:v>
                </c:pt>
                <c:pt idx="1026">
                  <c:v>10.133331</c:v>
                </c:pt>
                <c:pt idx="1027">
                  <c:v>10.463331</c:v>
                </c:pt>
                <c:pt idx="1028">
                  <c:v>10.499998</c:v>
                </c:pt>
                <c:pt idx="1029">
                  <c:v>10.766664</c:v>
                </c:pt>
                <c:pt idx="1030">
                  <c:v>10.866664</c:v>
                </c:pt>
                <c:pt idx="1031">
                  <c:v>10.519997999999999</c:v>
                </c:pt>
                <c:pt idx="1032">
                  <c:v>11.066663999999999</c:v>
                </c:pt>
                <c:pt idx="1033">
                  <c:v>11.099999</c:v>
                </c:pt>
                <c:pt idx="1034">
                  <c:v>10.933332</c:v>
                </c:pt>
                <c:pt idx="1035">
                  <c:v>11.033332</c:v>
                </c:pt>
                <c:pt idx="1036">
                  <c:v>10.766665</c:v>
                </c:pt>
                <c:pt idx="1037">
                  <c:v>10.766665</c:v>
                </c:pt>
                <c:pt idx="1038">
                  <c:v>10.466665000000001</c:v>
                </c:pt>
                <c:pt idx="1039">
                  <c:v>10.233332000000001</c:v>
                </c:pt>
                <c:pt idx="1040">
                  <c:v>10.533332</c:v>
                </c:pt>
                <c:pt idx="1041">
                  <c:v>10.7</c:v>
                </c:pt>
                <c:pt idx="1042">
                  <c:v>10.466666</c:v>
                </c:pt>
                <c:pt idx="1043">
                  <c:v>10.7</c:v>
                </c:pt>
                <c:pt idx="1044">
                  <c:v>10.4</c:v>
                </c:pt>
                <c:pt idx="1045">
                  <c:v>10.613333000000001</c:v>
                </c:pt>
                <c:pt idx="1046">
                  <c:v>10.529999</c:v>
                </c:pt>
                <c:pt idx="1047">
                  <c:v>10.466666</c:v>
                </c:pt>
                <c:pt idx="1048">
                  <c:v>10.449999</c:v>
                </c:pt>
                <c:pt idx="1049">
                  <c:v>10.533333000000001</c:v>
                </c:pt>
                <c:pt idx="1050">
                  <c:v>10.583332</c:v>
                </c:pt>
                <c:pt idx="1051">
                  <c:v>10.629999</c:v>
                </c:pt>
                <c:pt idx="1052">
                  <c:v>10.666665999999999</c:v>
                </c:pt>
                <c:pt idx="1053">
                  <c:v>10.633333</c:v>
                </c:pt>
                <c:pt idx="1054">
                  <c:v>10.549999</c:v>
                </c:pt>
                <c:pt idx="1055">
                  <c:v>10.533333000000001</c:v>
                </c:pt>
                <c:pt idx="1056">
                  <c:v>10.449999</c:v>
                </c:pt>
                <c:pt idx="1057">
                  <c:v>10.333333</c:v>
                </c:pt>
                <c:pt idx="1058">
                  <c:v>10.746665999999999</c:v>
                </c:pt>
                <c:pt idx="1059">
                  <c:v>10.536666</c:v>
                </c:pt>
                <c:pt idx="1060">
                  <c:v>10.549999</c:v>
                </c:pt>
                <c:pt idx="1061">
                  <c:v>10.469999</c:v>
                </c:pt>
                <c:pt idx="1062">
                  <c:v>10.5</c:v>
                </c:pt>
                <c:pt idx="1063">
                  <c:v>10.39</c:v>
                </c:pt>
                <c:pt idx="1064">
                  <c:v>10.4</c:v>
                </c:pt>
                <c:pt idx="1065">
                  <c:v>10.3</c:v>
                </c:pt>
                <c:pt idx="1066">
                  <c:v>10</c:v>
                </c:pt>
                <c:pt idx="1067">
                  <c:v>10</c:v>
                </c:pt>
                <c:pt idx="1068">
                  <c:v>10.166665999999999</c:v>
                </c:pt>
                <c:pt idx="1069">
                  <c:v>10.469999</c:v>
                </c:pt>
                <c:pt idx="1070">
                  <c:v>10.8</c:v>
                </c:pt>
                <c:pt idx="1071">
                  <c:v>10.666665999999999</c:v>
                </c:pt>
                <c:pt idx="1072">
                  <c:v>11</c:v>
                </c:pt>
                <c:pt idx="1073">
                  <c:v>11.033333000000001</c:v>
                </c:pt>
                <c:pt idx="1074">
                  <c:v>10.766666000000001</c:v>
                </c:pt>
                <c:pt idx="1075">
                  <c:v>10.663332</c:v>
                </c:pt>
                <c:pt idx="1076">
                  <c:v>10.349999</c:v>
                </c:pt>
                <c:pt idx="1077">
                  <c:v>10.466666</c:v>
                </c:pt>
                <c:pt idx="1078">
                  <c:v>10.466666</c:v>
                </c:pt>
                <c:pt idx="1079">
                  <c:v>10.266666000000001</c:v>
                </c:pt>
                <c:pt idx="1080">
                  <c:v>10.249999000000001</c:v>
                </c:pt>
                <c:pt idx="1081">
                  <c:v>10.133333</c:v>
                </c:pt>
                <c:pt idx="1082">
                  <c:v>10</c:v>
                </c:pt>
                <c:pt idx="1083">
                  <c:v>10.166665999999999</c:v>
                </c:pt>
                <c:pt idx="1084">
                  <c:v>10.476665000000001</c:v>
                </c:pt>
                <c:pt idx="1085">
                  <c:v>10.503333</c:v>
                </c:pt>
                <c:pt idx="1086">
                  <c:v>10.456666</c:v>
                </c:pt>
                <c:pt idx="1087">
                  <c:v>10.416665999999999</c:v>
                </c:pt>
                <c:pt idx="1088">
                  <c:v>10.243332000000001</c:v>
                </c:pt>
                <c:pt idx="1089">
                  <c:v>10.5</c:v>
                </c:pt>
                <c:pt idx="1090">
                  <c:v>10.466666</c:v>
                </c:pt>
                <c:pt idx="1091">
                  <c:v>10.069998999999999</c:v>
                </c:pt>
                <c:pt idx="1092">
                  <c:v>10.149998999999999</c:v>
                </c:pt>
                <c:pt idx="1093">
                  <c:v>10.333333</c:v>
                </c:pt>
                <c:pt idx="1094">
                  <c:v>10.1</c:v>
                </c:pt>
                <c:pt idx="1095">
                  <c:v>10.133333</c:v>
                </c:pt>
                <c:pt idx="1096">
                  <c:v>10.333333</c:v>
                </c:pt>
                <c:pt idx="1097">
                  <c:v>10.386666</c:v>
                </c:pt>
                <c:pt idx="1098">
                  <c:v>10.466666</c:v>
                </c:pt>
                <c:pt idx="1099">
                  <c:v>10.433332999999999</c:v>
                </c:pt>
                <c:pt idx="1100">
                  <c:v>10.466666</c:v>
                </c:pt>
                <c:pt idx="1101">
                  <c:v>10.466666</c:v>
                </c:pt>
                <c:pt idx="1102">
                  <c:v>10.049999</c:v>
                </c:pt>
                <c:pt idx="1103">
                  <c:v>9.8033330000000003</c:v>
                </c:pt>
                <c:pt idx="1104">
                  <c:v>10.016666000000001</c:v>
                </c:pt>
                <c:pt idx="1105">
                  <c:v>9.9</c:v>
                </c:pt>
                <c:pt idx="1106">
                  <c:v>10</c:v>
                </c:pt>
                <c:pt idx="1107">
                  <c:v>9.8366659999999992</c:v>
                </c:pt>
                <c:pt idx="1108">
                  <c:v>9.5666659999999997</c:v>
                </c:pt>
                <c:pt idx="1109">
                  <c:v>9.5</c:v>
                </c:pt>
                <c:pt idx="1110">
                  <c:v>9.6</c:v>
                </c:pt>
                <c:pt idx="1111">
                  <c:v>9.9166659999999993</c:v>
                </c:pt>
                <c:pt idx="1112">
                  <c:v>9.9333329999999993</c:v>
                </c:pt>
                <c:pt idx="1113">
                  <c:v>9.9299990000000005</c:v>
                </c:pt>
                <c:pt idx="1114">
                  <c:v>9.7766649999999995</c:v>
                </c:pt>
                <c:pt idx="1115">
                  <c:v>9.5833320000000004</c:v>
                </c:pt>
                <c:pt idx="1116">
                  <c:v>9.5799990000000008</c:v>
                </c:pt>
                <c:pt idx="1117">
                  <c:v>9.233333</c:v>
                </c:pt>
                <c:pt idx="1118">
                  <c:v>9.3333329999999997</c:v>
                </c:pt>
                <c:pt idx="1119">
                  <c:v>9.4166659999999993</c:v>
                </c:pt>
                <c:pt idx="1120">
                  <c:v>9.3333329999999997</c:v>
                </c:pt>
                <c:pt idx="1121">
                  <c:v>8.966666</c:v>
                </c:pt>
                <c:pt idx="1122">
                  <c:v>8.9133329999999997</c:v>
                </c:pt>
                <c:pt idx="1123">
                  <c:v>8.9333329999999993</c:v>
                </c:pt>
                <c:pt idx="1124">
                  <c:v>9.1733320000000003</c:v>
                </c:pt>
                <c:pt idx="1125">
                  <c:v>9.0499989999999997</c:v>
                </c:pt>
                <c:pt idx="1126">
                  <c:v>9.4333329999999993</c:v>
                </c:pt>
                <c:pt idx="1127">
                  <c:v>9.2933330000000005</c:v>
                </c:pt>
                <c:pt idx="1128">
                  <c:v>9.3299990000000008</c:v>
                </c:pt>
                <c:pt idx="1129">
                  <c:v>9.1166660000000004</c:v>
                </c:pt>
                <c:pt idx="1130">
                  <c:v>8.9233329999999995</c:v>
                </c:pt>
                <c:pt idx="1131">
                  <c:v>9.2633320000000001</c:v>
                </c:pt>
                <c:pt idx="1132">
                  <c:v>8.8766649999999991</c:v>
                </c:pt>
                <c:pt idx="1133">
                  <c:v>9.2033330000000007</c:v>
                </c:pt>
                <c:pt idx="1134">
                  <c:v>9.1333330000000004</c:v>
                </c:pt>
                <c:pt idx="1135">
                  <c:v>8.8766649999999991</c:v>
                </c:pt>
                <c:pt idx="1136">
                  <c:v>8.7499990000000007</c:v>
                </c:pt>
                <c:pt idx="1137">
                  <c:v>8.3666660000000004</c:v>
                </c:pt>
                <c:pt idx="1138">
                  <c:v>8.5499989999999997</c:v>
                </c:pt>
                <c:pt idx="1139">
                  <c:v>8.6666659999999993</c:v>
                </c:pt>
                <c:pt idx="1140">
                  <c:v>8.6666659999999993</c:v>
                </c:pt>
                <c:pt idx="1141">
                  <c:v>8.5333330000000007</c:v>
                </c:pt>
                <c:pt idx="1142">
                  <c:v>8.7099989999999998</c:v>
                </c:pt>
                <c:pt idx="1143">
                  <c:v>8.9966659999999994</c:v>
                </c:pt>
                <c:pt idx="1144">
                  <c:v>8.9166659999999993</c:v>
                </c:pt>
                <c:pt idx="1145">
                  <c:v>8.9</c:v>
                </c:pt>
                <c:pt idx="1146">
                  <c:v>8.7033330000000007</c:v>
                </c:pt>
                <c:pt idx="1147">
                  <c:v>8.5866659999999992</c:v>
                </c:pt>
                <c:pt idx="1148">
                  <c:v>8.8666660000000004</c:v>
                </c:pt>
                <c:pt idx="1149">
                  <c:v>8.8599990000000002</c:v>
                </c:pt>
                <c:pt idx="1150">
                  <c:v>8.716666</c:v>
                </c:pt>
                <c:pt idx="1151">
                  <c:v>8.5933329999999994</c:v>
                </c:pt>
                <c:pt idx="1152">
                  <c:v>9.1333330000000004</c:v>
                </c:pt>
                <c:pt idx="1153">
                  <c:v>9.0333330000000007</c:v>
                </c:pt>
                <c:pt idx="1154">
                  <c:v>9.5333330000000007</c:v>
                </c:pt>
                <c:pt idx="1155">
                  <c:v>9.233333</c:v>
                </c:pt>
                <c:pt idx="1156">
                  <c:v>9.2466659999999994</c:v>
                </c:pt>
                <c:pt idx="1157">
                  <c:v>9.0466660000000001</c:v>
                </c:pt>
                <c:pt idx="1158">
                  <c:v>9.3000000000000007</c:v>
                </c:pt>
                <c:pt idx="1159">
                  <c:v>9.886666</c:v>
                </c:pt>
                <c:pt idx="1160">
                  <c:v>9.8566660000000006</c:v>
                </c:pt>
                <c:pt idx="1161">
                  <c:v>9.9299990000000005</c:v>
                </c:pt>
                <c:pt idx="1162">
                  <c:v>9.7899999999999991</c:v>
                </c:pt>
                <c:pt idx="1163">
                  <c:v>9.966666</c:v>
                </c:pt>
                <c:pt idx="1164">
                  <c:v>10.039999</c:v>
                </c:pt>
                <c:pt idx="1165">
                  <c:v>10.479998999999999</c:v>
                </c:pt>
                <c:pt idx="1166">
                  <c:v>10.266666000000001</c:v>
                </c:pt>
                <c:pt idx="1167">
                  <c:v>10.266666000000001</c:v>
                </c:pt>
                <c:pt idx="1168">
                  <c:v>10.4</c:v>
                </c:pt>
                <c:pt idx="1169">
                  <c:v>10.196666</c:v>
                </c:pt>
                <c:pt idx="1170">
                  <c:v>10.336665999999999</c:v>
                </c:pt>
                <c:pt idx="1171">
                  <c:v>10.349999</c:v>
                </c:pt>
                <c:pt idx="1172">
                  <c:v>10.266666000000001</c:v>
                </c:pt>
                <c:pt idx="1173">
                  <c:v>10.369999</c:v>
                </c:pt>
                <c:pt idx="1174">
                  <c:v>10.433332999999999</c:v>
                </c:pt>
                <c:pt idx="1175">
                  <c:v>10.666665999999999</c:v>
                </c:pt>
                <c:pt idx="1176">
                  <c:v>10.466666</c:v>
                </c:pt>
                <c:pt idx="1177">
                  <c:v>9.7966660000000001</c:v>
                </c:pt>
                <c:pt idx="1178">
                  <c:v>9.5133329999999994</c:v>
                </c:pt>
                <c:pt idx="1179">
                  <c:v>9.2199989999999996</c:v>
                </c:pt>
                <c:pt idx="1180">
                  <c:v>9.2966660000000001</c:v>
                </c:pt>
                <c:pt idx="1181">
                  <c:v>9.4833320000000008</c:v>
                </c:pt>
                <c:pt idx="1182">
                  <c:v>9.4966659999999994</c:v>
                </c:pt>
                <c:pt idx="1183">
                  <c:v>9.3166659999999997</c:v>
                </c:pt>
                <c:pt idx="1184">
                  <c:v>9.2699990000000003</c:v>
                </c:pt>
                <c:pt idx="1185">
                  <c:v>9.6</c:v>
                </c:pt>
                <c:pt idx="1186">
                  <c:v>9.9266660000000009</c:v>
                </c:pt>
                <c:pt idx="1187">
                  <c:v>9.9399990000000003</c:v>
                </c:pt>
                <c:pt idx="1188">
                  <c:v>9.7666660000000007</c:v>
                </c:pt>
                <c:pt idx="1189">
                  <c:v>9.9333329999999993</c:v>
                </c:pt>
                <c:pt idx="1190">
                  <c:v>9.9066659999999995</c:v>
                </c:pt>
                <c:pt idx="1191">
                  <c:v>9.8333329999999997</c:v>
                </c:pt>
                <c:pt idx="1192">
                  <c:v>9.6666659999999993</c:v>
                </c:pt>
                <c:pt idx="1193">
                  <c:v>9.3166659999999997</c:v>
                </c:pt>
                <c:pt idx="1194">
                  <c:v>9.3666660000000004</c:v>
                </c:pt>
                <c:pt idx="1195">
                  <c:v>9.5</c:v>
                </c:pt>
                <c:pt idx="1196">
                  <c:v>9.6333330000000004</c:v>
                </c:pt>
                <c:pt idx="1197">
                  <c:v>9.7666660000000007</c:v>
                </c:pt>
                <c:pt idx="1198">
                  <c:v>9.8333329999999997</c:v>
                </c:pt>
                <c:pt idx="1199">
                  <c:v>9.966666</c:v>
                </c:pt>
                <c:pt idx="1200">
                  <c:v>9.9166659999999993</c:v>
                </c:pt>
                <c:pt idx="1201">
                  <c:v>9.9</c:v>
                </c:pt>
                <c:pt idx="1202">
                  <c:v>9.8966659999999997</c:v>
                </c:pt>
                <c:pt idx="1203">
                  <c:v>9.9866659999999996</c:v>
                </c:pt>
                <c:pt idx="1204">
                  <c:v>10.073332000000001</c:v>
                </c:pt>
                <c:pt idx="1205">
                  <c:v>10.349999</c:v>
                </c:pt>
                <c:pt idx="1206">
                  <c:v>10.249999000000001</c:v>
                </c:pt>
                <c:pt idx="1207">
                  <c:v>10.183332</c:v>
                </c:pt>
                <c:pt idx="1208">
                  <c:v>10.183332</c:v>
                </c:pt>
                <c:pt idx="1209">
                  <c:v>9.8933330000000002</c:v>
                </c:pt>
                <c:pt idx="1210">
                  <c:v>10.149998999999999</c:v>
                </c:pt>
                <c:pt idx="1211">
                  <c:v>10.199999999999999</c:v>
                </c:pt>
                <c:pt idx="1212">
                  <c:v>10.383331999999999</c:v>
                </c:pt>
                <c:pt idx="1213">
                  <c:v>10.4</c:v>
                </c:pt>
                <c:pt idx="1214">
                  <c:v>10.383331999999999</c:v>
                </c:pt>
                <c:pt idx="1215">
                  <c:v>10.866666</c:v>
                </c:pt>
                <c:pt idx="1216">
                  <c:v>10.993333</c:v>
                </c:pt>
                <c:pt idx="1217">
                  <c:v>10.666665999999999</c:v>
                </c:pt>
                <c:pt idx="1218">
                  <c:v>10.849999</c:v>
                </c:pt>
                <c:pt idx="1219">
                  <c:v>10.719999</c:v>
                </c:pt>
                <c:pt idx="1220">
                  <c:v>10.983332000000001</c:v>
                </c:pt>
                <c:pt idx="1221">
                  <c:v>10.946666</c:v>
                </c:pt>
                <c:pt idx="1222">
                  <c:v>11.146666</c:v>
                </c:pt>
                <c:pt idx="1223">
                  <c:v>11.359999</c:v>
                </c:pt>
                <c:pt idx="1224">
                  <c:v>11.033333000000001</c:v>
                </c:pt>
                <c:pt idx="1225">
                  <c:v>11.1</c:v>
                </c:pt>
                <c:pt idx="1226">
                  <c:v>11.016666000000001</c:v>
                </c:pt>
                <c:pt idx="1227">
                  <c:v>11.336665999999999</c:v>
                </c:pt>
                <c:pt idx="1228">
                  <c:v>11</c:v>
                </c:pt>
                <c:pt idx="1229">
                  <c:v>11.073332000000001</c:v>
                </c:pt>
                <c:pt idx="1230">
                  <c:v>10.839999000000001</c:v>
                </c:pt>
                <c:pt idx="1231">
                  <c:v>10.433332999999999</c:v>
                </c:pt>
                <c:pt idx="1232">
                  <c:v>10.406666</c:v>
                </c:pt>
                <c:pt idx="1233">
                  <c:v>10.583332</c:v>
                </c:pt>
                <c:pt idx="1234">
                  <c:v>10.753332</c:v>
                </c:pt>
                <c:pt idx="1235">
                  <c:v>10.853332</c:v>
                </c:pt>
                <c:pt idx="1236">
                  <c:v>11.086665999999999</c:v>
                </c:pt>
                <c:pt idx="1237">
                  <c:v>11.179999</c:v>
                </c:pt>
                <c:pt idx="1238">
                  <c:v>11.336665999999999</c:v>
                </c:pt>
                <c:pt idx="1239">
                  <c:v>11.1</c:v>
                </c:pt>
                <c:pt idx="1240">
                  <c:v>10.633333</c:v>
                </c:pt>
                <c:pt idx="1241">
                  <c:v>10.316666</c:v>
                </c:pt>
                <c:pt idx="1242">
                  <c:v>10.479998999999999</c:v>
                </c:pt>
                <c:pt idx="1243">
                  <c:v>10.133333</c:v>
                </c:pt>
                <c:pt idx="1244">
                  <c:v>10.083332</c:v>
                </c:pt>
                <c:pt idx="1245">
                  <c:v>9.9766650000000006</c:v>
                </c:pt>
                <c:pt idx="1246">
                  <c:v>10.046666</c:v>
                </c:pt>
                <c:pt idx="1247">
                  <c:v>10.133333</c:v>
                </c:pt>
                <c:pt idx="1248">
                  <c:v>10.249999000000001</c:v>
                </c:pt>
                <c:pt idx="1249">
                  <c:v>10.466666</c:v>
                </c:pt>
                <c:pt idx="1250">
                  <c:v>10.493333</c:v>
                </c:pt>
                <c:pt idx="1251">
                  <c:v>10.463331999999999</c:v>
                </c:pt>
                <c:pt idx="1252">
                  <c:v>10.366666</c:v>
                </c:pt>
                <c:pt idx="1253">
                  <c:v>10.166665999999999</c:v>
                </c:pt>
                <c:pt idx="1254">
                  <c:v>10.166665999999999</c:v>
                </c:pt>
                <c:pt idx="1255">
                  <c:v>10.213333</c:v>
                </c:pt>
                <c:pt idx="1256">
                  <c:v>10.09</c:v>
                </c:pt>
                <c:pt idx="1257">
                  <c:v>10.013332999999999</c:v>
                </c:pt>
                <c:pt idx="1258">
                  <c:v>10.353332</c:v>
                </c:pt>
                <c:pt idx="1259">
                  <c:v>10.483332000000001</c:v>
                </c:pt>
                <c:pt idx="1260">
                  <c:v>10.423333</c:v>
                </c:pt>
                <c:pt idx="1261">
                  <c:v>10.496665999999999</c:v>
                </c:pt>
                <c:pt idx="1262">
                  <c:v>10.716666</c:v>
                </c:pt>
                <c:pt idx="1263">
                  <c:v>10.749999000000001</c:v>
                </c:pt>
                <c:pt idx="1264">
                  <c:v>10.913333</c:v>
                </c:pt>
                <c:pt idx="1265">
                  <c:v>10.813333</c:v>
                </c:pt>
                <c:pt idx="1266">
                  <c:v>10.833333</c:v>
                </c:pt>
                <c:pt idx="1267">
                  <c:v>10.766666000000001</c:v>
                </c:pt>
                <c:pt idx="1268">
                  <c:v>10.703333000000001</c:v>
                </c:pt>
                <c:pt idx="1269">
                  <c:v>10.566666</c:v>
                </c:pt>
                <c:pt idx="1270">
                  <c:v>10.666665999999999</c:v>
                </c:pt>
                <c:pt idx="1271">
                  <c:v>10.366666</c:v>
                </c:pt>
                <c:pt idx="1272">
                  <c:v>10.333333</c:v>
                </c:pt>
                <c:pt idx="1273">
                  <c:v>10.279999</c:v>
                </c:pt>
                <c:pt idx="1274">
                  <c:v>10.333333</c:v>
                </c:pt>
                <c:pt idx="1275">
                  <c:v>10.5</c:v>
                </c:pt>
                <c:pt idx="1276">
                  <c:v>10.626666</c:v>
                </c:pt>
                <c:pt idx="1277">
                  <c:v>10.616666</c:v>
                </c:pt>
                <c:pt idx="1278">
                  <c:v>10.876664999999999</c:v>
                </c:pt>
                <c:pt idx="1279">
                  <c:v>10.543331999999999</c:v>
                </c:pt>
                <c:pt idx="1280">
                  <c:v>10.339999000000001</c:v>
                </c:pt>
                <c:pt idx="1281">
                  <c:v>10.5</c:v>
                </c:pt>
                <c:pt idx="1282">
                  <c:v>10.666665999999999</c:v>
                </c:pt>
                <c:pt idx="1283">
                  <c:v>10.863332</c:v>
                </c:pt>
                <c:pt idx="1284">
                  <c:v>11.026666000000001</c:v>
                </c:pt>
                <c:pt idx="1285">
                  <c:v>11.119999</c:v>
                </c:pt>
                <c:pt idx="1286">
                  <c:v>11.119999</c:v>
                </c:pt>
                <c:pt idx="1287">
                  <c:v>11.129999</c:v>
                </c:pt>
                <c:pt idx="1288">
                  <c:v>11.066666</c:v>
                </c:pt>
                <c:pt idx="1289">
                  <c:v>11.1</c:v>
                </c:pt>
                <c:pt idx="1290">
                  <c:v>11.329999000000001</c:v>
                </c:pt>
                <c:pt idx="1291">
                  <c:v>11.006665999999999</c:v>
                </c:pt>
                <c:pt idx="1292">
                  <c:v>10.833333</c:v>
                </c:pt>
                <c:pt idx="1293">
                  <c:v>10.593332999999999</c:v>
                </c:pt>
                <c:pt idx="1294">
                  <c:v>10.659998999999999</c:v>
                </c:pt>
                <c:pt idx="1295">
                  <c:v>10.833333</c:v>
                </c:pt>
                <c:pt idx="1296">
                  <c:v>11</c:v>
                </c:pt>
                <c:pt idx="1297">
                  <c:v>11</c:v>
                </c:pt>
                <c:pt idx="1298">
                  <c:v>11.233333</c:v>
                </c:pt>
                <c:pt idx="1299">
                  <c:v>10.996665999999999</c:v>
                </c:pt>
                <c:pt idx="1300">
                  <c:v>10.9</c:v>
                </c:pt>
                <c:pt idx="1301">
                  <c:v>10.816666</c:v>
                </c:pt>
                <c:pt idx="1302">
                  <c:v>10.763332</c:v>
                </c:pt>
                <c:pt idx="1303">
                  <c:v>10.666665999999999</c:v>
                </c:pt>
                <c:pt idx="1304">
                  <c:v>10.769999</c:v>
                </c:pt>
                <c:pt idx="1305">
                  <c:v>10.916665999999999</c:v>
                </c:pt>
                <c:pt idx="1306">
                  <c:v>11.139999</c:v>
                </c:pt>
                <c:pt idx="1307">
                  <c:v>11.333333</c:v>
                </c:pt>
                <c:pt idx="1308">
                  <c:v>11.413333</c:v>
                </c:pt>
                <c:pt idx="1309">
                  <c:v>11.433332999999999</c:v>
                </c:pt>
                <c:pt idx="1310">
                  <c:v>11.933332999999999</c:v>
                </c:pt>
                <c:pt idx="1311">
                  <c:v>11.633333</c:v>
                </c:pt>
                <c:pt idx="1312">
                  <c:v>11.516666000000001</c:v>
                </c:pt>
                <c:pt idx="1313">
                  <c:v>11.333333</c:v>
                </c:pt>
                <c:pt idx="1314">
                  <c:v>11.6</c:v>
                </c:pt>
                <c:pt idx="1315">
                  <c:v>11.466666</c:v>
                </c:pt>
                <c:pt idx="1316">
                  <c:v>11.766666000000001</c:v>
                </c:pt>
                <c:pt idx="1317">
                  <c:v>12.233333</c:v>
                </c:pt>
                <c:pt idx="1318">
                  <c:v>12.383331999999999</c:v>
                </c:pt>
                <c:pt idx="1319">
                  <c:v>12.383331999999999</c:v>
                </c:pt>
                <c:pt idx="1320">
                  <c:v>12.666665999999999</c:v>
                </c:pt>
                <c:pt idx="1321">
                  <c:v>12.5</c:v>
                </c:pt>
                <c:pt idx="1322">
                  <c:v>12.3</c:v>
                </c:pt>
                <c:pt idx="1323">
                  <c:v>12.206666</c:v>
                </c:pt>
                <c:pt idx="1324">
                  <c:v>12.326665999999999</c:v>
                </c:pt>
                <c:pt idx="1325">
                  <c:v>12.326665999999999</c:v>
                </c:pt>
                <c:pt idx="1326">
                  <c:v>12.466666</c:v>
                </c:pt>
                <c:pt idx="1327">
                  <c:v>12.3</c:v>
                </c:pt>
                <c:pt idx="1328">
                  <c:v>12.133333</c:v>
                </c:pt>
                <c:pt idx="1329">
                  <c:v>12.243332000000001</c:v>
                </c:pt>
                <c:pt idx="1330">
                  <c:v>11.556666</c:v>
                </c:pt>
                <c:pt idx="1331">
                  <c:v>11.5</c:v>
                </c:pt>
                <c:pt idx="1332">
                  <c:v>11.796666</c:v>
                </c:pt>
                <c:pt idx="1333">
                  <c:v>11.4</c:v>
                </c:pt>
                <c:pt idx="1334">
                  <c:v>11.286666</c:v>
                </c:pt>
                <c:pt idx="1335">
                  <c:v>11.266666000000001</c:v>
                </c:pt>
                <c:pt idx="1336">
                  <c:v>11.366666</c:v>
                </c:pt>
                <c:pt idx="1337">
                  <c:v>11.533333000000001</c:v>
                </c:pt>
                <c:pt idx="1338">
                  <c:v>11.249999000000001</c:v>
                </c:pt>
                <c:pt idx="1339">
                  <c:v>11.446666</c:v>
                </c:pt>
                <c:pt idx="1340">
                  <c:v>12.166665999999999</c:v>
                </c:pt>
                <c:pt idx="1341">
                  <c:v>12.183332</c:v>
                </c:pt>
                <c:pt idx="1342">
                  <c:v>11.943332</c:v>
                </c:pt>
                <c:pt idx="1343">
                  <c:v>11.583332</c:v>
                </c:pt>
                <c:pt idx="1344">
                  <c:v>11.833333</c:v>
                </c:pt>
                <c:pt idx="1345">
                  <c:v>11.726666</c:v>
                </c:pt>
                <c:pt idx="1346">
                  <c:v>11.519999</c:v>
                </c:pt>
                <c:pt idx="1347">
                  <c:v>11.816666</c:v>
                </c:pt>
                <c:pt idx="1348">
                  <c:v>11.773332</c:v>
                </c:pt>
                <c:pt idx="1349">
                  <c:v>11.666665999999999</c:v>
                </c:pt>
                <c:pt idx="1350">
                  <c:v>12.033333000000001</c:v>
                </c:pt>
                <c:pt idx="1351">
                  <c:v>12.309998999999999</c:v>
                </c:pt>
                <c:pt idx="1352">
                  <c:v>12.266666000000001</c:v>
                </c:pt>
                <c:pt idx="1353">
                  <c:v>12.3</c:v>
                </c:pt>
                <c:pt idx="1354">
                  <c:v>12.333333</c:v>
                </c:pt>
                <c:pt idx="1355">
                  <c:v>12.59</c:v>
                </c:pt>
                <c:pt idx="1356">
                  <c:v>12.733333</c:v>
                </c:pt>
                <c:pt idx="1357">
                  <c:v>12.566666</c:v>
                </c:pt>
                <c:pt idx="1358">
                  <c:v>12.786666</c:v>
                </c:pt>
                <c:pt idx="1359">
                  <c:v>12.363332</c:v>
                </c:pt>
                <c:pt idx="1360">
                  <c:v>12.9</c:v>
                </c:pt>
                <c:pt idx="1361">
                  <c:v>12.966666</c:v>
                </c:pt>
                <c:pt idx="1362">
                  <c:v>12.956666</c:v>
                </c:pt>
                <c:pt idx="1363">
                  <c:v>12.959999</c:v>
                </c:pt>
                <c:pt idx="1364">
                  <c:v>13.1</c:v>
                </c:pt>
                <c:pt idx="1365">
                  <c:v>13.049999</c:v>
                </c:pt>
                <c:pt idx="1366">
                  <c:v>13.233333</c:v>
                </c:pt>
                <c:pt idx="1367">
                  <c:v>12.906666</c:v>
                </c:pt>
                <c:pt idx="1368">
                  <c:v>12.516666000000001</c:v>
                </c:pt>
                <c:pt idx="1369">
                  <c:v>12.483332000000001</c:v>
                </c:pt>
                <c:pt idx="1370">
                  <c:v>12.8</c:v>
                </c:pt>
                <c:pt idx="1371">
                  <c:v>12.49</c:v>
                </c:pt>
                <c:pt idx="1372">
                  <c:v>12.683332</c:v>
                </c:pt>
                <c:pt idx="1373">
                  <c:v>12.686666000000001</c:v>
                </c:pt>
                <c:pt idx="1374">
                  <c:v>12.666665999999999</c:v>
                </c:pt>
                <c:pt idx="1375">
                  <c:v>13.066666</c:v>
                </c:pt>
                <c:pt idx="1376">
                  <c:v>13.353332</c:v>
                </c:pt>
                <c:pt idx="1377">
                  <c:v>13.666665999999999</c:v>
                </c:pt>
                <c:pt idx="1378">
                  <c:v>13.233333</c:v>
                </c:pt>
                <c:pt idx="1379">
                  <c:v>13.3</c:v>
                </c:pt>
                <c:pt idx="1380">
                  <c:v>13.266666000000001</c:v>
                </c:pt>
                <c:pt idx="1381">
                  <c:v>12.6</c:v>
                </c:pt>
                <c:pt idx="1382">
                  <c:v>12.649998999999999</c:v>
                </c:pt>
                <c:pt idx="1383">
                  <c:v>12.666665999999999</c:v>
                </c:pt>
                <c:pt idx="1384">
                  <c:v>12.476665000000001</c:v>
                </c:pt>
                <c:pt idx="1385">
                  <c:v>12.539999</c:v>
                </c:pt>
                <c:pt idx="1386">
                  <c:v>13.1</c:v>
                </c:pt>
                <c:pt idx="1387">
                  <c:v>13.133333</c:v>
                </c:pt>
                <c:pt idx="1388">
                  <c:v>13</c:v>
                </c:pt>
                <c:pt idx="1389">
                  <c:v>12.966666</c:v>
                </c:pt>
                <c:pt idx="1390">
                  <c:v>12.5</c:v>
                </c:pt>
                <c:pt idx="1391">
                  <c:v>12.859999</c:v>
                </c:pt>
                <c:pt idx="1392">
                  <c:v>13.2</c:v>
                </c:pt>
                <c:pt idx="1393">
                  <c:v>13.2</c:v>
                </c:pt>
                <c:pt idx="1394">
                  <c:v>12.933332999999999</c:v>
                </c:pt>
                <c:pt idx="1395">
                  <c:v>12.723333</c:v>
                </c:pt>
                <c:pt idx="1396">
                  <c:v>13.083332</c:v>
                </c:pt>
                <c:pt idx="1397">
                  <c:v>12.783332</c:v>
                </c:pt>
                <c:pt idx="1398">
                  <c:v>12.869999</c:v>
                </c:pt>
                <c:pt idx="1399">
                  <c:v>12.749999000000001</c:v>
                </c:pt>
                <c:pt idx="1400">
                  <c:v>12.833333</c:v>
                </c:pt>
                <c:pt idx="1401">
                  <c:v>12.8</c:v>
                </c:pt>
                <c:pt idx="1402">
                  <c:v>12.883331999999999</c:v>
                </c:pt>
                <c:pt idx="1403">
                  <c:v>13.2</c:v>
                </c:pt>
                <c:pt idx="1404">
                  <c:v>13.149998999999999</c:v>
                </c:pt>
                <c:pt idx="1405">
                  <c:v>13.066666</c:v>
                </c:pt>
                <c:pt idx="1406">
                  <c:v>13.133333</c:v>
                </c:pt>
                <c:pt idx="1407">
                  <c:v>13.083332</c:v>
                </c:pt>
                <c:pt idx="1408">
                  <c:v>13.033333000000001</c:v>
                </c:pt>
                <c:pt idx="1409">
                  <c:v>13.2</c:v>
                </c:pt>
                <c:pt idx="1410">
                  <c:v>13.266666000000001</c:v>
                </c:pt>
                <c:pt idx="1411">
                  <c:v>13.166665999999999</c:v>
                </c:pt>
                <c:pt idx="1412">
                  <c:v>13.349999</c:v>
                </c:pt>
                <c:pt idx="1413">
                  <c:v>13.666665999999999</c:v>
                </c:pt>
                <c:pt idx="1414">
                  <c:v>13.666665999999999</c:v>
                </c:pt>
                <c:pt idx="1415">
                  <c:v>13.846666000000001</c:v>
                </c:pt>
                <c:pt idx="1416">
                  <c:v>13.6</c:v>
                </c:pt>
                <c:pt idx="1417">
                  <c:v>13.643331999999999</c:v>
                </c:pt>
                <c:pt idx="1418">
                  <c:v>13.833333</c:v>
                </c:pt>
                <c:pt idx="1419">
                  <c:v>13.769999</c:v>
                </c:pt>
                <c:pt idx="1420">
                  <c:v>13.666665999999999</c:v>
                </c:pt>
                <c:pt idx="1421">
                  <c:v>13.833333</c:v>
                </c:pt>
                <c:pt idx="1422">
                  <c:v>13.836665999999999</c:v>
                </c:pt>
                <c:pt idx="1423">
                  <c:v>14.036666</c:v>
                </c:pt>
                <c:pt idx="1424">
                  <c:v>14.429999</c:v>
                </c:pt>
                <c:pt idx="1425">
                  <c:v>14.583332</c:v>
                </c:pt>
                <c:pt idx="1426">
                  <c:v>14.516666000000001</c:v>
                </c:pt>
                <c:pt idx="1427">
                  <c:v>14.333333</c:v>
                </c:pt>
                <c:pt idx="1428">
                  <c:v>14.216666</c:v>
                </c:pt>
                <c:pt idx="1429">
                  <c:v>14.069998999999999</c:v>
                </c:pt>
                <c:pt idx="1430">
                  <c:v>14.123333000000001</c:v>
                </c:pt>
                <c:pt idx="1431">
                  <c:v>14.166665999999999</c:v>
                </c:pt>
                <c:pt idx="1432">
                  <c:v>13.816666</c:v>
                </c:pt>
                <c:pt idx="1433">
                  <c:v>13.659998999999999</c:v>
                </c:pt>
                <c:pt idx="1434">
                  <c:v>14</c:v>
                </c:pt>
                <c:pt idx="1435">
                  <c:v>14</c:v>
                </c:pt>
                <c:pt idx="1436">
                  <c:v>14.046666</c:v>
                </c:pt>
                <c:pt idx="1437">
                  <c:v>14.166665999999999</c:v>
                </c:pt>
                <c:pt idx="1438">
                  <c:v>13.966666</c:v>
                </c:pt>
                <c:pt idx="1439">
                  <c:v>13.833333</c:v>
                </c:pt>
                <c:pt idx="1440">
                  <c:v>13.726666</c:v>
                </c:pt>
                <c:pt idx="1441">
                  <c:v>13.533333000000001</c:v>
                </c:pt>
                <c:pt idx="1442">
                  <c:v>13.666665999999999</c:v>
                </c:pt>
                <c:pt idx="1443">
                  <c:v>14.149998999999999</c:v>
                </c:pt>
                <c:pt idx="1444">
                  <c:v>13.669999000000001</c:v>
                </c:pt>
                <c:pt idx="1445">
                  <c:v>13.766666000000001</c:v>
                </c:pt>
                <c:pt idx="1446">
                  <c:v>13.666665999999999</c:v>
                </c:pt>
                <c:pt idx="1447">
                  <c:v>13.273332</c:v>
                </c:pt>
                <c:pt idx="1448">
                  <c:v>13.749999000000001</c:v>
                </c:pt>
                <c:pt idx="1449">
                  <c:v>13.749999000000001</c:v>
                </c:pt>
                <c:pt idx="1450">
                  <c:v>13.59</c:v>
                </c:pt>
                <c:pt idx="1451">
                  <c:v>13.413333</c:v>
                </c:pt>
                <c:pt idx="1452">
                  <c:v>13.629999</c:v>
                </c:pt>
                <c:pt idx="1453">
                  <c:v>13.486666</c:v>
                </c:pt>
                <c:pt idx="1454">
                  <c:v>13.639999</c:v>
                </c:pt>
                <c:pt idx="1455">
                  <c:v>13.663332</c:v>
                </c:pt>
                <c:pt idx="1456">
                  <c:v>13.316666</c:v>
                </c:pt>
                <c:pt idx="1457">
                  <c:v>12.883331999999999</c:v>
                </c:pt>
                <c:pt idx="1458">
                  <c:v>13.526666000000001</c:v>
                </c:pt>
                <c:pt idx="1459">
                  <c:v>13.3</c:v>
                </c:pt>
                <c:pt idx="1460">
                  <c:v>12.979998999999999</c:v>
                </c:pt>
                <c:pt idx="1461">
                  <c:v>12.833333</c:v>
                </c:pt>
                <c:pt idx="1462">
                  <c:v>12.669999000000001</c:v>
                </c:pt>
                <c:pt idx="1463">
                  <c:v>13.166665999999999</c:v>
                </c:pt>
                <c:pt idx="1464">
                  <c:v>13.329999000000001</c:v>
                </c:pt>
                <c:pt idx="1465">
                  <c:v>13.436666000000001</c:v>
                </c:pt>
                <c:pt idx="1466">
                  <c:v>13.749999000000001</c:v>
                </c:pt>
                <c:pt idx="1467">
                  <c:v>13.243332000000001</c:v>
                </c:pt>
                <c:pt idx="1468">
                  <c:v>13.5</c:v>
                </c:pt>
                <c:pt idx="1469">
                  <c:v>13.666665999999999</c:v>
                </c:pt>
                <c:pt idx="1470">
                  <c:v>13.749999000000001</c:v>
                </c:pt>
                <c:pt idx="1471">
                  <c:v>13.833333</c:v>
                </c:pt>
                <c:pt idx="1472">
                  <c:v>14.066666</c:v>
                </c:pt>
                <c:pt idx="1473">
                  <c:v>13.846666000000001</c:v>
                </c:pt>
                <c:pt idx="1474">
                  <c:v>13.866666</c:v>
                </c:pt>
                <c:pt idx="1475">
                  <c:v>13.449999</c:v>
                </c:pt>
                <c:pt idx="1476">
                  <c:v>13.283332</c:v>
                </c:pt>
                <c:pt idx="1477">
                  <c:v>13.829999000000001</c:v>
                </c:pt>
                <c:pt idx="1478">
                  <c:v>13.676665</c:v>
                </c:pt>
                <c:pt idx="1479">
                  <c:v>13.466666</c:v>
                </c:pt>
                <c:pt idx="1480">
                  <c:v>13.559998999999999</c:v>
                </c:pt>
                <c:pt idx="1481">
                  <c:v>13.593332999999999</c:v>
                </c:pt>
                <c:pt idx="1482">
                  <c:v>13.463331999999999</c:v>
                </c:pt>
                <c:pt idx="1483">
                  <c:v>13.659998999999999</c:v>
                </c:pt>
                <c:pt idx="1484">
                  <c:v>13.633333</c:v>
                </c:pt>
                <c:pt idx="1485">
                  <c:v>13.216666</c:v>
                </c:pt>
                <c:pt idx="1486">
                  <c:v>13.296666</c:v>
                </c:pt>
                <c:pt idx="1487">
                  <c:v>13.383331999999999</c:v>
                </c:pt>
                <c:pt idx="1488">
                  <c:v>13.423333</c:v>
                </c:pt>
                <c:pt idx="1489">
                  <c:v>13.4</c:v>
                </c:pt>
                <c:pt idx="1490">
                  <c:v>13.416665999999999</c:v>
                </c:pt>
                <c:pt idx="1491">
                  <c:v>13.466666</c:v>
                </c:pt>
                <c:pt idx="1492">
                  <c:v>13.533333000000001</c:v>
                </c:pt>
                <c:pt idx="1493">
                  <c:v>13.633333</c:v>
                </c:pt>
                <c:pt idx="1494">
                  <c:v>14.069998999999999</c:v>
                </c:pt>
                <c:pt idx="1495">
                  <c:v>14.449999</c:v>
                </c:pt>
                <c:pt idx="1496">
                  <c:v>14.779999</c:v>
                </c:pt>
                <c:pt idx="1497">
                  <c:v>14.796666</c:v>
                </c:pt>
                <c:pt idx="1498">
                  <c:v>14.579999000000001</c:v>
                </c:pt>
                <c:pt idx="1499">
                  <c:v>14.356666000000001</c:v>
                </c:pt>
                <c:pt idx="1500">
                  <c:v>14.516666000000001</c:v>
                </c:pt>
                <c:pt idx="1501">
                  <c:v>14.683332</c:v>
                </c:pt>
                <c:pt idx="1502">
                  <c:v>13.829999000000001</c:v>
                </c:pt>
                <c:pt idx="1503">
                  <c:v>14.456666</c:v>
                </c:pt>
                <c:pt idx="1504">
                  <c:v>14.333333</c:v>
                </c:pt>
                <c:pt idx="1505">
                  <c:v>14.666665999999999</c:v>
                </c:pt>
                <c:pt idx="1506">
                  <c:v>14.7</c:v>
                </c:pt>
                <c:pt idx="1507">
                  <c:v>14.669999000000001</c:v>
                </c:pt>
                <c:pt idx="1508">
                  <c:v>14.613333000000001</c:v>
                </c:pt>
                <c:pt idx="1509">
                  <c:v>14.366666</c:v>
                </c:pt>
                <c:pt idx="1510">
                  <c:v>14.4</c:v>
                </c:pt>
                <c:pt idx="1511">
                  <c:v>14.1</c:v>
                </c:pt>
                <c:pt idx="1512">
                  <c:v>14.163332</c:v>
                </c:pt>
                <c:pt idx="1513">
                  <c:v>14.093332999999999</c:v>
                </c:pt>
                <c:pt idx="1514">
                  <c:v>14.3</c:v>
                </c:pt>
                <c:pt idx="1515">
                  <c:v>14.579999000000001</c:v>
                </c:pt>
                <c:pt idx="1516">
                  <c:v>14.5</c:v>
                </c:pt>
                <c:pt idx="1517">
                  <c:v>14.566666</c:v>
                </c:pt>
                <c:pt idx="1518">
                  <c:v>14.533333000000001</c:v>
                </c:pt>
                <c:pt idx="1519">
                  <c:v>14.396666</c:v>
                </c:pt>
                <c:pt idx="1520">
                  <c:v>14.449999</c:v>
                </c:pt>
                <c:pt idx="1521">
                  <c:v>14.583332</c:v>
                </c:pt>
                <c:pt idx="1522">
                  <c:v>14.583332</c:v>
                </c:pt>
                <c:pt idx="1523">
                  <c:v>14.459999</c:v>
                </c:pt>
                <c:pt idx="1524">
                  <c:v>14.556666</c:v>
                </c:pt>
                <c:pt idx="1525">
                  <c:v>14.333333</c:v>
                </c:pt>
                <c:pt idx="1526">
                  <c:v>14.333333</c:v>
                </c:pt>
                <c:pt idx="1527">
                  <c:v>14.333333</c:v>
                </c:pt>
                <c:pt idx="1528">
                  <c:v>14.333333</c:v>
                </c:pt>
                <c:pt idx="1529">
                  <c:v>14.136666</c:v>
                </c:pt>
                <c:pt idx="1530">
                  <c:v>14.249999000000001</c:v>
                </c:pt>
                <c:pt idx="1531">
                  <c:v>14.493333</c:v>
                </c:pt>
                <c:pt idx="1532">
                  <c:v>14.276664999999999</c:v>
                </c:pt>
                <c:pt idx="1533">
                  <c:v>14.463331999999999</c:v>
                </c:pt>
                <c:pt idx="1534">
                  <c:v>14.366666</c:v>
                </c:pt>
                <c:pt idx="1535">
                  <c:v>14.323333</c:v>
                </c:pt>
                <c:pt idx="1536">
                  <c:v>14.146666</c:v>
                </c:pt>
                <c:pt idx="1537">
                  <c:v>13.183332</c:v>
                </c:pt>
                <c:pt idx="1538">
                  <c:v>13.366666</c:v>
                </c:pt>
                <c:pt idx="1539">
                  <c:v>13.706666</c:v>
                </c:pt>
                <c:pt idx="1540">
                  <c:v>13.863332</c:v>
                </c:pt>
                <c:pt idx="1541">
                  <c:v>13.813333</c:v>
                </c:pt>
                <c:pt idx="1542">
                  <c:v>13.723333</c:v>
                </c:pt>
                <c:pt idx="1543">
                  <c:v>13.556666</c:v>
                </c:pt>
                <c:pt idx="1544">
                  <c:v>13.543331999999999</c:v>
                </c:pt>
                <c:pt idx="1545">
                  <c:v>13.533333000000001</c:v>
                </c:pt>
                <c:pt idx="1546">
                  <c:v>13.433332999999999</c:v>
                </c:pt>
                <c:pt idx="1547">
                  <c:v>13.383331999999999</c:v>
                </c:pt>
                <c:pt idx="1548">
                  <c:v>13.533333000000001</c:v>
                </c:pt>
                <c:pt idx="1549">
                  <c:v>13.6</c:v>
                </c:pt>
                <c:pt idx="1550">
                  <c:v>13.619999</c:v>
                </c:pt>
                <c:pt idx="1551">
                  <c:v>13.546666</c:v>
                </c:pt>
                <c:pt idx="1552">
                  <c:v>13.203333000000001</c:v>
                </c:pt>
                <c:pt idx="1553">
                  <c:v>13.349999</c:v>
                </c:pt>
                <c:pt idx="1554">
                  <c:v>13.266666000000001</c:v>
                </c:pt>
                <c:pt idx="1555">
                  <c:v>13.166665999999999</c:v>
                </c:pt>
                <c:pt idx="1556">
                  <c:v>13.249999000000001</c:v>
                </c:pt>
                <c:pt idx="1557">
                  <c:v>12.879999</c:v>
                </c:pt>
                <c:pt idx="1558">
                  <c:v>13</c:v>
                </c:pt>
                <c:pt idx="1559">
                  <c:v>12.9</c:v>
                </c:pt>
                <c:pt idx="1560">
                  <c:v>12.663332</c:v>
                </c:pt>
                <c:pt idx="1561">
                  <c:v>12.636666</c:v>
                </c:pt>
                <c:pt idx="1562">
                  <c:v>12.6</c:v>
                </c:pt>
                <c:pt idx="1563">
                  <c:v>12.6</c:v>
                </c:pt>
                <c:pt idx="1564">
                  <c:v>13.106666000000001</c:v>
                </c:pt>
                <c:pt idx="1565">
                  <c:v>12.566666</c:v>
                </c:pt>
                <c:pt idx="1566">
                  <c:v>12.203333000000001</c:v>
                </c:pt>
                <c:pt idx="1567">
                  <c:v>11.833333</c:v>
                </c:pt>
                <c:pt idx="1568">
                  <c:v>11.816666</c:v>
                </c:pt>
                <c:pt idx="1569">
                  <c:v>12.076665</c:v>
                </c:pt>
                <c:pt idx="1570">
                  <c:v>12.126666</c:v>
                </c:pt>
                <c:pt idx="1571">
                  <c:v>12.306666</c:v>
                </c:pt>
                <c:pt idx="1572">
                  <c:v>12.333333</c:v>
                </c:pt>
                <c:pt idx="1573">
                  <c:v>12.726666</c:v>
                </c:pt>
                <c:pt idx="1574">
                  <c:v>12.659998999999999</c:v>
                </c:pt>
                <c:pt idx="1575">
                  <c:v>12.479998999999999</c:v>
                </c:pt>
                <c:pt idx="1576">
                  <c:v>12.679999</c:v>
                </c:pt>
                <c:pt idx="1577">
                  <c:v>12.716666</c:v>
                </c:pt>
                <c:pt idx="1578">
                  <c:v>12.933332999999999</c:v>
                </c:pt>
                <c:pt idx="1579">
                  <c:v>13.036666</c:v>
                </c:pt>
                <c:pt idx="1580">
                  <c:v>13.2</c:v>
                </c:pt>
                <c:pt idx="1581">
                  <c:v>13.049999</c:v>
                </c:pt>
                <c:pt idx="1582">
                  <c:v>13.1</c:v>
                </c:pt>
                <c:pt idx="1583">
                  <c:v>12.793333000000001</c:v>
                </c:pt>
                <c:pt idx="1584">
                  <c:v>12.583332</c:v>
                </c:pt>
                <c:pt idx="1585">
                  <c:v>12.213333</c:v>
                </c:pt>
                <c:pt idx="1586">
                  <c:v>12.323333</c:v>
                </c:pt>
                <c:pt idx="1587">
                  <c:v>11.849999</c:v>
                </c:pt>
                <c:pt idx="1588">
                  <c:v>11.649998999999999</c:v>
                </c:pt>
                <c:pt idx="1589">
                  <c:v>11.403333</c:v>
                </c:pt>
                <c:pt idx="1590">
                  <c:v>11.316666</c:v>
                </c:pt>
                <c:pt idx="1591">
                  <c:v>11</c:v>
                </c:pt>
                <c:pt idx="1592">
                  <c:v>10.946666</c:v>
                </c:pt>
                <c:pt idx="1593">
                  <c:v>11.226666</c:v>
                </c:pt>
                <c:pt idx="1594">
                  <c:v>10.903333</c:v>
                </c:pt>
                <c:pt idx="1595">
                  <c:v>11.006665999999999</c:v>
                </c:pt>
                <c:pt idx="1596">
                  <c:v>10.933332999999999</c:v>
                </c:pt>
                <c:pt idx="1597">
                  <c:v>10.729998999999999</c:v>
                </c:pt>
                <c:pt idx="1598">
                  <c:v>10.766666000000001</c:v>
                </c:pt>
                <c:pt idx="1599">
                  <c:v>10.713333</c:v>
                </c:pt>
                <c:pt idx="1600">
                  <c:v>10.663332</c:v>
                </c:pt>
                <c:pt idx="1601">
                  <c:v>10.8</c:v>
                </c:pt>
                <c:pt idx="1602">
                  <c:v>10.966666</c:v>
                </c:pt>
                <c:pt idx="1603">
                  <c:v>11.649998999999999</c:v>
                </c:pt>
                <c:pt idx="1604">
                  <c:v>11.663332</c:v>
                </c:pt>
                <c:pt idx="1605">
                  <c:v>11.876664999999999</c:v>
                </c:pt>
                <c:pt idx="1606">
                  <c:v>11.6</c:v>
                </c:pt>
                <c:pt idx="1607">
                  <c:v>11.333333</c:v>
                </c:pt>
                <c:pt idx="1608">
                  <c:v>11.573332000000001</c:v>
                </c:pt>
                <c:pt idx="1609">
                  <c:v>11.456666</c:v>
                </c:pt>
                <c:pt idx="1610">
                  <c:v>11.236666</c:v>
                </c:pt>
                <c:pt idx="1611">
                  <c:v>11.386666</c:v>
                </c:pt>
                <c:pt idx="1612">
                  <c:v>11.333333</c:v>
                </c:pt>
                <c:pt idx="1613">
                  <c:v>11.306666</c:v>
                </c:pt>
                <c:pt idx="1614">
                  <c:v>11.623333000000001</c:v>
                </c:pt>
                <c:pt idx="1615">
                  <c:v>11.866666</c:v>
                </c:pt>
                <c:pt idx="1616">
                  <c:v>11.843332</c:v>
                </c:pt>
                <c:pt idx="1617">
                  <c:v>12.046666</c:v>
                </c:pt>
                <c:pt idx="1618">
                  <c:v>11.866666</c:v>
                </c:pt>
                <c:pt idx="1619">
                  <c:v>12.006665999999999</c:v>
                </c:pt>
                <c:pt idx="1620">
                  <c:v>12.033333000000001</c:v>
                </c:pt>
                <c:pt idx="1621">
                  <c:v>12.019999</c:v>
                </c:pt>
                <c:pt idx="1622">
                  <c:v>12.063332000000001</c:v>
                </c:pt>
                <c:pt idx="1623">
                  <c:v>12.033333000000001</c:v>
                </c:pt>
                <c:pt idx="1624">
                  <c:v>11.833333</c:v>
                </c:pt>
                <c:pt idx="1625">
                  <c:v>11.833333</c:v>
                </c:pt>
                <c:pt idx="1626">
                  <c:v>12</c:v>
                </c:pt>
                <c:pt idx="1627">
                  <c:v>12.249999000000001</c:v>
                </c:pt>
                <c:pt idx="1628">
                  <c:v>12.359999</c:v>
                </c:pt>
                <c:pt idx="1629">
                  <c:v>12.383331999999999</c:v>
                </c:pt>
                <c:pt idx="1630">
                  <c:v>12.193333000000001</c:v>
                </c:pt>
                <c:pt idx="1631">
                  <c:v>11.893333</c:v>
                </c:pt>
                <c:pt idx="1632">
                  <c:v>12.029999</c:v>
                </c:pt>
                <c:pt idx="1633">
                  <c:v>12.216666</c:v>
                </c:pt>
                <c:pt idx="1634">
                  <c:v>11.969999</c:v>
                </c:pt>
                <c:pt idx="1635">
                  <c:v>12.016666000000001</c:v>
                </c:pt>
                <c:pt idx="1636">
                  <c:v>12.066666</c:v>
                </c:pt>
                <c:pt idx="1637">
                  <c:v>12.149998999999999</c:v>
                </c:pt>
                <c:pt idx="1638">
                  <c:v>12.253332</c:v>
                </c:pt>
                <c:pt idx="1639">
                  <c:v>12.39</c:v>
                </c:pt>
                <c:pt idx="1640">
                  <c:v>12.386666</c:v>
                </c:pt>
                <c:pt idx="1641">
                  <c:v>12.049999</c:v>
                </c:pt>
                <c:pt idx="1642">
                  <c:v>11.879999</c:v>
                </c:pt>
                <c:pt idx="1643">
                  <c:v>12</c:v>
                </c:pt>
                <c:pt idx="1644">
                  <c:v>12.166665999999999</c:v>
                </c:pt>
                <c:pt idx="1645">
                  <c:v>11.823333</c:v>
                </c:pt>
                <c:pt idx="1646">
                  <c:v>11.703333000000001</c:v>
                </c:pt>
                <c:pt idx="1647">
                  <c:v>11.976665000000001</c:v>
                </c:pt>
                <c:pt idx="1648">
                  <c:v>12.466666</c:v>
                </c:pt>
                <c:pt idx="1649">
                  <c:v>12.333333</c:v>
                </c:pt>
                <c:pt idx="1650">
                  <c:v>12.029999</c:v>
                </c:pt>
                <c:pt idx="1651">
                  <c:v>12.116666</c:v>
                </c:pt>
                <c:pt idx="1652">
                  <c:v>12.116666</c:v>
                </c:pt>
                <c:pt idx="1653">
                  <c:v>12.393333</c:v>
                </c:pt>
                <c:pt idx="1654">
                  <c:v>12.616666</c:v>
                </c:pt>
                <c:pt idx="1655">
                  <c:v>12.766666000000001</c:v>
                </c:pt>
                <c:pt idx="1656">
                  <c:v>12.709999</c:v>
                </c:pt>
                <c:pt idx="1657">
                  <c:v>12.579999000000001</c:v>
                </c:pt>
                <c:pt idx="1658">
                  <c:v>12.673332</c:v>
                </c:pt>
                <c:pt idx="1659">
                  <c:v>12.666665999999999</c:v>
                </c:pt>
                <c:pt idx="1660">
                  <c:v>12.423333</c:v>
                </c:pt>
                <c:pt idx="1661">
                  <c:v>12.533333000000001</c:v>
                </c:pt>
                <c:pt idx="1662">
                  <c:v>12.466666</c:v>
                </c:pt>
                <c:pt idx="1663">
                  <c:v>12.063332000000001</c:v>
                </c:pt>
                <c:pt idx="1664">
                  <c:v>12.193333000000001</c:v>
                </c:pt>
                <c:pt idx="1665">
                  <c:v>12.116666</c:v>
                </c:pt>
                <c:pt idx="1666">
                  <c:v>12.233333</c:v>
                </c:pt>
                <c:pt idx="1667">
                  <c:v>12.296666</c:v>
                </c:pt>
                <c:pt idx="1668">
                  <c:v>12.433332999999999</c:v>
                </c:pt>
                <c:pt idx="1669">
                  <c:v>12.496665999999999</c:v>
                </c:pt>
                <c:pt idx="1670">
                  <c:v>12.39</c:v>
                </c:pt>
                <c:pt idx="1671">
                  <c:v>12.156666</c:v>
                </c:pt>
                <c:pt idx="1672">
                  <c:v>12.256665999999999</c:v>
                </c:pt>
                <c:pt idx="1673">
                  <c:v>12.069998999999999</c:v>
                </c:pt>
                <c:pt idx="1674">
                  <c:v>12.1</c:v>
                </c:pt>
                <c:pt idx="1675">
                  <c:v>12.049999</c:v>
                </c:pt>
                <c:pt idx="1676">
                  <c:v>11.936666000000001</c:v>
                </c:pt>
                <c:pt idx="1677">
                  <c:v>11.99</c:v>
                </c:pt>
                <c:pt idx="1678">
                  <c:v>11.936666000000001</c:v>
                </c:pt>
                <c:pt idx="1679">
                  <c:v>12.159998999999999</c:v>
                </c:pt>
                <c:pt idx="1680">
                  <c:v>12.09</c:v>
                </c:pt>
                <c:pt idx="1681">
                  <c:v>12.283332</c:v>
                </c:pt>
                <c:pt idx="1682">
                  <c:v>12.296666</c:v>
                </c:pt>
                <c:pt idx="1683">
                  <c:v>12.333333</c:v>
                </c:pt>
                <c:pt idx="1684">
                  <c:v>12.316666</c:v>
                </c:pt>
                <c:pt idx="1685">
                  <c:v>12.4</c:v>
                </c:pt>
                <c:pt idx="1686">
                  <c:v>12.446666</c:v>
                </c:pt>
                <c:pt idx="1687">
                  <c:v>12.316666</c:v>
                </c:pt>
                <c:pt idx="1688">
                  <c:v>12.333333</c:v>
                </c:pt>
                <c:pt idx="1689">
                  <c:v>12.59</c:v>
                </c:pt>
                <c:pt idx="1690">
                  <c:v>12.249999000000001</c:v>
                </c:pt>
                <c:pt idx="1691">
                  <c:v>12.583332</c:v>
                </c:pt>
                <c:pt idx="1692">
                  <c:v>12.659998999999999</c:v>
                </c:pt>
                <c:pt idx="1693">
                  <c:v>12.279999</c:v>
                </c:pt>
                <c:pt idx="1694">
                  <c:v>12.016666000000001</c:v>
                </c:pt>
                <c:pt idx="1695">
                  <c:v>12.116666</c:v>
                </c:pt>
                <c:pt idx="1696">
                  <c:v>12.003333</c:v>
                </c:pt>
                <c:pt idx="1697">
                  <c:v>11.949999</c:v>
                </c:pt>
                <c:pt idx="1698">
                  <c:v>11.783332</c:v>
                </c:pt>
                <c:pt idx="1699">
                  <c:v>11.89</c:v>
                </c:pt>
                <c:pt idx="1700">
                  <c:v>11.816666</c:v>
                </c:pt>
                <c:pt idx="1701">
                  <c:v>11.8</c:v>
                </c:pt>
                <c:pt idx="1702">
                  <c:v>12.1</c:v>
                </c:pt>
                <c:pt idx="1703">
                  <c:v>12.4</c:v>
                </c:pt>
                <c:pt idx="1704">
                  <c:v>12.176665</c:v>
                </c:pt>
                <c:pt idx="1705">
                  <c:v>11.966666</c:v>
                </c:pt>
                <c:pt idx="1706">
                  <c:v>12.349999</c:v>
                </c:pt>
                <c:pt idx="1707">
                  <c:v>12.273332</c:v>
                </c:pt>
                <c:pt idx="1708">
                  <c:v>12.469999</c:v>
                </c:pt>
                <c:pt idx="1709">
                  <c:v>12.383331999999999</c:v>
                </c:pt>
                <c:pt idx="1710">
                  <c:v>12.269999</c:v>
                </c:pt>
                <c:pt idx="1711">
                  <c:v>12.283332</c:v>
                </c:pt>
                <c:pt idx="1712">
                  <c:v>12.253332</c:v>
                </c:pt>
                <c:pt idx="1713">
                  <c:v>12</c:v>
                </c:pt>
                <c:pt idx="1714">
                  <c:v>12.076665</c:v>
                </c:pt>
                <c:pt idx="1715">
                  <c:v>12.333333</c:v>
                </c:pt>
                <c:pt idx="1716">
                  <c:v>12.166665999999999</c:v>
                </c:pt>
                <c:pt idx="1717">
                  <c:v>12.376664999999999</c:v>
                </c:pt>
                <c:pt idx="1718">
                  <c:v>12.226666</c:v>
                </c:pt>
                <c:pt idx="1719">
                  <c:v>12</c:v>
                </c:pt>
                <c:pt idx="1720">
                  <c:v>11.849999</c:v>
                </c:pt>
                <c:pt idx="1721">
                  <c:v>11.873332</c:v>
                </c:pt>
                <c:pt idx="1722">
                  <c:v>12.066666</c:v>
                </c:pt>
                <c:pt idx="1723">
                  <c:v>12.186666000000001</c:v>
                </c:pt>
                <c:pt idx="1724">
                  <c:v>12.129999</c:v>
                </c:pt>
                <c:pt idx="1725">
                  <c:v>11.949999</c:v>
                </c:pt>
                <c:pt idx="1726">
                  <c:v>12.063332000000001</c:v>
                </c:pt>
                <c:pt idx="1727">
                  <c:v>12.079999000000001</c:v>
                </c:pt>
                <c:pt idx="1728">
                  <c:v>12.036666</c:v>
                </c:pt>
                <c:pt idx="1729">
                  <c:v>12.1</c:v>
                </c:pt>
                <c:pt idx="1730">
                  <c:v>12.319998999999999</c:v>
                </c:pt>
                <c:pt idx="1731">
                  <c:v>12.2</c:v>
                </c:pt>
                <c:pt idx="1732">
                  <c:v>12.083332</c:v>
                </c:pt>
                <c:pt idx="1733">
                  <c:v>11.956666</c:v>
                </c:pt>
                <c:pt idx="1734">
                  <c:v>12.033333000000001</c:v>
                </c:pt>
                <c:pt idx="1735">
                  <c:v>11.933332999999999</c:v>
                </c:pt>
                <c:pt idx="1736">
                  <c:v>11.766666000000001</c:v>
                </c:pt>
                <c:pt idx="1737">
                  <c:v>11.849999</c:v>
                </c:pt>
                <c:pt idx="1738">
                  <c:v>11.743332000000001</c:v>
                </c:pt>
                <c:pt idx="1739">
                  <c:v>11.783332</c:v>
                </c:pt>
                <c:pt idx="1740">
                  <c:v>11.856666000000001</c:v>
                </c:pt>
                <c:pt idx="1741">
                  <c:v>11.829999000000001</c:v>
                </c:pt>
                <c:pt idx="1742">
                  <c:v>11.729998999999999</c:v>
                </c:pt>
                <c:pt idx="1743">
                  <c:v>11.746665999999999</c:v>
                </c:pt>
                <c:pt idx="1744">
                  <c:v>11.7</c:v>
                </c:pt>
                <c:pt idx="1745">
                  <c:v>11.473331999999999</c:v>
                </c:pt>
                <c:pt idx="1746">
                  <c:v>11.266666000000001</c:v>
                </c:pt>
                <c:pt idx="1747">
                  <c:v>11.029999</c:v>
                </c:pt>
                <c:pt idx="1748">
                  <c:v>10.786666</c:v>
                </c:pt>
                <c:pt idx="1749">
                  <c:v>11.176665</c:v>
                </c:pt>
                <c:pt idx="1750">
                  <c:v>11.039999</c:v>
                </c:pt>
                <c:pt idx="1751">
                  <c:v>10.659998999999999</c:v>
                </c:pt>
                <c:pt idx="1752">
                  <c:v>10.569998999999999</c:v>
                </c:pt>
                <c:pt idx="1753">
                  <c:v>10.333333</c:v>
                </c:pt>
                <c:pt idx="1754">
                  <c:v>10.459999</c:v>
                </c:pt>
                <c:pt idx="1755">
                  <c:v>10.666665999999999</c:v>
                </c:pt>
                <c:pt idx="1756">
                  <c:v>10.533333000000001</c:v>
                </c:pt>
                <c:pt idx="1757">
                  <c:v>10.686666000000001</c:v>
                </c:pt>
                <c:pt idx="1758">
                  <c:v>10.736666</c:v>
                </c:pt>
                <c:pt idx="1759">
                  <c:v>10.803333</c:v>
                </c:pt>
                <c:pt idx="1760">
                  <c:v>10.833333</c:v>
                </c:pt>
                <c:pt idx="1761">
                  <c:v>10.896666</c:v>
                </c:pt>
                <c:pt idx="1762">
                  <c:v>11.073332000000001</c:v>
                </c:pt>
                <c:pt idx="1763">
                  <c:v>11.149998999999999</c:v>
                </c:pt>
                <c:pt idx="1764">
                  <c:v>11.1</c:v>
                </c:pt>
                <c:pt idx="1765">
                  <c:v>10.856666000000001</c:v>
                </c:pt>
                <c:pt idx="1766">
                  <c:v>10.666665999999999</c:v>
                </c:pt>
                <c:pt idx="1767">
                  <c:v>10.753332</c:v>
                </c:pt>
                <c:pt idx="1768">
                  <c:v>10.773332</c:v>
                </c:pt>
                <c:pt idx="1769">
                  <c:v>10.483332000000001</c:v>
                </c:pt>
                <c:pt idx="1770">
                  <c:v>10.766666000000001</c:v>
                </c:pt>
                <c:pt idx="1771">
                  <c:v>10.716666</c:v>
                </c:pt>
                <c:pt idx="1772">
                  <c:v>10.786666</c:v>
                </c:pt>
                <c:pt idx="1773">
                  <c:v>10.966666</c:v>
                </c:pt>
                <c:pt idx="1774">
                  <c:v>10.986666</c:v>
                </c:pt>
                <c:pt idx="1775">
                  <c:v>10.8</c:v>
                </c:pt>
                <c:pt idx="1776">
                  <c:v>10.666665999999999</c:v>
                </c:pt>
                <c:pt idx="1777">
                  <c:v>10.696666</c:v>
                </c:pt>
                <c:pt idx="1778">
                  <c:v>10.949999</c:v>
                </c:pt>
                <c:pt idx="1779">
                  <c:v>10.829999000000001</c:v>
                </c:pt>
                <c:pt idx="1780">
                  <c:v>10.706666</c:v>
                </c:pt>
                <c:pt idx="1781">
                  <c:v>10.326665999999999</c:v>
                </c:pt>
                <c:pt idx="1782">
                  <c:v>10.843332</c:v>
                </c:pt>
                <c:pt idx="1783">
                  <c:v>11.329999000000001</c:v>
                </c:pt>
                <c:pt idx="1784">
                  <c:v>11.2</c:v>
                </c:pt>
                <c:pt idx="1785">
                  <c:v>11.383331999999999</c:v>
                </c:pt>
                <c:pt idx="1786">
                  <c:v>11.379999</c:v>
                </c:pt>
                <c:pt idx="1787">
                  <c:v>11.379999</c:v>
                </c:pt>
                <c:pt idx="1788">
                  <c:v>11.723333</c:v>
                </c:pt>
                <c:pt idx="1789">
                  <c:v>11.713333</c:v>
                </c:pt>
                <c:pt idx="1790">
                  <c:v>11.516666000000001</c:v>
                </c:pt>
                <c:pt idx="1791">
                  <c:v>11.866666</c:v>
                </c:pt>
                <c:pt idx="1792">
                  <c:v>11.9</c:v>
                </c:pt>
                <c:pt idx="1793">
                  <c:v>11.9</c:v>
                </c:pt>
                <c:pt idx="1794">
                  <c:v>12</c:v>
                </c:pt>
                <c:pt idx="1795">
                  <c:v>11.759999000000001</c:v>
                </c:pt>
                <c:pt idx="1796">
                  <c:v>11.749999000000001</c:v>
                </c:pt>
                <c:pt idx="1797">
                  <c:v>11.766666000000001</c:v>
                </c:pt>
                <c:pt idx="1798">
                  <c:v>11.983332000000001</c:v>
                </c:pt>
                <c:pt idx="1799">
                  <c:v>11.973331999999999</c:v>
                </c:pt>
                <c:pt idx="1800">
                  <c:v>11.893333</c:v>
                </c:pt>
                <c:pt idx="1801">
                  <c:v>11.866666</c:v>
                </c:pt>
                <c:pt idx="1802">
                  <c:v>11.573332000000001</c:v>
                </c:pt>
                <c:pt idx="1803">
                  <c:v>11.603332999999999</c:v>
                </c:pt>
                <c:pt idx="1804">
                  <c:v>11.733333</c:v>
                </c:pt>
                <c:pt idx="1805">
                  <c:v>11.749999000000001</c:v>
                </c:pt>
                <c:pt idx="1806">
                  <c:v>11.4</c:v>
                </c:pt>
                <c:pt idx="1807">
                  <c:v>11.513332999999999</c:v>
                </c:pt>
                <c:pt idx="1808">
                  <c:v>11.416665999999999</c:v>
                </c:pt>
                <c:pt idx="1809">
                  <c:v>11.533333000000001</c:v>
                </c:pt>
                <c:pt idx="1810">
                  <c:v>11.783332</c:v>
                </c:pt>
                <c:pt idx="1811">
                  <c:v>12.136666</c:v>
                </c:pt>
                <c:pt idx="1812">
                  <c:v>12.283332</c:v>
                </c:pt>
                <c:pt idx="1813">
                  <c:v>12.383331999999999</c:v>
                </c:pt>
                <c:pt idx="1814">
                  <c:v>12.333333</c:v>
                </c:pt>
                <c:pt idx="1815">
                  <c:v>12.379999</c:v>
                </c:pt>
                <c:pt idx="1816">
                  <c:v>12.639999</c:v>
                </c:pt>
                <c:pt idx="1817">
                  <c:v>12.733333</c:v>
                </c:pt>
                <c:pt idx="1818">
                  <c:v>12.749999000000001</c:v>
                </c:pt>
                <c:pt idx="1819">
                  <c:v>13.016666000000001</c:v>
                </c:pt>
                <c:pt idx="1820">
                  <c:v>13.1</c:v>
                </c:pt>
                <c:pt idx="1821">
                  <c:v>13.183332</c:v>
                </c:pt>
                <c:pt idx="1822">
                  <c:v>13.059998999999999</c:v>
                </c:pt>
                <c:pt idx="1823">
                  <c:v>12.9</c:v>
                </c:pt>
                <c:pt idx="1824">
                  <c:v>12.849999</c:v>
                </c:pt>
                <c:pt idx="1825">
                  <c:v>12.909998999999999</c:v>
                </c:pt>
                <c:pt idx="1826">
                  <c:v>12.933332999999999</c:v>
                </c:pt>
                <c:pt idx="1827">
                  <c:v>13.093332999999999</c:v>
                </c:pt>
                <c:pt idx="1828">
                  <c:v>13.093332999999999</c:v>
                </c:pt>
                <c:pt idx="1829">
                  <c:v>13.103332999999999</c:v>
                </c:pt>
                <c:pt idx="1830">
                  <c:v>13.166665999999999</c:v>
                </c:pt>
                <c:pt idx="1831">
                  <c:v>13.249999000000001</c:v>
                </c:pt>
                <c:pt idx="1832">
                  <c:v>13.019999</c:v>
                </c:pt>
                <c:pt idx="1833">
                  <c:v>13</c:v>
                </c:pt>
                <c:pt idx="1834">
                  <c:v>13.256665999999999</c:v>
                </c:pt>
                <c:pt idx="1835">
                  <c:v>13.296666</c:v>
                </c:pt>
                <c:pt idx="1836">
                  <c:v>13.416665999999999</c:v>
                </c:pt>
                <c:pt idx="1837">
                  <c:v>13.533333000000001</c:v>
                </c:pt>
                <c:pt idx="1838">
                  <c:v>13.6</c:v>
                </c:pt>
                <c:pt idx="1839">
                  <c:v>13.983332000000001</c:v>
                </c:pt>
                <c:pt idx="1840">
                  <c:v>13.849999</c:v>
                </c:pt>
                <c:pt idx="1841">
                  <c:v>13.79</c:v>
                </c:pt>
                <c:pt idx="1842">
                  <c:v>13.673332</c:v>
                </c:pt>
                <c:pt idx="1843">
                  <c:v>13.266666000000001</c:v>
                </c:pt>
                <c:pt idx="1844">
                  <c:v>13.586665999999999</c:v>
                </c:pt>
                <c:pt idx="1845">
                  <c:v>13.5</c:v>
                </c:pt>
                <c:pt idx="1846">
                  <c:v>13.4</c:v>
                </c:pt>
                <c:pt idx="1847">
                  <c:v>13.5</c:v>
                </c:pt>
                <c:pt idx="1848">
                  <c:v>13.003333</c:v>
                </c:pt>
                <c:pt idx="1849">
                  <c:v>13.1</c:v>
                </c:pt>
                <c:pt idx="1850">
                  <c:v>12.826665999999999</c:v>
                </c:pt>
                <c:pt idx="1851">
                  <c:v>12.666665999999999</c:v>
                </c:pt>
                <c:pt idx="1852">
                  <c:v>12.676665</c:v>
                </c:pt>
                <c:pt idx="1853">
                  <c:v>12.633333</c:v>
                </c:pt>
                <c:pt idx="1854">
                  <c:v>12.849999</c:v>
                </c:pt>
                <c:pt idx="1855">
                  <c:v>12.916665999999999</c:v>
                </c:pt>
                <c:pt idx="1856">
                  <c:v>12.983332000000001</c:v>
                </c:pt>
                <c:pt idx="1857">
                  <c:v>13.119999</c:v>
                </c:pt>
                <c:pt idx="1858">
                  <c:v>12.749999000000001</c:v>
                </c:pt>
                <c:pt idx="1859">
                  <c:v>12.583332</c:v>
                </c:pt>
                <c:pt idx="1860">
                  <c:v>12.416665999999999</c:v>
                </c:pt>
                <c:pt idx="1861">
                  <c:v>12.3</c:v>
                </c:pt>
                <c:pt idx="1862">
                  <c:v>12.233333</c:v>
                </c:pt>
                <c:pt idx="1863">
                  <c:v>12.409998999999999</c:v>
                </c:pt>
                <c:pt idx="1864">
                  <c:v>12.4</c:v>
                </c:pt>
                <c:pt idx="1865">
                  <c:v>12.833333</c:v>
                </c:pt>
                <c:pt idx="1866">
                  <c:v>12.7</c:v>
                </c:pt>
                <c:pt idx="1867">
                  <c:v>12.663332</c:v>
                </c:pt>
                <c:pt idx="1868">
                  <c:v>12.643331999999999</c:v>
                </c:pt>
                <c:pt idx="1869">
                  <c:v>12.786666</c:v>
                </c:pt>
                <c:pt idx="1870">
                  <c:v>12.69</c:v>
                </c:pt>
                <c:pt idx="1871">
                  <c:v>12.966666</c:v>
                </c:pt>
                <c:pt idx="1872">
                  <c:v>12.716666</c:v>
                </c:pt>
                <c:pt idx="1873">
                  <c:v>13.063332000000001</c:v>
                </c:pt>
                <c:pt idx="1874">
                  <c:v>13.266666000000001</c:v>
                </c:pt>
                <c:pt idx="1875">
                  <c:v>13.349999</c:v>
                </c:pt>
                <c:pt idx="1876">
                  <c:v>13.626666</c:v>
                </c:pt>
                <c:pt idx="1877">
                  <c:v>13.079999000000001</c:v>
                </c:pt>
                <c:pt idx="1878">
                  <c:v>13</c:v>
                </c:pt>
                <c:pt idx="1879">
                  <c:v>13.066666</c:v>
                </c:pt>
                <c:pt idx="1880">
                  <c:v>13.349999</c:v>
                </c:pt>
                <c:pt idx="1881">
                  <c:v>13.546666</c:v>
                </c:pt>
                <c:pt idx="1882">
                  <c:v>13.949999</c:v>
                </c:pt>
                <c:pt idx="1883">
                  <c:v>13.7</c:v>
                </c:pt>
                <c:pt idx="1884">
                  <c:v>13.629999</c:v>
                </c:pt>
                <c:pt idx="1885">
                  <c:v>13.329999000000001</c:v>
                </c:pt>
                <c:pt idx="1886">
                  <c:v>13.253332</c:v>
                </c:pt>
                <c:pt idx="1887">
                  <c:v>13.316666</c:v>
                </c:pt>
                <c:pt idx="1888">
                  <c:v>13.583332</c:v>
                </c:pt>
                <c:pt idx="1889">
                  <c:v>13.633333</c:v>
                </c:pt>
                <c:pt idx="1890">
                  <c:v>13.786666</c:v>
                </c:pt>
                <c:pt idx="1891">
                  <c:v>13.916665999999999</c:v>
                </c:pt>
                <c:pt idx="1892">
                  <c:v>13.766666000000001</c:v>
                </c:pt>
                <c:pt idx="1893">
                  <c:v>13.713333</c:v>
                </c:pt>
                <c:pt idx="1894">
                  <c:v>13.619999</c:v>
                </c:pt>
                <c:pt idx="1895">
                  <c:v>13.829999000000001</c:v>
                </c:pt>
                <c:pt idx="1896">
                  <c:v>13.819998999999999</c:v>
                </c:pt>
                <c:pt idx="1897">
                  <c:v>13.8</c:v>
                </c:pt>
                <c:pt idx="1898">
                  <c:v>13.666665999999999</c:v>
                </c:pt>
                <c:pt idx="1899">
                  <c:v>13.513332999999999</c:v>
                </c:pt>
                <c:pt idx="1900">
                  <c:v>13.6</c:v>
                </c:pt>
                <c:pt idx="1901">
                  <c:v>13.419999000000001</c:v>
                </c:pt>
                <c:pt idx="1902">
                  <c:v>13.076665</c:v>
                </c:pt>
                <c:pt idx="1903">
                  <c:v>13.333333</c:v>
                </c:pt>
                <c:pt idx="1904">
                  <c:v>12.933332999999999</c:v>
                </c:pt>
                <c:pt idx="1905">
                  <c:v>12.816666</c:v>
                </c:pt>
                <c:pt idx="1906">
                  <c:v>12.886666</c:v>
                </c:pt>
                <c:pt idx="1907">
                  <c:v>12.936666000000001</c:v>
                </c:pt>
                <c:pt idx="1908">
                  <c:v>12.996665999999999</c:v>
                </c:pt>
                <c:pt idx="1909">
                  <c:v>12.766666000000001</c:v>
                </c:pt>
                <c:pt idx="1910">
                  <c:v>12.493333</c:v>
                </c:pt>
                <c:pt idx="1911">
                  <c:v>12.523332999999999</c:v>
                </c:pt>
                <c:pt idx="1912">
                  <c:v>12.729998999999999</c:v>
                </c:pt>
                <c:pt idx="1913">
                  <c:v>12.333333</c:v>
                </c:pt>
                <c:pt idx="1914">
                  <c:v>12.639999</c:v>
                </c:pt>
                <c:pt idx="1915">
                  <c:v>12.509999000000001</c:v>
                </c:pt>
                <c:pt idx="1916">
                  <c:v>12.409998999999999</c:v>
                </c:pt>
                <c:pt idx="1917">
                  <c:v>12.3</c:v>
                </c:pt>
                <c:pt idx="1918">
                  <c:v>12.116666</c:v>
                </c:pt>
                <c:pt idx="1919">
                  <c:v>12.4</c:v>
                </c:pt>
                <c:pt idx="1920">
                  <c:v>12.333333</c:v>
                </c:pt>
                <c:pt idx="1921">
                  <c:v>12.666665999999999</c:v>
                </c:pt>
                <c:pt idx="1922">
                  <c:v>12.666665999999999</c:v>
                </c:pt>
                <c:pt idx="1923">
                  <c:v>12.706666</c:v>
                </c:pt>
                <c:pt idx="1924">
                  <c:v>12.666665999999999</c:v>
                </c:pt>
                <c:pt idx="1925">
                  <c:v>12.839999000000001</c:v>
                </c:pt>
                <c:pt idx="1926">
                  <c:v>12.673332</c:v>
                </c:pt>
                <c:pt idx="1927">
                  <c:v>12.566666</c:v>
                </c:pt>
                <c:pt idx="1928">
                  <c:v>12.649998999999999</c:v>
                </c:pt>
                <c:pt idx="1929">
                  <c:v>13</c:v>
                </c:pt>
                <c:pt idx="1930">
                  <c:v>12.626666</c:v>
                </c:pt>
                <c:pt idx="1931">
                  <c:v>12.3</c:v>
                </c:pt>
                <c:pt idx="1932">
                  <c:v>11.853332</c:v>
                </c:pt>
                <c:pt idx="1933">
                  <c:v>12</c:v>
                </c:pt>
                <c:pt idx="1934">
                  <c:v>12.066666</c:v>
                </c:pt>
                <c:pt idx="1935">
                  <c:v>11.833333</c:v>
                </c:pt>
                <c:pt idx="1936">
                  <c:v>11.749999000000001</c:v>
                </c:pt>
                <c:pt idx="1937">
                  <c:v>12.216666</c:v>
                </c:pt>
                <c:pt idx="1938">
                  <c:v>11.379999</c:v>
                </c:pt>
                <c:pt idx="1939">
                  <c:v>12.039999</c:v>
                </c:pt>
                <c:pt idx="1940">
                  <c:v>11.9</c:v>
                </c:pt>
                <c:pt idx="1941">
                  <c:v>11.966666</c:v>
                </c:pt>
                <c:pt idx="1942">
                  <c:v>11.773332</c:v>
                </c:pt>
                <c:pt idx="1943">
                  <c:v>11.4</c:v>
                </c:pt>
                <c:pt idx="1944">
                  <c:v>11.406666</c:v>
                </c:pt>
                <c:pt idx="1945">
                  <c:v>11.463331999999999</c:v>
                </c:pt>
                <c:pt idx="1946">
                  <c:v>11.273332</c:v>
                </c:pt>
                <c:pt idx="1947">
                  <c:v>11.509999000000001</c:v>
                </c:pt>
                <c:pt idx="1948">
                  <c:v>11.5</c:v>
                </c:pt>
                <c:pt idx="1949">
                  <c:v>11.556666</c:v>
                </c:pt>
                <c:pt idx="1950">
                  <c:v>11.353332</c:v>
                </c:pt>
                <c:pt idx="1951">
                  <c:v>11.466666</c:v>
                </c:pt>
                <c:pt idx="1952">
                  <c:v>11.616666</c:v>
                </c:pt>
                <c:pt idx="1953">
                  <c:v>11.569998999999999</c:v>
                </c:pt>
                <c:pt idx="1954">
                  <c:v>11.903333</c:v>
                </c:pt>
                <c:pt idx="1955">
                  <c:v>11.633333</c:v>
                </c:pt>
                <c:pt idx="1956">
                  <c:v>11.8</c:v>
                </c:pt>
                <c:pt idx="1957">
                  <c:v>12.083332</c:v>
                </c:pt>
                <c:pt idx="1958">
                  <c:v>11.843332</c:v>
                </c:pt>
                <c:pt idx="1959">
                  <c:v>12</c:v>
                </c:pt>
                <c:pt idx="1960">
                  <c:v>11.69</c:v>
                </c:pt>
                <c:pt idx="1961">
                  <c:v>12.083332</c:v>
                </c:pt>
                <c:pt idx="1962">
                  <c:v>11.493333</c:v>
                </c:pt>
                <c:pt idx="1963">
                  <c:v>11.409998999999999</c:v>
                </c:pt>
                <c:pt idx="1964">
                  <c:v>11.333333</c:v>
                </c:pt>
                <c:pt idx="1965">
                  <c:v>11.116666</c:v>
                </c:pt>
                <c:pt idx="1966">
                  <c:v>10.866666</c:v>
                </c:pt>
                <c:pt idx="1967">
                  <c:v>10.806666</c:v>
                </c:pt>
                <c:pt idx="1968">
                  <c:v>10.833333</c:v>
                </c:pt>
                <c:pt idx="1969">
                  <c:v>10.666665999999999</c:v>
                </c:pt>
                <c:pt idx="1970">
                  <c:v>10.856666000000001</c:v>
                </c:pt>
                <c:pt idx="1971">
                  <c:v>11.256665999999999</c:v>
                </c:pt>
                <c:pt idx="1972">
                  <c:v>11.783332</c:v>
                </c:pt>
                <c:pt idx="1973">
                  <c:v>11.9</c:v>
                </c:pt>
                <c:pt idx="1974">
                  <c:v>11.539999</c:v>
                </c:pt>
                <c:pt idx="1975">
                  <c:v>11.546666</c:v>
                </c:pt>
                <c:pt idx="1976">
                  <c:v>11.386666</c:v>
                </c:pt>
                <c:pt idx="1977">
                  <c:v>12.066666</c:v>
                </c:pt>
                <c:pt idx="1978">
                  <c:v>11.666665999999999</c:v>
                </c:pt>
                <c:pt idx="1979">
                  <c:v>11.933332999999999</c:v>
                </c:pt>
                <c:pt idx="1980">
                  <c:v>11.566666</c:v>
                </c:pt>
                <c:pt idx="1981">
                  <c:v>10.933332999999999</c:v>
                </c:pt>
                <c:pt idx="1982">
                  <c:v>10.769999</c:v>
                </c:pt>
                <c:pt idx="1983">
                  <c:v>11.016666000000001</c:v>
                </c:pt>
                <c:pt idx="1984">
                  <c:v>10.903333</c:v>
                </c:pt>
                <c:pt idx="1985">
                  <c:v>11.403333</c:v>
                </c:pt>
                <c:pt idx="1986">
                  <c:v>11.166665999999999</c:v>
                </c:pt>
                <c:pt idx="1987">
                  <c:v>11.083332</c:v>
                </c:pt>
                <c:pt idx="1988">
                  <c:v>10.766666000000001</c:v>
                </c:pt>
                <c:pt idx="1989">
                  <c:v>11.459999</c:v>
                </c:pt>
                <c:pt idx="1990">
                  <c:v>10.666665999999999</c:v>
                </c:pt>
                <c:pt idx="1991">
                  <c:v>11.1</c:v>
                </c:pt>
                <c:pt idx="1992">
                  <c:v>11.659998999999999</c:v>
                </c:pt>
                <c:pt idx="1993">
                  <c:v>11.656666</c:v>
                </c:pt>
                <c:pt idx="1994">
                  <c:v>11.569998999999999</c:v>
                </c:pt>
                <c:pt idx="1995">
                  <c:v>11.266666000000001</c:v>
                </c:pt>
                <c:pt idx="1996">
                  <c:v>11.1</c:v>
                </c:pt>
                <c:pt idx="1997">
                  <c:v>11.416665999999999</c:v>
                </c:pt>
                <c:pt idx="1998">
                  <c:v>10.966666</c:v>
                </c:pt>
                <c:pt idx="1999">
                  <c:v>11.19</c:v>
                </c:pt>
                <c:pt idx="2000">
                  <c:v>11.333333</c:v>
                </c:pt>
                <c:pt idx="2001">
                  <c:v>11.833333</c:v>
                </c:pt>
                <c:pt idx="2002">
                  <c:v>11.749999000000001</c:v>
                </c:pt>
                <c:pt idx="2003">
                  <c:v>12.1</c:v>
                </c:pt>
                <c:pt idx="2004">
                  <c:v>12.166665999999999</c:v>
                </c:pt>
                <c:pt idx="2005">
                  <c:v>12.359999</c:v>
                </c:pt>
                <c:pt idx="2006">
                  <c:v>12.273332</c:v>
                </c:pt>
                <c:pt idx="2007">
                  <c:v>11.996665999999999</c:v>
                </c:pt>
                <c:pt idx="2008">
                  <c:v>11.939999</c:v>
                </c:pt>
                <c:pt idx="2009">
                  <c:v>12.2</c:v>
                </c:pt>
                <c:pt idx="2010">
                  <c:v>12.283332</c:v>
                </c:pt>
                <c:pt idx="2011">
                  <c:v>12.2</c:v>
                </c:pt>
                <c:pt idx="2012">
                  <c:v>11.983332000000001</c:v>
                </c:pt>
                <c:pt idx="2013">
                  <c:v>11.983332000000001</c:v>
                </c:pt>
                <c:pt idx="2014">
                  <c:v>12.183332</c:v>
                </c:pt>
                <c:pt idx="2015">
                  <c:v>12.2</c:v>
                </c:pt>
                <c:pt idx="2016">
                  <c:v>12.079999000000001</c:v>
                </c:pt>
                <c:pt idx="2017">
                  <c:v>11.436666000000001</c:v>
                </c:pt>
                <c:pt idx="2018">
                  <c:v>11.396666</c:v>
                </c:pt>
                <c:pt idx="2019">
                  <c:v>11.333333</c:v>
                </c:pt>
                <c:pt idx="2020">
                  <c:v>11.2</c:v>
                </c:pt>
                <c:pt idx="2021">
                  <c:v>11.366666</c:v>
                </c:pt>
                <c:pt idx="2022">
                  <c:v>11.333333</c:v>
                </c:pt>
                <c:pt idx="2023">
                  <c:v>11.283332</c:v>
                </c:pt>
                <c:pt idx="2024">
                  <c:v>11.093332999999999</c:v>
                </c:pt>
                <c:pt idx="2025">
                  <c:v>11.2</c:v>
                </c:pt>
                <c:pt idx="2026">
                  <c:v>11.233333</c:v>
                </c:pt>
                <c:pt idx="2027">
                  <c:v>11.006665999999999</c:v>
                </c:pt>
                <c:pt idx="2028">
                  <c:v>11.116666</c:v>
                </c:pt>
                <c:pt idx="2029">
                  <c:v>11.169999000000001</c:v>
                </c:pt>
                <c:pt idx="2030">
                  <c:v>11.416665999999999</c:v>
                </c:pt>
                <c:pt idx="2031">
                  <c:v>11.533333000000001</c:v>
                </c:pt>
                <c:pt idx="2032">
                  <c:v>11.5</c:v>
                </c:pt>
                <c:pt idx="2033">
                  <c:v>11.666665999999999</c:v>
                </c:pt>
                <c:pt idx="2034">
                  <c:v>11.649998999999999</c:v>
                </c:pt>
                <c:pt idx="2035">
                  <c:v>11.653332000000001</c:v>
                </c:pt>
                <c:pt idx="2036">
                  <c:v>11.666665999999999</c:v>
                </c:pt>
                <c:pt idx="2037">
                  <c:v>11.793333000000001</c:v>
                </c:pt>
                <c:pt idx="2038">
                  <c:v>11.746665999999999</c:v>
                </c:pt>
                <c:pt idx="2039">
                  <c:v>12.166665999999999</c:v>
                </c:pt>
                <c:pt idx="2040">
                  <c:v>11.966666</c:v>
                </c:pt>
                <c:pt idx="2041">
                  <c:v>12.266666000000001</c:v>
                </c:pt>
                <c:pt idx="2042">
                  <c:v>12.3</c:v>
                </c:pt>
                <c:pt idx="2043">
                  <c:v>12.183332</c:v>
                </c:pt>
                <c:pt idx="2044">
                  <c:v>12.193333000000001</c:v>
                </c:pt>
                <c:pt idx="2045">
                  <c:v>12.116666</c:v>
                </c:pt>
                <c:pt idx="2046">
                  <c:v>12.076665</c:v>
                </c:pt>
                <c:pt idx="2047">
                  <c:v>12.049999</c:v>
                </c:pt>
                <c:pt idx="2048">
                  <c:v>12.329999000000001</c:v>
                </c:pt>
                <c:pt idx="2049">
                  <c:v>12.233333</c:v>
                </c:pt>
                <c:pt idx="2050">
                  <c:v>11.933332999999999</c:v>
                </c:pt>
                <c:pt idx="2051">
                  <c:v>12.146666</c:v>
                </c:pt>
                <c:pt idx="2052">
                  <c:v>12.233333</c:v>
                </c:pt>
                <c:pt idx="2053">
                  <c:v>12.333333</c:v>
                </c:pt>
                <c:pt idx="2054">
                  <c:v>12.339999000000001</c:v>
                </c:pt>
                <c:pt idx="2055">
                  <c:v>12.416665999999999</c:v>
                </c:pt>
                <c:pt idx="2056">
                  <c:v>12.383331999999999</c:v>
                </c:pt>
                <c:pt idx="2057">
                  <c:v>12.093332999999999</c:v>
                </c:pt>
                <c:pt idx="2058">
                  <c:v>12.066666</c:v>
                </c:pt>
                <c:pt idx="2059">
                  <c:v>11.603332999999999</c:v>
                </c:pt>
                <c:pt idx="2060">
                  <c:v>12.166665999999999</c:v>
                </c:pt>
                <c:pt idx="2061">
                  <c:v>12.336665999999999</c:v>
                </c:pt>
                <c:pt idx="2062">
                  <c:v>12.616666</c:v>
                </c:pt>
                <c:pt idx="2063">
                  <c:v>12.866666</c:v>
                </c:pt>
                <c:pt idx="2064">
                  <c:v>13</c:v>
                </c:pt>
                <c:pt idx="2065">
                  <c:v>12.706666</c:v>
                </c:pt>
                <c:pt idx="2066">
                  <c:v>12.683332</c:v>
                </c:pt>
                <c:pt idx="2067">
                  <c:v>12.579999000000001</c:v>
                </c:pt>
                <c:pt idx="2068">
                  <c:v>12.849999</c:v>
                </c:pt>
                <c:pt idx="2069">
                  <c:v>13.133333</c:v>
                </c:pt>
                <c:pt idx="2070">
                  <c:v>13.029999</c:v>
                </c:pt>
                <c:pt idx="2071">
                  <c:v>13</c:v>
                </c:pt>
                <c:pt idx="2072">
                  <c:v>12.673332</c:v>
                </c:pt>
                <c:pt idx="2073">
                  <c:v>12.913333</c:v>
                </c:pt>
                <c:pt idx="2074">
                  <c:v>13.383331999999999</c:v>
                </c:pt>
                <c:pt idx="2075">
                  <c:v>13.159998999999999</c:v>
                </c:pt>
                <c:pt idx="2076">
                  <c:v>12.716666</c:v>
                </c:pt>
                <c:pt idx="2077">
                  <c:v>13.069998999999999</c:v>
                </c:pt>
                <c:pt idx="2078">
                  <c:v>12.819998999999999</c:v>
                </c:pt>
                <c:pt idx="2079">
                  <c:v>12.433332999999999</c:v>
                </c:pt>
                <c:pt idx="2080">
                  <c:v>12.983332000000001</c:v>
                </c:pt>
                <c:pt idx="2081">
                  <c:v>13.219999</c:v>
                </c:pt>
                <c:pt idx="2082">
                  <c:v>13.233333</c:v>
                </c:pt>
                <c:pt idx="2083">
                  <c:v>13.1</c:v>
                </c:pt>
                <c:pt idx="2084">
                  <c:v>12.946666</c:v>
                </c:pt>
                <c:pt idx="2085">
                  <c:v>12.883331999999999</c:v>
                </c:pt>
                <c:pt idx="2086">
                  <c:v>13.063332000000001</c:v>
                </c:pt>
                <c:pt idx="2087">
                  <c:v>13.043331999999999</c:v>
                </c:pt>
                <c:pt idx="2088">
                  <c:v>12.919999000000001</c:v>
                </c:pt>
                <c:pt idx="2089">
                  <c:v>12.379999</c:v>
                </c:pt>
                <c:pt idx="2090">
                  <c:v>12.246665999999999</c:v>
                </c:pt>
                <c:pt idx="2091">
                  <c:v>12.183332</c:v>
                </c:pt>
                <c:pt idx="2092">
                  <c:v>12.533333000000001</c:v>
                </c:pt>
                <c:pt idx="2093">
                  <c:v>12.663332</c:v>
                </c:pt>
                <c:pt idx="2094">
                  <c:v>12.716666</c:v>
                </c:pt>
                <c:pt idx="2095">
                  <c:v>13.139999</c:v>
                </c:pt>
                <c:pt idx="2096">
                  <c:v>13</c:v>
                </c:pt>
                <c:pt idx="2097">
                  <c:v>12.933332999999999</c:v>
                </c:pt>
                <c:pt idx="2098">
                  <c:v>13.316666</c:v>
                </c:pt>
                <c:pt idx="2099">
                  <c:v>12.966666</c:v>
                </c:pt>
                <c:pt idx="2100">
                  <c:v>13</c:v>
                </c:pt>
                <c:pt idx="2101">
                  <c:v>13</c:v>
                </c:pt>
                <c:pt idx="2102">
                  <c:v>13.09</c:v>
                </c:pt>
                <c:pt idx="2103">
                  <c:v>13.003333</c:v>
                </c:pt>
                <c:pt idx="2104">
                  <c:v>12.883331999999999</c:v>
                </c:pt>
                <c:pt idx="2105">
                  <c:v>12.79</c:v>
                </c:pt>
                <c:pt idx="2106">
                  <c:v>12.403333</c:v>
                </c:pt>
                <c:pt idx="2107">
                  <c:v>12.513332999999999</c:v>
                </c:pt>
                <c:pt idx="2108">
                  <c:v>12.566666</c:v>
                </c:pt>
                <c:pt idx="2109">
                  <c:v>12.753332</c:v>
                </c:pt>
                <c:pt idx="2110">
                  <c:v>12.433332999999999</c:v>
                </c:pt>
                <c:pt idx="2111">
                  <c:v>12.419999000000001</c:v>
                </c:pt>
                <c:pt idx="2112">
                  <c:v>12.276664999999999</c:v>
                </c:pt>
                <c:pt idx="2113">
                  <c:v>12.166665999999999</c:v>
                </c:pt>
                <c:pt idx="2114">
                  <c:v>12.146666</c:v>
                </c:pt>
                <c:pt idx="2115">
                  <c:v>12.093332999999999</c:v>
                </c:pt>
                <c:pt idx="2116">
                  <c:v>12.029999</c:v>
                </c:pt>
                <c:pt idx="2117">
                  <c:v>11.716666</c:v>
                </c:pt>
                <c:pt idx="2118">
                  <c:v>11.6</c:v>
                </c:pt>
                <c:pt idx="2119">
                  <c:v>11.626666</c:v>
                </c:pt>
                <c:pt idx="2120">
                  <c:v>11.533333000000001</c:v>
                </c:pt>
                <c:pt idx="2121">
                  <c:v>11.409998999999999</c:v>
                </c:pt>
                <c:pt idx="2122">
                  <c:v>11.686666000000001</c:v>
                </c:pt>
                <c:pt idx="2123">
                  <c:v>11.679999</c:v>
                </c:pt>
                <c:pt idx="2124">
                  <c:v>11.759999000000001</c:v>
                </c:pt>
                <c:pt idx="2125">
                  <c:v>11.729998999999999</c:v>
                </c:pt>
                <c:pt idx="2126">
                  <c:v>11.49</c:v>
                </c:pt>
                <c:pt idx="2127">
                  <c:v>11.223333</c:v>
                </c:pt>
                <c:pt idx="2128">
                  <c:v>11.333333</c:v>
                </c:pt>
                <c:pt idx="2129">
                  <c:v>11.266666000000001</c:v>
                </c:pt>
                <c:pt idx="2130">
                  <c:v>10.949999</c:v>
                </c:pt>
                <c:pt idx="2131">
                  <c:v>10.703333000000001</c:v>
                </c:pt>
                <c:pt idx="2132">
                  <c:v>10.616666</c:v>
                </c:pt>
                <c:pt idx="2133">
                  <c:v>10.906666</c:v>
                </c:pt>
                <c:pt idx="2134">
                  <c:v>11.096666000000001</c:v>
                </c:pt>
                <c:pt idx="2135">
                  <c:v>10.863332</c:v>
                </c:pt>
                <c:pt idx="2136">
                  <c:v>10.7</c:v>
                </c:pt>
                <c:pt idx="2137">
                  <c:v>10.329999000000001</c:v>
                </c:pt>
                <c:pt idx="2138">
                  <c:v>10</c:v>
                </c:pt>
                <c:pt idx="2139">
                  <c:v>10.239998999999999</c:v>
                </c:pt>
                <c:pt idx="2140">
                  <c:v>10.293333000000001</c:v>
                </c:pt>
                <c:pt idx="2141">
                  <c:v>10.369999</c:v>
                </c:pt>
                <c:pt idx="2142">
                  <c:v>10.753332</c:v>
                </c:pt>
                <c:pt idx="2143">
                  <c:v>10.566666</c:v>
                </c:pt>
                <c:pt idx="2144">
                  <c:v>9.949999</c:v>
                </c:pt>
                <c:pt idx="2145">
                  <c:v>9.9299990000000005</c:v>
                </c:pt>
                <c:pt idx="2146">
                  <c:v>10.333333</c:v>
                </c:pt>
                <c:pt idx="2147">
                  <c:v>9.8666660000000004</c:v>
                </c:pt>
                <c:pt idx="2148">
                  <c:v>10</c:v>
                </c:pt>
                <c:pt idx="2149">
                  <c:v>10.126666</c:v>
                </c:pt>
                <c:pt idx="2150">
                  <c:v>9.7666660000000007</c:v>
                </c:pt>
                <c:pt idx="2151">
                  <c:v>10</c:v>
                </c:pt>
                <c:pt idx="2152">
                  <c:v>10</c:v>
                </c:pt>
                <c:pt idx="2153">
                  <c:v>10</c:v>
                </c:pt>
                <c:pt idx="2154">
                  <c:v>10.513332999999999</c:v>
                </c:pt>
                <c:pt idx="2155">
                  <c:v>10.159998999999999</c:v>
                </c:pt>
                <c:pt idx="2156">
                  <c:v>10</c:v>
                </c:pt>
                <c:pt idx="2157">
                  <c:v>9.9766650000000006</c:v>
                </c:pt>
                <c:pt idx="2158">
                  <c:v>9.9633319999999994</c:v>
                </c:pt>
                <c:pt idx="2159">
                  <c:v>9.8666660000000004</c:v>
                </c:pt>
                <c:pt idx="2160">
                  <c:v>9.733333</c:v>
                </c:pt>
                <c:pt idx="2161">
                  <c:v>9.7266659999999998</c:v>
                </c:pt>
                <c:pt idx="2162">
                  <c:v>9.619999</c:v>
                </c:pt>
                <c:pt idx="2163">
                  <c:v>9.7733319999999999</c:v>
                </c:pt>
                <c:pt idx="2164">
                  <c:v>10.046666</c:v>
                </c:pt>
                <c:pt idx="2165">
                  <c:v>9.8333329999999997</c:v>
                </c:pt>
                <c:pt idx="2166">
                  <c:v>10.226666</c:v>
                </c:pt>
                <c:pt idx="2167">
                  <c:v>10.469999</c:v>
                </c:pt>
                <c:pt idx="2168">
                  <c:v>10.296666</c:v>
                </c:pt>
                <c:pt idx="2169">
                  <c:v>10.666665999999999</c:v>
                </c:pt>
                <c:pt idx="2170">
                  <c:v>10.696666</c:v>
                </c:pt>
                <c:pt idx="2171">
                  <c:v>11.009999000000001</c:v>
                </c:pt>
                <c:pt idx="2172">
                  <c:v>11.049999</c:v>
                </c:pt>
                <c:pt idx="2173">
                  <c:v>10.749999000000001</c:v>
                </c:pt>
                <c:pt idx="2174">
                  <c:v>11.1</c:v>
                </c:pt>
                <c:pt idx="2175">
                  <c:v>10.833333</c:v>
                </c:pt>
                <c:pt idx="2176">
                  <c:v>11.439999</c:v>
                </c:pt>
                <c:pt idx="2177">
                  <c:v>11.466666</c:v>
                </c:pt>
                <c:pt idx="2178">
                  <c:v>11.166665999999999</c:v>
                </c:pt>
                <c:pt idx="2179">
                  <c:v>11.633333</c:v>
                </c:pt>
                <c:pt idx="2180">
                  <c:v>11.553331999999999</c:v>
                </c:pt>
                <c:pt idx="2181">
                  <c:v>11.639999</c:v>
                </c:pt>
                <c:pt idx="2182">
                  <c:v>11.666665999999999</c:v>
                </c:pt>
                <c:pt idx="2183">
                  <c:v>11.033333000000001</c:v>
                </c:pt>
                <c:pt idx="2184">
                  <c:v>11.096666000000001</c:v>
                </c:pt>
                <c:pt idx="2185">
                  <c:v>11.39</c:v>
                </c:pt>
                <c:pt idx="2186">
                  <c:v>12.156666</c:v>
                </c:pt>
                <c:pt idx="2187">
                  <c:v>11.809998999999999</c:v>
                </c:pt>
                <c:pt idx="2188">
                  <c:v>12.249999000000001</c:v>
                </c:pt>
                <c:pt idx="2189">
                  <c:v>12.186666000000001</c:v>
                </c:pt>
                <c:pt idx="2190">
                  <c:v>12.3</c:v>
                </c:pt>
                <c:pt idx="2191">
                  <c:v>12.159998999999999</c:v>
                </c:pt>
                <c:pt idx="2192">
                  <c:v>11.996665999999999</c:v>
                </c:pt>
                <c:pt idx="2193">
                  <c:v>12.083332</c:v>
                </c:pt>
                <c:pt idx="2194">
                  <c:v>12.033333000000001</c:v>
                </c:pt>
                <c:pt idx="2195">
                  <c:v>11.766666000000001</c:v>
                </c:pt>
                <c:pt idx="2196">
                  <c:v>11.883331999999999</c:v>
                </c:pt>
                <c:pt idx="2197">
                  <c:v>11.916665999999999</c:v>
                </c:pt>
                <c:pt idx="2198">
                  <c:v>11.733333</c:v>
                </c:pt>
                <c:pt idx="2199">
                  <c:v>12.046666</c:v>
                </c:pt>
                <c:pt idx="2200">
                  <c:v>11.883331999999999</c:v>
                </c:pt>
                <c:pt idx="2201">
                  <c:v>11.866666</c:v>
                </c:pt>
                <c:pt idx="2202">
                  <c:v>12</c:v>
                </c:pt>
                <c:pt idx="2203">
                  <c:v>11.833333</c:v>
                </c:pt>
                <c:pt idx="2204">
                  <c:v>11.156666</c:v>
                </c:pt>
                <c:pt idx="2205">
                  <c:v>11.466666</c:v>
                </c:pt>
                <c:pt idx="2206">
                  <c:v>11.7</c:v>
                </c:pt>
                <c:pt idx="2207">
                  <c:v>12.166665999999999</c:v>
                </c:pt>
                <c:pt idx="2208">
                  <c:v>11.536666</c:v>
                </c:pt>
                <c:pt idx="2209">
                  <c:v>11.649998999999999</c:v>
                </c:pt>
                <c:pt idx="2210">
                  <c:v>11.249999000000001</c:v>
                </c:pt>
                <c:pt idx="2211">
                  <c:v>11.216666</c:v>
                </c:pt>
                <c:pt idx="2212">
                  <c:v>10.503333</c:v>
                </c:pt>
                <c:pt idx="2213">
                  <c:v>10.666665999999999</c:v>
                </c:pt>
                <c:pt idx="2214">
                  <c:v>10.569998999999999</c:v>
                </c:pt>
                <c:pt idx="2215">
                  <c:v>10.509999000000001</c:v>
                </c:pt>
                <c:pt idx="2216">
                  <c:v>10.396666</c:v>
                </c:pt>
                <c:pt idx="2217">
                  <c:v>10.649998999999999</c:v>
                </c:pt>
                <c:pt idx="2218">
                  <c:v>10.563332000000001</c:v>
                </c:pt>
                <c:pt idx="2219">
                  <c:v>10.103332999999999</c:v>
                </c:pt>
                <c:pt idx="2220">
                  <c:v>10.333333</c:v>
                </c:pt>
                <c:pt idx="2221">
                  <c:v>10.666665999999999</c:v>
                </c:pt>
                <c:pt idx="2222">
                  <c:v>10.449999</c:v>
                </c:pt>
                <c:pt idx="2223">
                  <c:v>10.449999</c:v>
                </c:pt>
                <c:pt idx="2224">
                  <c:v>10.343332</c:v>
                </c:pt>
                <c:pt idx="2225">
                  <c:v>10.229998999999999</c:v>
                </c:pt>
                <c:pt idx="2226">
                  <c:v>10.179999</c:v>
                </c:pt>
                <c:pt idx="2227">
                  <c:v>10.433332999999999</c:v>
                </c:pt>
                <c:pt idx="2228">
                  <c:v>10.159998999999999</c:v>
                </c:pt>
                <c:pt idx="2229">
                  <c:v>10.183332</c:v>
                </c:pt>
                <c:pt idx="2230">
                  <c:v>9.59</c:v>
                </c:pt>
                <c:pt idx="2231">
                  <c:v>9.9166659999999993</c:v>
                </c:pt>
                <c:pt idx="2232">
                  <c:v>9.9833320000000008</c:v>
                </c:pt>
                <c:pt idx="2233">
                  <c:v>9.9</c:v>
                </c:pt>
                <c:pt idx="2234">
                  <c:v>9.6666659999999993</c:v>
                </c:pt>
                <c:pt idx="2235">
                  <c:v>9.7266659999999998</c:v>
                </c:pt>
                <c:pt idx="2236">
                  <c:v>9.9399990000000003</c:v>
                </c:pt>
                <c:pt idx="2237">
                  <c:v>9.6666659999999993</c:v>
                </c:pt>
                <c:pt idx="2238">
                  <c:v>9.4599989999999998</c:v>
                </c:pt>
                <c:pt idx="2239">
                  <c:v>9.5333330000000007</c:v>
                </c:pt>
                <c:pt idx="2240">
                  <c:v>9.6666659999999993</c:v>
                </c:pt>
                <c:pt idx="2241">
                  <c:v>9.8366659999999992</c:v>
                </c:pt>
                <c:pt idx="2242">
                  <c:v>10.049999</c:v>
                </c:pt>
                <c:pt idx="2243">
                  <c:v>10.8</c:v>
                </c:pt>
                <c:pt idx="2244">
                  <c:v>10.679999</c:v>
                </c:pt>
                <c:pt idx="2245">
                  <c:v>10.533333000000001</c:v>
                </c:pt>
                <c:pt idx="2246">
                  <c:v>10.136666</c:v>
                </c:pt>
                <c:pt idx="2247">
                  <c:v>10.266666000000001</c:v>
                </c:pt>
                <c:pt idx="2248">
                  <c:v>10.4</c:v>
                </c:pt>
                <c:pt idx="2249">
                  <c:v>10.266666000000001</c:v>
                </c:pt>
                <c:pt idx="2250">
                  <c:v>10.103332999999999</c:v>
                </c:pt>
                <c:pt idx="2251">
                  <c:v>10.049999</c:v>
                </c:pt>
                <c:pt idx="2252">
                  <c:v>9.6933330000000009</c:v>
                </c:pt>
                <c:pt idx="2253">
                  <c:v>10.003333</c:v>
                </c:pt>
                <c:pt idx="2254">
                  <c:v>10</c:v>
                </c:pt>
                <c:pt idx="2255">
                  <c:v>10.236666</c:v>
                </c:pt>
                <c:pt idx="2256">
                  <c:v>10.379999</c:v>
                </c:pt>
                <c:pt idx="2257">
                  <c:v>10.813333</c:v>
                </c:pt>
                <c:pt idx="2258">
                  <c:v>11</c:v>
                </c:pt>
                <c:pt idx="2259">
                  <c:v>10.4</c:v>
                </c:pt>
                <c:pt idx="2260">
                  <c:v>10.233333</c:v>
                </c:pt>
                <c:pt idx="2261">
                  <c:v>10.186666000000001</c:v>
                </c:pt>
                <c:pt idx="2262">
                  <c:v>10.5</c:v>
                </c:pt>
                <c:pt idx="2263">
                  <c:v>10.933332999999999</c:v>
                </c:pt>
                <c:pt idx="2264">
                  <c:v>11.033333000000001</c:v>
                </c:pt>
                <c:pt idx="2265">
                  <c:v>10.849999</c:v>
                </c:pt>
                <c:pt idx="2266">
                  <c:v>10.993333</c:v>
                </c:pt>
                <c:pt idx="2267">
                  <c:v>11.216666</c:v>
                </c:pt>
                <c:pt idx="2268">
                  <c:v>11.233333</c:v>
                </c:pt>
                <c:pt idx="2269">
                  <c:v>10.859999</c:v>
                </c:pt>
                <c:pt idx="2270">
                  <c:v>10.883331999999999</c:v>
                </c:pt>
                <c:pt idx="2271">
                  <c:v>10.89</c:v>
                </c:pt>
                <c:pt idx="2272">
                  <c:v>10.833333</c:v>
                </c:pt>
                <c:pt idx="2273">
                  <c:v>10.6</c:v>
                </c:pt>
                <c:pt idx="2274">
                  <c:v>10.766666000000001</c:v>
                </c:pt>
                <c:pt idx="2275">
                  <c:v>10.333333</c:v>
                </c:pt>
                <c:pt idx="2276">
                  <c:v>10</c:v>
                </c:pt>
                <c:pt idx="2277">
                  <c:v>10.026666000000001</c:v>
                </c:pt>
                <c:pt idx="2278">
                  <c:v>9.8333329999999997</c:v>
                </c:pt>
                <c:pt idx="2279">
                  <c:v>9.5433319999999995</c:v>
                </c:pt>
                <c:pt idx="2280">
                  <c:v>9.4866659999999996</c:v>
                </c:pt>
                <c:pt idx="2281">
                  <c:v>9.6633320000000005</c:v>
                </c:pt>
                <c:pt idx="2282">
                  <c:v>9.4866659999999996</c:v>
                </c:pt>
                <c:pt idx="2283">
                  <c:v>9.39</c:v>
                </c:pt>
                <c:pt idx="2284">
                  <c:v>9.0666659999999997</c:v>
                </c:pt>
                <c:pt idx="2285">
                  <c:v>9.1966660000000005</c:v>
                </c:pt>
                <c:pt idx="2286">
                  <c:v>9.1</c:v>
                </c:pt>
                <c:pt idx="2287">
                  <c:v>9.0666659999999997</c:v>
                </c:pt>
                <c:pt idx="2288">
                  <c:v>9.136666</c:v>
                </c:pt>
                <c:pt idx="2289">
                  <c:v>9.386666</c:v>
                </c:pt>
                <c:pt idx="2290">
                  <c:v>9.449999</c:v>
                </c:pt>
                <c:pt idx="2291">
                  <c:v>9.3833319999999993</c:v>
                </c:pt>
                <c:pt idx="2292">
                  <c:v>9.466666</c:v>
                </c:pt>
                <c:pt idx="2293">
                  <c:v>9.0333330000000007</c:v>
                </c:pt>
                <c:pt idx="2294">
                  <c:v>9.216666</c:v>
                </c:pt>
                <c:pt idx="2295">
                  <c:v>9.3333329999999997</c:v>
                </c:pt>
                <c:pt idx="2296">
                  <c:v>9.3366659999999992</c:v>
                </c:pt>
                <c:pt idx="2297">
                  <c:v>9.3333329999999997</c:v>
                </c:pt>
                <c:pt idx="2298">
                  <c:v>9.4533319999999996</c:v>
                </c:pt>
                <c:pt idx="2299">
                  <c:v>9.3966659999999997</c:v>
                </c:pt>
                <c:pt idx="2300">
                  <c:v>9.4033329999999999</c:v>
                </c:pt>
                <c:pt idx="2301">
                  <c:v>9.5666659999999997</c:v>
                </c:pt>
                <c:pt idx="2302">
                  <c:v>9.3199989999999993</c:v>
                </c:pt>
                <c:pt idx="2303">
                  <c:v>9.5499989999999997</c:v>
                </c:pt>
                <c:pt idx="2304">
                  <c:v>9.4</c:v>
                </c:pt>
                <c:pt idx="2305">
                  <c:v>9.7099989999999998</c:v>
                </c:pt>
                <c:pt idx="2306">
                  <c:v>9.5866659999999992</c:v>
                </c:pt>
                <c:pt idx="2307">
                  <c:v>9.5966660000000008</c:v>
                </c:pt>
                <c:pt idx="2308">
                  <c:v>9.7299989999999994</c:v>
                </c:pt>
                <c:pt idx="2309">
                  <c:v>9.6633320000000005</c:v>
                </c:pt>
                <c:pt idx="2310">
                  <c:v>9.7566659999999992</c:v>
                </c:pt>
                <c:pt idx="2311">
                  <c:v>10.049999</c:v>
                </c:pt>
                <c:pt idx="2312">
                  <c:v>9.7066660000000002</c:v>
                </c:pt>
                <c:pt idx="2313">
                  <c:v>10.253332</c:v>
                </c:pt>
                <c:pt idx="2314">
                  <c:v>9.8399990000000006</c:v>
                </c:pt>
                <c:pt idx="2315">
                  <c:v>9.8499990000000004</c:v>
                </c:pt>
                <c:pt idx="2316">
                  <c:v>9.716666</c:v>
                </c:pt>
                <c:pt idx="2317">
                  <c:v>9.5766650000000002</c:v>
                </c:pt>
                <c:pt idx="2318">
                  <c:v>9.449999</c:v>
                </c:pt>
                <c:pt idx="2319">
                  <c:v>9.19</c:v>
                </c:pt>
                <c:pt idx="2320">
                  <c:v>8.9833320000000008</c:v>
                </c:pt>
                <c:pt idx="2321">
                  <c:v>9.4566660000000002</c:v>
                </c:pt>
                <c:pt idx="2322">
                  <c:v>9.2866660000000003</c:v>
                </c:pt>
                <c:pt idx="2323">
                  <c:v>9.5166660000000007</c:v>
                </c:pt>
                <c:pt idx="2324">
                  <c:v>9.5</c:v>
                </c:pt>
                <c:pt idx="2325">
                  <c:v>9.8733319999999996</c:v>
                </c:pt>
                <c:pt idx="2326">
                  <c:v>9.9</c:v>
                </c:pt>
                <c:pt idx="2327">
                  <c:v>10.216666</c:v>
                </c:pt>
                <c:pt idx="2328">
                  <c:v>10.953332</c:v>
                </c:pt>
                <c:pt idx="2329">
                  <c:v>10.549999</c:v>
                </c:pt>
                <c:pt idx="2330">
                  <c:v>10.433332999999999</c:v>
                </c:pt>
                <c:pt idx="2331">
                  <c:v>10.266666000000001</c:v>
                </c:pt>
                <c:pt idx="2332">
                  <c:v>10.229998999999999</c:v>
                </c:pt>
                <c:pt idx="2333">
                  <c:v>10.106666000000001</c:v>
                </c:pt>
                <c:pt idx="2334">
                  <c:v>10.266666000000001</c:v>
                </c:pt>
                <c:pt idx="2335">
                  <c:v>10</c:v>
                </c:pt>
                <c:pt idx="2336">
                  <c:v>10.066666</c:v>
                </c:pt>
                <c:pt idx="2337">
                  <c:v>10.146666</c:v>
                </c:pt>
                <c:pt idx="2338">
                  <c:v>10</c:v>
                </c:pt>
                <c:pt idx="2339">
                  <c:v>9.9033329999999999</c:v>
                </c:pt>
                <c:pt idx="2340">
                  <c:v>10.203333000000001</c:v>
                </c:pt>
                <c:pt idx="2341">
                  <c:v>10</c:v>
                </c:pt>
                <c:pt idx="2342">
                  <c:v>10.133333</c:v>
                </c:pt>
                <c:pt idx="2343">
                  <c:v>9.9233329999999995</c:v>
                </c:pt>
                <c:pt idx="2344">
                  <c:v>9.7933330000000005</c:v>
                </c:pt>
                <c:pt idx="2345">
                  <c:v>9.8199989999999993</c:v>
                </c:pt>
                <c:pt idx="2346">
                  <c:v>10.1</c:v>
                </c:pt>
                <c:pt idx="2347">
                  <c:v>10.179999</c:v>
                </c:pt>
                <c:pt idx="2348">
                  <c:v>10.29</c:v>
                </c:pt>
                <c:pt idx="2349">
                  <c:v>10.39</c:v>
                </c:pt>
                <c:pt idx="2350">
                  <c:v>10.196666</c:v>
                </c:pt>
                <c:pt idx="2351">
                  <c:v>10.209999</c:v>
                </c:pt>
                <c:pt idx="2352">
                  <c:v>10.296666</c:v>
                </c:pt>
                <c:pt idx="2353">
                  <c:v>10.353332</c:v>
                </c:pt>
                <c:pt idx="2354">
                  <c:v>10.29</c:v>
                </c:pt>
                <c:pt idx="2355">
                  <c:v>10.593332999999999</c:v>
                </c:pt>
                <c:pt idx="2356">
                  <c:v>10.549999</c:v>
                </c:pt>
                <c:pt idx="2357">
                  <c:v>10.666665999999999</c:v>
                </c:pt>
                <c:pt idx="2358">
                  <c:v>10.543331999999999</c:v>
                </c:pt>
                <c:pt idx="2359">
                  <c:v>10.726666</c:v>
                </c:pt>
                <c:pt idx="2360">
                  <c:v>11.049999</c:v>
                </c:pt>
                <c:pt idx="2361">
                  <c:v>10.903333</c:v>
                </c:pt>
                <c:pt idx="2362">
                  <c:v>11</c:v>
                </c:pt>
                <c:pt idx="2363">
                  <c:v>10.916665999999999</c:v>
                </c:pt>
                <c:pt idx="2364">
                  <c:v>10.9</c:v>
                </c:pt>
                <c:pt idx="2365">
                  <c:v>11.113333000000001</c:v>
                </c:pt>
                <c:pt idx="2366">
                  <c:v>10.946666</c:v>
                </c:pt>
                <c:pt idx="2367">
                  <c:v>11.09</c:v>
                </c:pt>
                <c:pt idx="2368">
                  <c:v>10.966666</c:v>
                </c:pt>
                <c:pt idx="2369">
                  <c:v>10.896666</c:v>
                </c:pt>
                <c:pt idx="2370">
                  <c:v>10.849999</c:v>
                </c:pt>
                <c:pt idx="2371">
                  <c:v>10.746665999999999</c:v>
                </c:pt>
                <c:pt idx="2372">
                  <c:v>10.473331999999999</c:v>
                </c:pt>
                <c:pt idx="2373">
                  <c:v>10.519999</c:v>
                </c:pt>
                <c:pt idx="2374">
                  <c:v>10.6</c:v>
                </c:pt>
                <c:pt idx="2375">
                  <c:v>10.623333000000001</c:v>
                </c:pt>
                <c:pt idx="2376">
                  <c:v>10.49</c:v>
                </c:pt>
                <c:pt idx="2377">
                  <c:v>10.839999000000001</c:v>
                </c:pt>
                <c:pt idx="2378">
                  <c:v>10.756665999999999</c:v>
                </c:pt>
                <c:pt idx="2379">
                  <c:v>10.569998999999999</c:v>
                </c:pt>
                <c:pt idx="2380">
                  <c:v>10.333333</c:v>
                </c:pt>
                <c:pt idx="2381">
                  <c:v>10.453332</c:v>
                </c:pt>
                <c:pt idx="2382">
                  <c:v>10.366666</c:v>
                </c:pt>
                <c:pt idx="2383">
                  <c:v>10.309998999999999</c:v>
                </c:pt>
                <c:pt idx="2384">
                  <c:v>9.9399990000000003</c:v>
                </c:pt>
                <c:pt idx="2385">
                  <c:v>10.083332</c:v>
                </c:pt>
                <c:pt idx="2386">
                  <c:v>9.7833319999999997</c:v>
                </c:pt>
                <c:pt idx="2387">
                  <c:v>10.066666</c:v>
                </c:pt>
                <c:pt idx="2388">
                  <c:v>10.163332</c:v>
                </c:pt>
                <c:pt idx="2389">
                  <c:v>10</c:v>
                </c:pt>
                <c:pt idx="2390">
                  <c:v>10.039999</c:v>
                </c:pt>
                <c:pt idx="2391">
                  <c:v>10</c:v>
                </c:pt>
                <c:pt idx="2392">
                  <c:v>9.9066659999999995</c:v>
                </c:pt>
                <c:pt idx="2393">
                  <c:v>10.229998999999999</c:v>
                </c:pt>
                <c:pt idx="2394">
                  <c:v>10.249999000000001</c:v>
                </c:pt>
                <c:pt idx="2395">
                  <c:v>10.419999000000001</c:v>
                </c:pt>
                <c:pt idx="2396">
                  <c:v>10.336665999999999</c:v>
                </c:pt>
                <c:pt idx="2397">
                  <c:v>9.8333329999999997</c:v>
                </c:pt>
                <c:pt idx="2398">
                  <c:v>10</c:v>
                </c:pt>
                <c:pt idx="2399">
                  <c:v>10</c:v>
                </c:pt>
                <c:pt idx="2400">
                  <c:v>10.059998999999999</c:v>
                </c:pt>
                <c:pt idx="2401">
                  <c:v>10.403333</c:v>
                </c:pt>
                <c:pt idx="2402">
                  <c:v>10.566666</c:v>
                </c:pt>
                <c:pt idx="2403">
                  <c:v>10.483332000000001</c:v>
                </c:pt>
                <c:pt idx="2404">
                  <c:v>10.716666</c:v>
                </c:pt>
                <c:pt idx="2405">
                  <c:v>10.549999</c:v>
                </c:pt>
                <c:pt idx="2406">
                  <c:v>10.823333</c:v>
                </c:pt>
                <c:pt idx="2407">
                  <c:v>10.666665999999999</c:v>
                </c:pt>
                <c:pt idx="2408">
                  <c:v>10.419999000000001</c:v>
                </c:pt>
                <c:pt idx="2409">
                  <c:v>10.649998999999999</c:v>
                </c:pt>
                <c:pt idx="2410">
                  <c:v>10.666665999999999</c:v>
                </c:pt>
                <c:pt idx="2411">
                  <c:v>10.209999</c:v>
                </c:pt>
                <c:pt idx="2412">
                  <c:v>10.126666</c:v>
                </c:pt>
                <c:pt idx="2413">
                  <c:v>10.559998999999999</c:v>
                </c:pt>
                <c:pt idx="2414">
                  <c:v>10.566666</c:v>
                </c:pt>
                <c:pt idx="2415">
                  <c:v>10.319998999999999</c:v>
                </c:pt>
                <c:pt idx="2416">
                  <c:v>10.606666000000001</c:v>
                </c:pt>
                <c:pt idx="2417">
                  <c:v>10.459999</c:v>
                </c:pt>
                <c:pt idx="2418">
                  <c:v>10.403333</c:v>
                </c:pt>
                <c:pt idx="2419">
                  <c:v>10.049999</c:v>
                </c:pt>
                <c:pt idx="2420">
                  <c:v>10</c:v>
                </c:pt>
                <c:pt idx="2421">
                  <c:v>9.89</c:v>
                </c:pt>
                <c:pt idx="2422">
                  <c:v>9.966666</c:v>
                </c:pt>
                <c:pt idx="2423">
                  <c:v>10</c:v>
                </c:pt>
                <c:pt idx="2424">
                  <c:v>9.9599989999999998</c:v>
                </c:pt>
                <c:pt idx="2425">
                  <c:v>10.023332999999999</c:v>
                </c:pt>
                <c:pt idx="2426">
                  <c:v>9.9</c:v>
                </c:pt>
                <c:pt idx="2427">
                  <c:v>10.049999</c:v>
                </c:pt>
                <c:pt idx="2428">
                  <c:v>9.7499990000000007</c:v>
                </c:pt>
                <c:pt idx="2429">
                  <c:v>9.7433320000000005</c:v>
                </c:pt>
                <c:pt idx="2430">
                  <c:v>9.6966660000000005</c:v>
                </c:pt>
                <c:pt idx="2431">
                  <c:v>9.4066659999999995</c:v>
                </c:pt>
                <c:pt idx="2432">
                  <c:v>9.6533320000000007</c:v>
                </c:pt>
                <c:pt idx="2433">
                  <c:v>9.4166659999999993</c:v>
                </c:pt>
                <c:pt idx="2434">
                  <c:v>9.2666660000000007</c:v>
                </c:pt>
                <c:pt idx="2435">
                  <c:v>8.6</c:v>
                </c:pt>
                <c:pt idx="2436">
                  <c:v>8.6166660000000004</c:v>
                </c:pt>
                <c:pt idx="2437">
                  <c:v>8.5166660000000007</c:v>
                </c:pt>
                <c:pt idx="2438">
                  <c:v>8.3933330000000002</c:v>
                </c:pt>
                <c:pt idx="2439">
                  <c:v>8.3000000000000007</c:v>
                </c:pt>
                <c:pt idx="2440">
                  <c:v>8.0766650000000002</c:v>
                </c:pt>
                <c:pt idx="2441">
                  <c:v>7.8633319999999998</c:v>
                </c:pt>
                <c:pt idx="2442">
                  <c:v>7.7499989999999999</c:v>
                </c:pt>
                <c:pt idx="2443">
                  <c:v>7.9633320000000003</c:v>
                </c:pt>
                <c:pt idx="2444">
                  <c:v>7.8333329999999997</c:v>
                </c:pt>
                <c:pt idx="2445">
                  <c:v>7.7733319999999999</c:v>
                </c:pt>
                <c:pt idx="2446">
                  <c:v>7.8233329999999999</c:v>
                </c:pt>
                <c:pt idx="2447">
                  <c:v>7.7966660000000001</c:v>
                </c:pt>
                <c:pt idx="2448">
                  <c:v>7.8033330000000003</c:v>
                </c:pt>
                <c:pt idx="2449">
                  <c:v>7.8333329999999997</c:v>
                </c:pt>
                <c:pt idx="2450">
                  <c:v>7.6333330000000004</c:v>
                </c:pt>
                <c:pt idx="2451">
                  <c:v>7.5033329999999996</c:v>
                </c:pt>
                <c:pt idx="2452">
                  <c:v>7.1699989999999998</c:v>
                </c:pt>
                <c:pt idx="2453">
                  <c:v>7.233333</c:v>
                </c:pt>
                <c:pt idx="2454">
                  <c:v>7.1833320000000001</c:v>
                </c:pt>
                <c:pt idx="2455">
                  <c:v>7.2033329999999998</c:v>
                </c:pt>
                <c:pt idx="2456">
                  <c:v>7.6166660000000004</c:v>
                </c:pt>
                <c:pt idx="2457">
                  <c:v>7.733333</c:v>
                </c:pt>
                <c:pt idx="2458">
                  <c:v>7.7533320000000003</c:v>
                </c:pt>
                <c:pt idx="2459">
                  <c:v>7.9633320000000003</c:v>
                </c:pt>
                <c:pt idx="2460">
                  <c:v>7.8499990000000004</c:v>
                </c:pt>
                <c:pt idx="2461">
                  <c:v>7.966666</c:v>
                </c:pt>
                <c:pt idx="2462">
                  <c:v>7.5933330000000003</c:v>
                </c:pt>
                <c:pt idx="2463">
                  <c:v>7.6666660000000002</c:v>
                </c:pt>
                <c:pt idx="2464">
                  <c:v>7.6666660000000002</c:v>
                </c:pt>
                <c:pt idx="2465">
                  <c:v>7.6833320000000001</c:v>
                </c:pt>
                <c:pt idx="2466">
                  <c:v>7.7233330000000002</c:v>
                </c:pt>
                <c:pt idx="2467">
                  <c:v>7.8166659999999997</c:v>
                </c:pt>
                <c:pt idx="2468">
                  <c:v>7.9566660000000002</c:v>
                </c:pt>
                <c:pt idx="2469">
                  <c:v>7.9599989999999998</c:v>
                </c:pt>
                <c:pt idx="2470">
                  <c:v>7.9766649999999997</c:v>
                </c:pt>
                <c:pt idx="2471">
                  <c:v>7.99</c:v>
                </c:pt>
                <c:pt idx="2472">
                  <c:v>8.0466660000000001</c:v>
                </c:pt>
                <c:pt idx="2473">
                  <c:v>8.0133329999999994</c:v>
                </c:pt>
                <c:pt idx="2474">
                  <c:v>7.8633319999999998</c:v>
                </c:pt>
                <c:pt idx="2475">
                  <c:v>8.2666660000000007</c:v>
                </c:pt>
                <c:pt idx="2476">
                  <c:v>8.216666</c:v>
                </c:pt>
                <c:pt idx="2477">
                  <c:v>8.2599990000000005</c:v>
                </c:pt>
                <c:pt idx="2478">
                  <c:v>8.0033329999999996</c:v>
                </c:pt>
                <c:pt idx="2479">
                  <c:v>8.0366660000000003</c:v>
                </c:pt>
                <c:pt idx="2480">
                  <c:v>8.0466660000000001</c:v>
                </c:pt>
                <c:pt idx="2481">
                  <c:v>8.0133329999999994</c:v>
                </c:pt>
                <c:pt idx="2482">
                  <c:v>8.1733320000000003</c:v>
                </c:pt>
                <c:pt idx="2483">
                  <c:v>8.3000000000000007</c:v>
                </c:pt>
                <c:pt idx="2484">
                  <c:v>8.4166659999999993</c:v>
                </c:pt>
                <c:pt idx="2485">
                  <c:v>8.5533319999999993</c:v>
                </c:pt>
                <c:pt idx="2486">
                  <c:v>8.619999</c:v>
                </c:pt>
                <c:pt idx="2487">
                  <c:v>8.5</c:v>
                </c:pt>
                <c:pt idx="2488">
                  <c:v>8.6699990000000007</c:v>
                </c:pt>
                <c:pt idx="2489">
                  <c:v>8.7833319999999997</c:v>
                </c:pt>
                <c:pt idx="2490">
                  <c:v>8.869999</c:v>
                </c:pt>
                <c:pt idx="2491">
                  <c:v>9.1333330000000004</c:v>
                </c:pt>
                <c:pt idx="2492">
                  <c:v>9.0499989999999997</c:v>
                </c:pt>
                <c:pt idx="2493">
                  <c:v>8.7633320000000001</c:v>
                </c:pt>
                <c:pt idx="2494">
                  <c:v>8.6966660000000005</c:v>
                </c:pt>
                <c:pt idx="2495">
                  <c:v>8.716666</c:v>
                </c:pt>
                <c:pt idx="2496">
                  <c:v>8.8333329999999997</c:v>
                </c:pt>
                <c:pt idx="2497">
                  <c:v>8.8399990000000006</c:v>
                </c:pt>
                <c:pt idx="2498">
                  <c:v>8.8566660000000006</c:v>
                </c:pt>
                <c:pt idx="2499">
                  <c:v>8.8199989999999993</c:v>
                </c:pt>
                <c:pt idx="2500">
                  <c:v>8.9099989999999991</c:v>
                </c:pt>
                <c:pt idx="2501">
                  <c:v>8.7833319999999997</c:v>
                </c:pt>
                <c:pt idx="2502">
                  <c:v>8.5666659999999997</c:v>
                </c:pt>
                <c:pt idx="2503">
                  <c:v>8.5266660000000005</c:v>
                </c:pt>
                <c:pt idx="2504">
                  <c:v>8.5066659999999992</c:v>
                </c:pt>
                <c:pt idx="2505">
                  <c:v>8.7766649999999995</c:v>
                </c:pt>
                <c:pt idx="2506">
                  <c:v>8.6166660000000004</c:v>
                </c:pt>
                <c:pt idx="2507">
                  <c:v>8.6333330000000004</c:v>
                </c:pt>
                <c:pt idx="2508">
                  <c:v>8.4766650000000006</c:v>
                </c:pt>
                <c:pt idx="2509">
                  <c:v>8.4</c:v>
                </c:pt>
                <c:pt idx="2510">
                  <c:v>8.3333329999999997</c:v>
                </c:pt>
                <c:pt idx="2511">
                  <c:v>8.3333329999999997</c:v>
                </c:pt>
                <c:pt idx="2512">
                  <c:v>8.4466660000000005</c:v>
                </c:pt>
                <c:pt idx="2513">
                  <c:v>8.6466659999999997</c:v>
                </c:pt>
                <c:pt idx="2514">
                  <c:v>8.7299989999999994</c:v>
                </c:pt>
                <c:pt idx="2515">
                  <c:v>8.8933330000000002</c:v>
                </c:pt>
                <c:pt idx="2516">
                  <c:v>8.9699989999999996</c:v>
                </c:pt>
                <c:pt idx="2517">
                  <c:v>9.3633319999999998</c:v>
                </c:pt>
                <c:pt idx="2518">
                  <c:v>9.3833319999999993</c:v>
                </c:pt>
                <c:pt idx="2519">
                  <c:v>9.0066659999999992</c:v>
                </c:pt>
                <c:pt idx="2520">
                  <c:v>9.1</c:v>
                </c:pt>
                <c:pt idx="2521">
                  <c:v>9.0799990000000008</c:v>
                </c:pt>
                <c:pt idx="2522">
                  <c:v>9.0666659999999997</c:v>
                </c:pt>
                <c:pt idx="2523">
                  <c:v>9.2933330000000005</c:v>
                </c:pt>
                <c:pt idx="2524">
                  <c:v>9.3399990000000006</c:v>
                </c:pt>
                <c:pt idx="2525">
                  <c:v>9.3966659999999997</c:v>
                </c:pt>
                <c:pt idx="2526">
                  <c:v>9.5433319999999995</c:v>
                </c:pt>
                <c:pt idx="2527">
                  <c:v>9.4333329999999993</c:v>
                </c:pt>
                <c:pt idx="2528">
                  <c:v>9.2533320000000003</c:v>
                </c:pt>
                <c:pt idx="2529">
                  <c:v>9.2666660000000007</c:v>
                </c:pt>
                <c:pt idx="2530">
                  <c:v>9.3066659999999999</c:v>
                </c:pt>
                <c:pt idx="2531">
                  <c:v>9.1666659999999993</c:v>
                </c:pt>
                <c:pt idx="2532">
                  <c:v>9.1533320000000007</c:v>
                </c:pt>
                <c:pt idx="2533">
                  <c:v>8.9199990000000007</c:v>
                </c:pt>
                <c:pt idx="2534">
                  <c:v>9.0866659999999992</c:v>
                </c:pt>
                <c:pt idx="2535">
                  <c:v>9.2499990000000007</c:v>
                </c:pt>
                <c:pt idx="2536">
                  <c:v>9.3499990000000004</c:v>
                </c:pt>
                <c:pt idx="2537">
                  <c:v>9.4</c:v>
                </c:pt>
                <c:pt idx="2538">
                  <c:v>9.3666660000000004</c:v>
                </c:pt>
                <c:pt idx="2539">
                  <c:v>9.3666660000000004</c:v>
                </c:pt>
                <c:pt idx="2540">
                  <c:v>9.3133330000000001</c:v>
                </c:pt>
                <c:pt idx="2541">
                  <c:v>9.2799990000000001</c:v>
                </c:pt>
                <c:pt idx="2542">
                  <c:v>9.3666660000000004</c:v>
                </c:pt>
                <c:pt idx="2543">
                  <c:v>9.3333329999999997</c:v>
                </c:pt>
                <c:pt idx="2544">
                  <c:v>9.3466660000000008</c:v>
                </c:pt>
                <c:pt idx="2545">
                  <c:v>9.4099989999999991</c:v>
                </c:pt>
                <c:pt idx="2546">
                  <c:v>9.39</c:v>
                </c:pt>
                <c:pt idx="2547">
                  <c:v>9.4633319999999994</c:v>
                </c:pt>
                <c:pt idx="2548">
                  <c:v>9.3433320000000002</c:v>
                </c:pt>
                <c:pt idx="2549">
                  <c:v>9.466666</c:v>
                </c:pt>
                <c:pt idx="2550">
                  <c:v>9.3399990000000006</c:v>
                </c:pt>
                <c:pt idx="2551">
                  <c:v>9.2666660000000007</c:v>
                </c:pt>
                <c:pt idx="2552">
                  <c:v>9.1666659999999993</c:v>
                </c:pt>
                <c:pt idx="2553">
                  <c:v>9.2666660000000007</c:v>
                </c:pt>
                <c:pt idx="2554">
                  <c:v>9.4433319999999998</c:v>
                </c:pt>
                <c:pt idx="2555">
                  <c:v>9.466666</c:v>
                </c:pt>
                <c:pt idx="2556">
                  <c:v>10.283332</c:v>
                </c:pt>
                <c:pt idx="2557">
                  <c:v>10.1</c:v>
                </c:pt>
                <c:pt idx="2558">
                  <c:v>9.8166659999999997</c:v>
                </c:pt>
                <c:pt idx="2559">
                  <c:v>9.6</c:v>
                </c:pt>
                <c:pt idx="2560">
                  <c:v>9.8333329999999997</c:v>
                </c:pt>
                <c:pt idx="2561">
                  <c:v>10.149998999999999</c:v>
                </c:pt>
                <c:pt idx="2562">
                  <c:v>9.8000000000000007</c:v>
                </c:pt>
                <c:pt idx="2563">
                  <c:v>10.033333000000001</c:v>
                </c:pt>
                <c:pt idx="2564">
                  <c:v>10.116666</c:v>
                </c:pt>
                <c:pt idx="2565">
                  <c:v>10.156666</c:v>
                </c:pt>
                <c:pt idx="2566">
                  <c:v>9.716666</c:v>
                </c:pt>
                <c:pt idx="2567">
                  <c:v>9.8000000000000007</c:v>
                </c:pt>
                <c:pt idx="2568">
                  <c:v>9.6333330000000004</c:v>
                </c:pt>
                <c:pt idx="2569">
                  <c:v>9.716666</c:v>
                </c:pt>
                <c:pt idx="2570">
                  <c:v>9.7733319999999999</c:v>
                </c:pt>
                <c:pt idx="2571">
                  <c:v>9.716666</c:v>
                </c:pt>
                <c:pt idx="2572">
                  <c:v>10</c:v>
                </c:pt>
                <c:pt idx="2573">
                  <c:v>10</c:v>
                </c:pt>
                <c:pt idx="2574">
                  <c:v>10.183332</c:v>
                </c:pt>
                <c:pt idx="2575">
                  <c:v>10.059998999999999</c:v>
                </c:pt>
                <c:pt idx="2576">
                  <c:v>9.9033329999999999</c:v>
                </c:pt>
                <c:pt idx="2577">
                  <c:v>9.8499990000000004</c:v>
                </c:pt>
                <c:pt idx="2578">
                  <c:v>9.6399989999999995</c:v>
                </c:pt>
                <c:pt idx="2579">
                  <c:v>9.69</c:v>
                </c:pt>
                <c:pt idx="2580">
                  <c:v>9.9</c:v>
                </c:pt>
                <c:pt idx="2581">
                  <c:v>10.033333000000001</c:v>
                </c:pt>
                <c:pt idx="2582">
                  <c:v>10.1</c:v>
                </c:pt>
                <c:pt idx="2583">
                  <c:v>9.8633319999999998</c:v>
                </c:pt>
                <c:pt idx="2584">
                  <c:v>9.8599990000000002</c:v>
                </c:pt>
                <c:pt idx="2585">
                  <c:v>9.8966659999999997</c:v>
                </c:pt>
                <c:pt idx="2586">
                  <c:v>10.293333000000001</c:v>
                </c:pt>
                <c:pt idx="2587">
                  <c:v>10.559998999999999</c:v>
                </c:pt>
                <c:pt idx="2588">
                  <c:v>10.546666</c:v>
                </c:pt>
                <c:pt idx="2589">
                  <c:v>10.4</c:v>
                </c:pt>
                <c:pt idx="2590">
                  <c:v>10.193333000000001</c:v>
                </c:pt>
                <c:pt idx="2591">
                  <c:v>10.179999</c:v>
                </c:pt>
                <c:pt idx="2592">
                  <c:v>10.436666000000001</c:v>
                </c:pt>
                <c:pt idx="2593">
                  <c:v>10.213333</c:v>
                </c:pt>
                <c:pt idx="2594">
                  <c:v>10.003333</c:v>
                </c:pt>
                <c:pt idx="2595">
                  <c:v>9.8666660000000004</c:v>
                </c:pt>
                <c:pt idx="2596">
                  <c:v>10.053331999999999</c:v>
                </c:pt>
                <c:pt idx="2597">
                  <c:v>10.006665999999999</c:v>
                </c:pt>
                <c:pt idx="2598">
                  <c:v>10.153332000000001</c:v>
                </c:pt>
                <c:pt idx="2599">
                  <c:v>10.019999</c:v>
                </c:pt>
                <c:pt idx="2600">
                  <c:v>9.9133329999999997</c:v>
                </c:pt>
                <c:pt idx="2601">
                  <c:v>9.6766649999999998</c:v>
                </c:pt>
                <c:pt idx="2602">
                  <c:v>9.8000000000000007</c:v>
                </c:pt>
                <c:pt idx="2603">
                  <c:v>9.7133330000000004</c:v>
                </c:pt>
                <c:pt idx="2604">
                  <c:v>9.5766650000000002</c:v>
                </c:pt>
                <c:pt idx="2605">
                  <c:v>9.6699990000000007</c:v>
                </c:pt>
                <c:pt idx="2606">
                  <c:v>9.8133330000000001</c:v>
                </c:pt>
                <c:pt idx="2607">
                  <c:v>9.9166659999999993</c:v>
                </c:pt>
                <c:pt idx="2608">
                  <c:v>10</c:v>
                </c:pt>
                <c:pt idx="2609">
                  <c:v>10</c:v>
                </c:pt>
                <c:pt idx="2610">
                  <c:v>10.049999</c:v>
                </c:pt>
                <c:pt idx="2611">
                  <c:v>10.09</c:v>
                </c:pt>
                <c:pt idx="2612">
                  <c:v>10.056666</c:v>
                </c:pt>
                <c:pt idx="2613">
                  <c:v>9.8333329999999997</c:v>
                </c:pt>
                <c:pt idx="2614">
                  <c:v>10.046666</c:v>
                </c:pt>
                <c:pt idx="2615">
                  <c:v>10.019999</c:v>
                </c:pt>
                <c:pt idx="2616">
                  <c:v>10.103332999999999</c:v>
                </c:pt>
                <c:pt idx="2617">
                  <c:v>10</c:v>
                </c:pt>
                <c:pt idx="2618">
                  <c:v>9.9833320000000008</c:v>
                </c:pt>
                <c:pt idx="2619">
                  <c:v>10.049999</c:v>
                </c:pt>
                <c:pt idx="2620">
                  <c:v>10.466666</c:v>
                </c:pt>
                <c:pt idx="2621">
                  <c:v>10.766666000000001</c:v>
                </c:pt>
                <c:pt idx="2622">
                  <c:v>10.6</c:v>
                </c:pt>
                <c:pt idx="2623">
                  <c:v>10.366666</c:v>
                </c:pt>
                <c:pt idx="2624">
                  <c:v>10.29</c:v>
                </c:pt>
                <c:pt idx="2625">
                  <c:v>10.333333</c:v>
                </c:pt>
                <c:pt idx="2626">
                  <c:v>10.59</c:v>
                </c:pt>
                <c:pt idx="2627">
                  <c:v>10.366666</c:v>
                </c:pt>
                <c:pt idx="2628">
                  <c:v>10.4</c:v>
                </c:pt>
                <c:pt idx="2629">
                  <c:v>10.446666</c:v>
                </c:pt>
                <c:pt idx="2630">
                  <c:v>10.5</c:v>
                </c:pt>
                <c:pt idx="2631">
                  <c:v>10.616666</c:v>
                </c:pt>
                <c:pt idx="2632">
                  <c:v>10.629999</c:v>
                </c:pt>
                <c:pt idx="2633">
                  <c:v>10.569998999999999</c:v>
                </c:pt>
                <c:pt idx="2634">
                  <c:v>10.483332000000001</c:v>
                </c:pt>
                <c:pt idx="2635">
                  <c:v>10.649998999999999</c:v>
                </c:pt>
                <c:pt idx="2636">
                  <c:v>10.346666000000001</c:v>
                </c:pt>
                <c:pt idx="2637">
                  <c:v>10.5</c:v>
                </c:pt>
                <c:pt idx="2638">
                  <c:v>10.453332</c:v>
                </c:pt>
                <c:pt idx="2639">
                  <c:v>10.456666</c:v>
                </c:pt>
                <c:pt idx="2640">
                  <c:v>10.353332</c:v>
                </c:pt>
                <c:pt idx="2641">
                  <c:v>10.439999</c:v>
                </c:pt>
                <c:pt idx="2642">
                  <c:v>10.469999</c:v>
                </c:pt>
                <c:pt idx="2643">
                  <c:v>10.376664999999999</c:v>
                </c:pt>
                <c:pt idx="2644">
                  <c:v>10.346666000000001</c:v>
                </c:pt>
                <c:pt idx="2645">
                  <c:v>10.449999</c:v>
                </c:pt>
                <c:pt idx="2646">
                  <c:v>10.573332000000001</c:v>
                </c:pt>
                <c:pt idx="2647">
                  <c:v>10.506665999999999</c:v>
                </c:pt>
                <c:pt idx="2648">
                  <c:v>10.553331999999999</c:v>
                </c:pt>
                <c:pt idx="2649">
                  <c:v>10.613333000000001</c:v>
                </c:pt>
                <c:pt idx="2650">
                  <c:v>10.733333</c:v>
                </c:pt>
                <c:pt idx="2651">
                  <c:v>10.526666000000001</c:v>
                </c:pt>
                <c:pt idx="2652">
                  <c:v>10.729998999999999</c:v>
                </c:pt>
                <c:pt idx="2653">
                  <c:v>10.666665999999999</c:v>
                </c:pt>
                <c:pt idx="2654">
                  <c:v>10.433332999999999</c:v>
                </c:pt>
                <c:pt idx="2655">
                  <c:v>10.676665</c:v>
                </c:pt>
                <c:pt idx="2656">
                  <c:v>10.349999</c:v>
                </c:pt>
                <c:pt idx="2657">
                  <c:v>10.353332</c:v>
                </c:pt>
                <c:pt idx="2658">
                  <c:v>10.246665999999999</c:v>
                </c:pt>
                <c:pt idx="2659">
                  <c:v>10.333333</c:v>
                </c:pt>
                <c:pt idx="2660">
                  <c:v>10.433332999999999</c:v>
                </c:pt>
                <c:pt idx="2661">
                  <c:v>10.333333</c:v>
                </c:pt>
                <c:pt idx="2662">
                  <c:v>10.29</c:v>
                </c:pt>
                <c:pt idx="2663">
                  <c:v>10.376664999999999</c:v>
                </c:pt>
                <c:pt idx="2664">
                  <c:v>10.459999</c:v>
                </c:pt>
                <c:pt idx="2665">
                  <c:v>10.166665999999999</c:v>
                </c:pt>
                <c:pt idx="2666">
                  <c:v>10.293333000000001</c:v>
                </c:pt>
                <c:pt idx="2667">
                  <c:v>10.39</c:v>
                </c:pt>
                <c:pt idx="2668">
                  <c:v>10.449999</c:v>
                </c:pt>
                <c:pt idx="2669">
                  <c:v>10.369999</c:v>
                </c:pt>
                <c:pt idx="2670">
                  <c:v>10.516666000000001</c:v>
                </c:pt>
                <c:pt idx="2671">
                  <c:v>10.383331999999999</c:v>
                </c:pt>
                <c:pt idx="2672">
                  <c:v>10.666665999999999</c:v>
                </c:pt>
                <c:pt idx="2673">
                  <c:v>10.726666</c:v>
                </c:pt>
                <c:pt idx="2674">
                  <c:v>10.833333</c:v>
                </c:pt>
                <c:pt idx="2675">
                  <c:v>10.766666000000001</c:v>
                </c:pt>
                <c:pt idx="2676">
                  <c:v>10.743332000000001</c:v>
                </c:pt>
                <c:pt idx="2677">
                  <c:v>10.7</c:v>
                </c:pt>
                <c:pt idx="2678">
                  <c:v>10.623333000000001</c:v>
                </c:pt>
                <c:pt idx="2679">
                  <c:v>10.753332</c:v>
                </c:pt>
                <c:pt idx="2680">
                  <c:v>10.716666</c:v>
                </c:pt>
                <c:pt idx="2681">
                  <c:v>10.859999</c:v>
                </c:pt>
                <c:pt idx="2682">
                  <c:v>11.249999000000001</c:v>
                </c:pt>
                <c:pt idx="2683">
                  <c:v>11.116666</c:v>
                </c:pt>
                <c:pt idx="2684">
                  <c:v>11.333333</c:v>
                </c:pt>
                <c:pt idx="2685">
                  <c:v>11.549999</c:v>
                </c:pt>
                <c:pt idx="2686">
                  <c:v>11.453332</c:v>
                </c:pt>
                <c:pt idx="2687">
                  <c:v>10.833333</c:v>
                </c:pt>
                <c:pt idx="2688">
                  <c:v>10.783332</c:v>
                </c:pt>
                <c:pt idx="2689">
                  <c:v>10.933332999999999</c:v>
                </c:pt>
                <c:pt idx="2690">
                  <c:v>10.933332999999999</c:v>
                </c:pt>
                <c:pt idx="2691">
                  <c:v>11.243332000000001</c:v>
                </c:pt>
                <c:pt idx="2692">
                  <c:v>11.083332</c:v>
                </c:pt>
                <c:pt idx="2693">
                  <c:v>11.333333</c:v>
                </c:pt>
                <c:pt idx="2694">
                  <c:v>10.966666</c:v>
                </c:pt>
                <c:pt idx="2695">
                  <c:v>10.933332999999999</c:v>
                </c:pt>
                <c:pt idx="2696">
                  <c:v>10.836665999999999</c:v>
                </c:pt>
                <c:pt idx="2697">
                  <c:v>11</c:v>
                </c:pt>
                <c:pt idx="2698">
                  <c:v>10.8</c:v>
                </c:pt>
                <c:pt idx="2699">
                  <c:v>10.549999</c:v>
                </c:pt>
                <c:pt idx="2700">
                  <c:v>10.09</c:v>
                </c:pt>
                <c:pt idx="2701">
                  <c:v>10.346666000000001</c:v>
                </c:pt>
                <c:pt idx="2702">
                  <c:v>10.406666</c:v>
                </c:pt>
                <c:pt idx="2703">
                  <c:v>10.266666000000001</c:v>
                </c:pt>
                <c:pt idx="2704">
                  <c:v>10.276664999999999</c:v>
                </c:pt>
                <c:pt idx="2705">
                  <c:v>10.153332000000001</c:v>
                </c:pt>
                <c:pt idx="2706">
                  <c:v>10.296666</c:v>
                </c:pt>
                <c:pt idx="2707">
                  <c:v>10.116666</c:v>
                </c:pt>
                <c:pt idx="2708">
                  <c:v>10.029999</c:v>
                </c:pt>
                <c:pt idx="2709">
                  <c:v>9.853332</c:v>
                </c:pt>
                <c:pt idx="2710">
                  <c:v>9.9</c:v>
                </c:pt>
                <c:pt idx="2711">
                  <c:v>10.206666</c:v>
                </c:pt>
                <c:pt idx="2712">
                  <c:v>10.1</c:v>
                </c:pt>
                <c:pt idx="2713">
                  <c:v>10.1</c:v>
                </c:pt>
                <c:pt idx="2714">
                  <c:v>10.199999999999999</c:v>
                </c:pt>
                <c:pt idx="2715">
                  <c:v>10.103332999999999</c:v>
                </c:pt>
                <c:pt idx="2716">
                  <c:v>10.066666</c:v>
                </c:pt>
                <c:pt idx="2717">
                  <c:v>10.1</c:v>
                </c:pt>
                <c:pt idx="2718">
                  <c:v>10.019999</c:v>
                </c:pt>
                <c:pt idx="2719">
                  <c:v>9.9633319999999994</c:v>
                </c:pt>
                <c:pt idx="2720">
                  <c:v>10.049999</c:v>
                </c:pt>
                <c:pt idx="2721">
                  <c:v>10.263332</c:v>
                </c:pt>
                <c:pt idx="2722">
                  <c:v>10.199999999999999</c:v>
                </c:pt>
                <c:pt idx="2723">
                  <c:v>10.419999000000001</c:v>
                </c:pt>
                <c:pt idx="2724">
                  <c:v>10.413333</c:v>
                </c:pt>
                <c:pt idx="2725">
                  <c:v>10.416665999999999</c:v>
                </c:pt>
                <c:pt idx="2726">
                  <c:v>10.39</c:v>
                </c:pt>
                <c:pt idx="2727">
                  <c:v>10.376664999999999</c:v>
                </c:pt>
                <c:pt idx="2728">
                  <c:v>10.359999</c:v>
                </c:pt>
                <c:pt idx="2729">
                  <c:v>10.346666000000001</c:v>
                </c:pt>
                <c:pt idx="2730">
                  <c:v>10.506665999999999</c:v>
                </c:pt>
                <c:pt idx="2731">
                  <c:v>10.459999</c:v>
                </c:pt>
                <c:pt idx="2732">
                  <c:v>10.436666000000001</c:v>
                </c:pt>
                <c:pt idx="2733">
                  <c:v>10.716666</c:v>
                </c:pt>
                <c:pt idx="2734">
                  <c:v>10.896666</c:v>
                </c:pt>
                <c:pt idx="2735">
                  <c:v>10.883331999999999</c:v>
                </c:pt>
                <c:pt idx="2736">
                  <c:v>11.056666</c:v>
                </c:pt>
                <c:pt idx="2737">
                  <c:v>11.216666</c:v>
                </c:pt>
                <c:pt idx="2738">
                  <c:v>10.966666</c:v>
                </c:pt>
                <c:pt idx="2739">
                  <c:v>10.859999</c:v>
                </c:pt>
                <c:pt idx="2740">
                  <c:v>10.833333</c:v>
                </c:pt>
                <c:pt idx="2741">
                  <c:v>10.866666</c:v>
                </c:pt>
                <c:pt idx="2742">
                  <c:v>10.749999000000001</c:v>
                </c:pt>
                <c:pt idx="2743">
                  <c:v>10.559998999999999</c:v>
                </c:pt>
                <c:pt idx="2744">
                  <c:v>10.206666</c:v>
                </c:pt>
                <c:pt idx="2745">
                  <c:v>9.9</c:v>
                </c:pt>
                <c:pt idx="2746">
                  <c:v>10.066666</c:v>
                </c:pt>
                <c:pt idx="2747">
                  <c:v>9.9466660000000005</c:v>
                </c:pt>
                <c:pt idx="2748">
                  <c:v>10.069998999999999</c:v>
                </c:pt>
                <c:pt idx="2749">
                  <c:v>10.003333</c:v>
                </c:pt>
                <c:pt idx="2750">
                  <c:v>10.016666000000001</c:v>
                </c:pt>
                <c:pt idx="2751">
                  <c:v>9.9833320000000008</c:v>
                </c:pt>
                <c:pt idx="2752">
                  <c:v>10.433332999999999</c:v>
                </c:pt>
                <c:pt idx="2753">
                  <c:v>10.333333</c:v>
                </c:pt>
                <c:pt idx="2754">
                  <c:v>10.606666000000001</c:v>
                </c:pt>
                <c:pt idx="2755">
                  <c:v>10.616666</c:v>
                </c:pt>
                <c:pt idx="2756">
                  <c:v>10.549999</c:v>
                </c:pt>
                <c:pt idx="2757">
                  <c:v>10.5</c:v>
                </c:pt>
                <c:pt idx="2758">
                  <c:v>10.179999</c:v>
                </c:pt>
                <c:pt idx="2759">
                  <c:v>10.166665999999999</c:v>
                </c:pt>
                <c:pt idx="2760">
                  <c:v>10.109999</c:v>
                </c:pt>
                <c:pt idx="2761">
                  <c:v>10.043331999999999</c:v>
                </c:pt>
                <c:pt idx="2762">
                  <c:v>10.116666</c:v>
                </c:pt>
                <c:pt idx="2763">
                  <c:v>10.049999</c:v>
                </c:pt>
                <c:pt idx="2764">
                  <c:v>9.966666</c:v>
                </c:pt>
                <c:pt idx="2765">
                  <c:v>9.8833319999999993</c:v>
                </c:pt>
                <c:pt idx="2766">
                  <c:v>10</c:v>
                </c:pt>
                <c:pt idx="2767">
                  <c:v>9.9366660000000007</c:v>
                </c:pt>
                <c:pt idx="2768">
                  <c:v>9.8066659999999999</c:v>
                </c:pt>
                <c:pt idx="2769">
                  <c:v>9.8833319999999993</c:v>
                </c:pt>
                <c:pt idx="2770">
                  <c:v>9.9566660000000002</c:v>
                </c:pt>
                <c:pt idx="2771">
                  <c:v>9.9266660000000009</c:v>
                </c:pt>
                <c:pt idx="2772">
                  <c:v>9.8833319999999993</c:v>
                </c:pt>
                <c:pt idx="2773">
                  <c:v>9.8166659999999997</c:v>
                </c:pt>
                <c:pt idx="2774">
                  <c:v>9.69</c:v>
                </c:pt>
                <c:pt idx="2775">
                  <c:v>9.6766649999999998</c:v>
                </c:pt>
                <c:pt idx="2776">
                  <c:v>9.6499989999999993</c:v>
                </c:pt>
                <c:pt idx="2777">
                  <c:v>9.6533320000000007</c:v>
                </c:pt>
                <c:pt idx="2778">
                  <c:v>9.5833320000000004</c:v>
                </c:pt>
                <c:pt idx="2779">
                  <c:v>9.6033329999999992</c:v>
                </c:pt>
                <c:pt idx="2780">
                  <c:v>9.466666</c:v>
                </c:pt>
                <c:pt idx="2781">
                  <c:v>9.7199989999999996</c:v>
                </c:pt>
                <c:pt idx="2782">
                  <c:v>9.8666660000000004</c:v>
                </c:pt>
                <c:pt idx="2783">
                  <c:v>10.033333000000001</c:v>
                </c:pt>
                <c:pt idx="2784">
                  <c:v>9.89</c:v>
                </c:pt>
                <c:pt idx="2785">
                  <c:v>9.6799990000000005</c:v>
                </c:pt>
                <c:pt idx="2786">
                  <c:v>9.8133330000000001</c:v>
                </c:pt>
                <c:pt idx="2787">
                  <c:v>9.6733320000000003</c:v>
                </c:pt>
                <c:pt idx="2788">
                  <c:v>9.9166659999999993</c:v>
                </c:pt>
                <c:pt idx="2789">
                  <c:v>9.966666</c:v>
                </c:pt>
                <c:pt idx="2790">
                  <c:v>9.8833319999999993</c:v>
                </c:pt>
                <c:pt idx="2791">
                  <c:v>10.213333</c:v>
                </c:pt>
                <c:pt idx="2792">
                  <c:v>10.519999</c:v>
                </c:pt>
                <c:pt idx="2793">
                  <c:v>10.666665999999999</c:v>
                </c:pt>
                <c:pt idx="2794">
                  <c:v>10.649998999999999</c:v>
                </c:pt>
                <c:pt idx="2795">
                  <c:v>10.649998999999999</c:v>
                </c:pt>
                <c:pt idx="2796">
                  <c:v>10.649998999999999</c:v>
                </c:pt>
                <c:pt idx="2797">
                  <c:v>10.569998999999999</c:v>
                </c:pt>
                <c:pt idx="2798">
                  <c:v>10.673332</c:v>
                </c:pt>
                <c:pt idx="2799">
                  <c:v>10.686666000000001</c:v>
                </c:pt>
                <c:pt idx="2800">
                  <c:v>10.666665999999999</c:v>
                </c:pt>
                <c:pt idx="2801">
                  <c:v>10.383331999999999</c:v>
                </c:pt>
                <c:pt idx="2802">
                  <c:v>10.379999</c:v>
                </c:pt>
                <c:pt idx="2803">
                  <c:v>10.383331999999999</c:v>
                </c:pt>
                <c:pt idx="2804">
                  <c:v>9.9733319999999992</c:v>
                </c:pt>
                <c:pt idx="2805">
                  <c:v>10.156666</c:v>
                </c:pt>
                <c:pt idx="2806">
                  <c:v>10.166665999999999</c:v>
                </c:pt>
                <c:pt idx="2807">
                  <c:v>10.533333000000001</c:v>
                </c:pt>
                <c:pt idx="2808">
                  <c:v>10.176665</c:v>
                </c:pt>
                <c:pt idx="2809">
                  <c:v>9.9566660000000002</c:v>
                </c:pt>
                <c:pt idx="2810">
                  <c:v>9.7966660000000001</c:v>
                </c:pt>
                <c:pt idx="2811">
                  <c:v>10.023332999999999</c:v>
                </c:pt>
                <c:pt idx="2812">
                  <c:v>9.8099989999999995</c:v>
                </c:pt>
                <c:pt idx="2813">
                  <c:v>9.6933330000000009</c:v>
                </c:pt>
                <c:pt idx="2814">
                  <c:v>9.6799990000000005</c:v>
                </c:pt>
                <c:pt idx="2815">
                  <c:v>9.6633320000000005</c:v>
                </c:pt>
                <c:pt idx="2816">
                  <c:v>9.5699989999999993</c:v>
                </c:pt>
                <c:pt idx="2817">
                  <c:v>9.6499989999999993</c:v>
                </c:pt>
                <c:pt idx="2818">
                  <c:v>9.7299989999999994</c:v>
                </c:pt>
                <c:pt idx="2819">
                  <c:v>9.0833320000000004</c:v>
                </c:pt>
                <c:pt idx="2820">
                  <c:v>9.2499990000000007</c:v>
                </c:pt>
                <c:pt idx="2821">
                  <c:v>9.3499990000000004</c:v>
                </c:pt>
                <c:pt idx="2822">
                  <c:v>9.5166660000000007</c:v>
                </c:pt>
                <c:pt idx="2823">
                  <c:v>9.6666659999999993</c:v>
                </c:pt>
                <c:pt idx="2824">
                  <c:v>9.4099989999999991</c:v>
                </c:pt>
                <c:pt idx="2825">
                  <c:v>9.3333329999999997</c:v>
                </c:pt>
                <c:pt idx="2826">
                  <c:v>9.0833320000000004</c:v>
                </c:pt>
                <c:pt idx="2827">
                  <c:v>9.1999999999999993</c:v>
                </c:pt>
                <c:pt idx="2828">
                  <c:v>9.1433319999999991</c:v>
                </c:pt>
                <c:pt idx="2829">
                  <c:v>9.119999</c:v>
                </c:pt>
                <c:pt idx="2830">
                  <c:v>9.1999999999999993</c:v>
                </c:pt>
                <c:pt idx="2831">
                  <c:v>9.1033329999999992</c:v>
                </c:pt>
                <c:pt idx="2832">
                  <c:v>9.2499990000000007</c:v>
                </c:pt>
                <c:pt idx="2833">
                  <c:v>8.853332</c:v>
                </c:pt>
                <c:pt idx="2834">
                  <c:v>8.8333329999999997</c:v>
                </c:pt>
                <c:pt idx="2835">
                  <c:v>9.0299990000000001</c:v>
                </c:pt>
                <c:pt idx="2836">
                  <c:v>9.0499989999999997</c:v>
                </c:pt>
                <c:pt idx="2837">
                  <c:v>9</c:v>
                </c:pt>
                <c:pt idx="2838">
                  <c:v>8.9033329999999999</c:v>
                </c:pt>
                <c:pt idx="2839">
                  <c:v>9.2599990000000005</c:v>
                </c:pt>
                <c:pt idx="2840">
                  <c:v>9.233333</c:v>
                </c:pt>
                <c:pt idx="2841">
                  <c:v>9.2066660000000002</c:v>
                </c:pt>
                <c:pt idx="2842">
                  <c:v>9.0666659999999997</c:v>
                </c:pt>
                <c:pt idx="2843">
                  <c:v>9.0033329999999996</c:v>
                </c:pt>
                <c:pt idx="2844">
                  <c:v>9.1166660000000004</c:v>
                </c:pt>
                <c:pt idx="2845">
                  <c:v>9.1666659999999993</c:v>
                </c:pt>
                <c:pt idx="2846">
                  <c:v>9.2666660000000007</c:v>
                </c:pt>
                <c:pt idx="2847">
                  <c:v>9.216666</c:v>
                </c:pt>
                <c:pt idx="2848">
                  <c:v>9.3966659999999997</c:v>
                </c:pt>
                <c:pt idx="2849">
                  <c:v>9.3333329999999997</c:v>
                </c:pt>
                <c:pt idx="2850">
                  <c:v>9.3566660000000006</c:v>
                </c:pt>
                <c:pt idx="2851">
                  <c:v>9.4166659999999993</c:v>
                </c:pt>
                <c:pt idx="2852">
                  <c:v>9.4166659999999993</c:v>
                </c:pt>
                <c:pt idx="2853">
                  <c:v>9.7033330000000007</c:v>
                </c:pt>
                <c:pt idx="2854">
                  <c:v>9.7966660000000001</c:v>
                </c:pt>
                <c:pt idx="2855">
                  <c:v>9.7499990000000007</c:v>
                </c:pt>
                <c:pt idx="2856">
                  <c:v>9.9433319999999998</c:v>
                </c:pt>
                <c:pt idx="2857">
                  <c:v>9.9699989999999996</c:v>
                </c:pt>
                <c:pt idx="2858">
                  <c:v>10.063332000000001</c:v>
                </c:pt>
                <c:pt idx="2859">
                  <c:v>10.379999</c:v>
                </c:pt>
                <c:pt idx="2860">
                  <c:v>10.183332</c:v>
                </c:pt>
                <c:pt idx="2861">
                  <c:v>10.183332</c:v>
                </c:pt>
                <c:pt idx="2862">
                  <c:v>10.283332</c:v>
                </c:pt>
                <c:pt idx="2863">
                  <c:v>9.8199989999999993</c:v>
                </c:pt>
                <c:pt idx="2864">
                  <c:v>9.9166659999999993</c:v>
                </c:pt>
                <c:pt idx="2865">
                  <c:v>9.5966660000000008</c:v>
                </c:pt>
                <c:pt idx="2866">
                  <c:v>9.5433319999999995</c:v>
                </c:pt>
                <c:pt idx="2867">
                  <c:v>9.4</c:v>
                </c:pt>
                <c:pt idx="2868">
                  <c:v>9.2833319999999997</c:v>
                </c:pt>
                <c:pt idx="2869">
                  <c:v>9.2666660000000007</c:v>
                </c:pt>
                <c:pt idx="2870">
                  <c:v>9.3466660000000008</c:v>
                </c:pt>
                <c:pt idx="2871">
                  <c:v>9.1999999999999993</c:v>
                </c:pt>
                <c:pt idx="2872">
                  <c:v>9.2233330000000002</c:v>
                </c:pt>
                <c:pt idx="2873">
                  <c:v>9.3933330000000002</c:v>
                </c:pt>
                <c:pt idx="2874">
                  <c:v>9.3333329999999997</c:v>
                </c:pt>
                <c:pt idx="2875">
                  <c:v>9.2133330000000004</c:v>
                </c:pt>
                <c:pt idx="2876">
                  <c:v>9.1666659999999993</c:v>
                </c:pt>
                <c:pt idx="2877">
                  <c:v>9.1966660000000005</c:v>
                </c:pt>
                <c:pt idx="2878">
                  <c:v>9.0133329999999994</c:v>
                </c:pt>
                <c:pt idx="2879">
                  <c:v>9.2433320000000005</c:v>
                </c:pt>
                <c:pt idx="2880">
                  <c:v>9.0333330000000007</c:v>
                </c:pt>
                <c:pt idx="2881">
                  <c:v>8.9399990000000003</c:v>
                </c:pt>
                <c:pt idx="2882">
                  <c:v>9.19</c:v>
                </c:pt>
                <c:pt idx="2883">
                  <c:v>9.1933330000000009</c:v>
                </c:pt>
                <c:pt idx="2884">
                  <c:v>9</c:v>
                </c:pt>
                <c:pt idx="2885">
                  <c:v>8.8333329999999997</c:v>
                </c:pt>
                <c:pt idx="2886">
                  <c:v>8.8799989999999998</c:v>
                </c:pt>
                <c:pt idx="2887">
                  <c:v>8.6833320000000001</c:v>
                </c:pt>
                <c:pt idx="2888">
                  <c:v>8.6966660000000005</c:v>
                </c:pt>
                <c:pt idx="2889">
                  <c:v>8.7666660000000007</c:v>
                </c:pt>
                <c:pt idx="2890">
                  <c:v>8.5299990000000001</c:v>
                </c:pt>
                <c:pt idx="2891">
                  <c:v>8.6433319999999991</c:v>
                </c:pt>
                <c:pt idx="2892">
                  <c:v>8.3333329999999997</c:v>
                </c:pt>
                <c:pt idx="2893">
                  <c:v>8.233333</c:v>
                </c:pt>
                <c:pt idx="2894">
                  <c:v>8.136666</c:v>
                </c:pt>
                <c:pt idx="2895">
                  <c:v>7.9333330000000002</c:v>
                </c:pt>
                <c:pt idx="2896">
                  <c:v>8.0666659999999997</c:v>
                </c:pt>
                <c:pt idx="2897">
                  <c:v>8.19</c:v>
                </c:pt>
                <c:pt idx="2898">
                  <c:v>8.1633320000000005</c:v>
                </c:pt>
                <c:pt idx="2899">
                  <c:v>8.2499990000000007</c:v>
                </c:pt>
                <c:pt idx="2900">
                  <c:v>8.2266659999999998</c:v>
                </c:pt>
                <c:pt idx="2901">
                  <c:v>8.0633320000000008</c:v>
                </c:pt>
                <c:pt idx="2902">
                  <c:v>8.1166660000000004</c:v>
                </c:pt>
                <c:pt idx="2903">
                  <c:v>8.4166659999999993</c:v>
                </c:pt>
                <c:pt idx="2904">
                  <c:v>8.386666</c:v>
                </c:pt>
                <c:pt idx="2905">
                  <c:v>8.3666660000000004</c:v>
                </c:pt>
                <c:pt idx="2906">
                  <c:v>8.4</c:v>
                </c:pt>
                <c:pt idx="2907">
                  <c:v>8.5</c:v>
                </c:pt>
                <c:pt idx="2908">
                  <c:v>8.619999</c:v>
                </c:pt>
                <c:pt idx="2909">
                  <c:v>8.449999</c:v>
                </c:pt>
                <c:pt idx="2910">
                  <c:v>8.39</c:v>
                </c:pt>
                <c:pt idx="2911">
                  <c:v>8.6266660000000002</c:v>
                </c:pt>
                <c:pt idx="2912">
                  <c:v>8.5499989999999997</c:v>
                </c:pt>
                <c:pt idx="2913">
                  <c:v>8.3666660000000004</c:v>
                </c:pt>
                <c:pt idx="2914">
                  <c:v>8.3666660000000004</c:v>
                </c:pt>
                <c:pt idx="2915">
                  <c:v>8.1499989999999993</c:v>
                </c:pt>
                <c:pt idx="2916">
                  <c:v>8.1266660000000002</c:v>
                </c:pt>
                <c:pt idx="2917">
                  <c:v>8.2499990000000007</c:v>
                </c:pt>
                <c:pt idx="2918">
                  <c:v>8.4066659999999995</c:v>
                </c:pt>
                <c:pt idx="2919">
                  <c:v>8.6666659999999993</c:v>
                </c:pt>
                <c:pt idx="2920">
                  <c:v>9.1133330000000008</c:v>
                </c:pt>
                <c:pt idx="2921">
                  <c:v>8.5</c:v>
                </c:pt>
                <c:pt idx="2922">
                  <c:v>8.5399989999999999</c:v>
                </c:pt>
                <c:pt idx="2923">
                  <c:v>8.6066660000000006</c:v>
                </c:pt>
                <c:pt idx="2924">
                  <c:v>8.4599989999999998</c:v>
                </c:pt>
                <c:pt idx="2925">
                  <c:v>8.2599990000000005</c:v>
                </c:pt>
                <c:pt idx="2926">
                  <c:v>8.5033329999999996</c:v>
                </c:pt>
                <c:pt idx="2927">
                  <c:v>8.3666660000000004</c:v>
                </c:pt>
                <c:pt idx="2928">
                  <c:v>8.8566660000000006</c:v>
                </c:pt>
                <c:pt idx="2929">
                  <c:v>8.7499990000000007</c:v>
                </c:pt>
                <c:pt idx="2930">
                  <c:v>8.5699989999999993</c:v>
                </c:pt>
                <c:pt idx="2931">
                  <c:v>8.466666</c:v>
                </c:pt>
                <c:pt idx="2932">
                  <c:v>8.1999999999999993</c:v>
                </c:pt>
                <c:pt idx="2933">
                  <c:v>8.3799989999999998</c:v>
                </c:pt>
                <c:pt idx="2934">
                  <c:v>8</c:v>
                </c:pt>
                <c:pt idx="2935">
                  <c:v>7.9166660000000002</c:v>
                </c:pt>
                <c:pt idx="2936">
                  <c:v>8.3833319999999993</c:v>
                </c:pt>
                <c:pt idx="2937">
                  <c:v>8.5366660000000003</c:v>
                </c:pt>
                <c:pt idx="2938">
                  <c:v>8.6833320000000001</c:v>
                </c:pt>
                <c:pt idx="2939">
                  <c:v>8.5799990000000008</c:v>
                </c:pt>
                <c:pt idx="2940">
                  <c:v>8.6999999999999993</c:v>
                </c:pt>
                <c:pt idx="2941">
                  <c:v>8.6333330000000004</c:v>
                </c:pt>
                <c:pt idx="2942">
                  <c:v>9.3199989999999993</c:v>
                </c:pt>
                <c:pt idx="2943">
                  <c:v>9.3666660000000004</c:v>
                </c:pt>
                <c:pt idx="2944">
                  <c:v>9.733333</c:v>
                </c:pt>
                <c:pt idx="2945">
                  <c:v>9.7666660000000007</c:v>
                </c:pt>
                <c:pt idx="2946">
                  <c:v>9.6666659999999993</c:v>
                </c:pt>
                <c:pt idx="2947">
                  <c:v>9.9466660000000005</c:v>
                </c:pt>
                <c:pt idx="2948">
                  <c:v>9.7666660000000007</c:v>
                </c:pt>
                <c:pt idx="2949">
                  <c:v>9.7133330000000004</c:v>
                </c:pt>
                <c:pt idx="2950">
                  <c:v>9.6666659999999993</c:v>
                </c:pt>
                <c:pt idx="2951">
                  <c:v>9.6666659999999993</c:v>
                </c:pt>
                <c:pt idx="2952">
                  <c:v>9.466666</c:v>
                </c:pt>
                <c:pt idx="2953">
                  <c:v>9.4</c:v>
                </c:pt>
                <c:pt idx="2954">
                  <c:v>9.5366660000000003</c:v>
                </c:pt>
                <c:pt idx="2955">
                  <c:v>9.3333329999999997</c:v>
                </c:pt>
                <c:pt idx="2956">
                  <c:v>9.449999</c:v>
                </c:pt>
                <c:pt idx="2957">
                  <c:v>9.3333329999999997</c:v>
                </c:pt>
                <c:pt idx="2958">
                  <c:v>9.1299989999999998</c:v>
                </c:pt>
                <c:pt idx="2959">
                  <c:v>9.2499990000000007</c:v>
                </c:pt>
                <c:pt idx="2960">
                  <c:v>9.3433320000000002</c:v>
                </c:pt>
                <c:pt idx="2961">
                  <c:v>9</c:v>
                </c:pt>
                <c:pt idx="2962">
                  <c:v>9.1133330000000008</c:v>
                </c:pt>
                <c:pt idx="2963">
                  <c:v>8.9733319999999992</c:v>
                </c:pt>
                <c:pt idx="2964">
                  <c:v>9.0499989999999997</c:v>
                </c:pt>
                <c:pt idx="2965">
                  <c:v>9.5499989999999997</c:v>
                </c:pt>
                <c:pt idx="2966">
                  <c:v>9.7699990000000003</c:v>
                </c:pt>
                <c:pt idx="2967">
                  <c:v>10.039999</c:v>
                </c:pt>
                <c:pt idx="2968">
                  <c:v>9.8233329999999999</c:v>
                </c:pt>
                <c:pt idx="2969">
                  <c:v>9.4233329999999995</c:v>
                </c:pt>
                <c:pt idx="2970">
                  <c:v>9.7866660000000003</c:v>
                </c:pt>
                <c:pt idx="2971">
                  <c:v>9.966666</c:v>
                </c:pt>
                <c:pt idx="2972">
                  <c:v>10.063332000000001</c:v>
                </c:pt>
                <c:pt idx="2973">
                  <c:v>10.356666000000001</c:v>
                </c:pt>
                <c:pt idx="2974">
                  <c:v>10.673332</c:v>
                </c:pt>
                <c:pt idx="2975">
                  <c:v>10.566666</c:v>
                </c:pt>
                <c:pt idx="2976">
                  <c:v>10.833333</c:v>
                </c:pt>
                <c:pt idx="2977">
                  <c:v>11.329999000000001</c:v>
                </c:pt>
                <c:pt idx="2978">
                  <c:v>11.1</c:v>
                </c:pt>
                <c:pt idx="2979">
                  <c:v>11.283332</c:v>
                </c:pt>
                <c:pt idx="2980">
                  <c:v>11.346666000000001</c:v>
                </c:pt>
                <c:pt idx="2981">
                  <c:v>11.2</c:v>
                </c:pt>
                <c:pt idx="2982">
                  <c:v>10.8</c:v>
                </c:pt>
                <c:pt idx="2983">
                  <c:v>10.926666000000001</c:v>
                </c:pt>
                <c:pt idx="2984">
                  <c:v>10.956666</c:v>
                </c:pt>
                <c:pt idx="2985">
                  <c:v>11.086665999999999</c:v>
                </c:pt>
                <c:pt idx="2986">
                  <c:v>11.049999</c:v>
                </c:pt>
                <c:pt idx="2987">
                  <c:v>11.133333</c:v>
                </c:pt>
                <c:pt idx="2988">
                  <c:v>11.476665000000001</c:v>
                </c:pt>
                <c:pt idx="2989">
                  <c:v>11.239998999999999</c:v>
                </c:pt>
                <c:pt idx="2990">
                  <c:v>10.906666</c:v>
                </c:pt>
                <c:pt idx="2991">
                  <c:v>10.766666000000001</c:v>
                </c:pt>
                <c:pt idx="2992">
                  <c:v>10.793333000000001</c:v>
                </c:pt>
                <c:pt idx="2993">
                  <c:v>10.496665999999999</c:v>
                </c:pt>
                <c:pt idx="2994">
                  <c:v>10.6</c:v>
                </c:pt>
                <c:pt idx="2995">
                  <c:v>10.859999</c:v>
                </c:pt>
                <c:pt idx="2996">
                  <c:v>11.113333000000001</c:v>
                </c:pt>
                <c:pt idx="2997">
                  <c:v>11.3</c:v>
                </c:pt>
                <c:pt idx="2998">
                  <c:v>11.183332</c:v>
                </c:pt>
                <c:pt idx="2999">
                  <c:v>11.453332</c:v>
                </c:pt>
                <c:pt idx="3000">
                  <c:v>11.166665999999999</c:v>
                </c:pt>
                <c:pt idx="3001">
                  <c:v>11.303333</c:v>
                </c:pt>
                <c:pt idx="3002">
                  <c:v>11.466666</c:v>
                </c:pt>
                <c:pt idx="3003">
                  <c:v>11.696666</c:v>
                </c:pt>
                <c:pt idx="3004">
                  <c:v>11.923333</c:v>
                </c:pt>
                <c:pt idx="3005">
                  <c:v>12.149998999999999</c:v>
                </c:pt>
                <c:pt idx="3006">
                  <c:v>12.29</c:v>
                </c:pt>
                <c:pt idx="3007">
                  <c:v>12.633333</c:v>
                </c:pt>
                <c:pt idx="3008">
                  <c:v>12.293333000000001</c:v>
                </c:pt>
                <c:pt idx="3009">
                  <c:v>12.19</c:v>
                </c:pt>
                <c:pt idx="3010">
                  <c:v>12.126666</c:v>
                </c:pt>
                <c:pt idx="3011">
                  <c:v>12.066666</c:v>
                </c:pt>
                <c:pt idx="3012">
                  <c:v>12.333333</c:v>
                </c:pt>
                <c:pt idx="3013">
                  <c:v>12.616666</c:v>
                </c:pt>
                <c:pt idx="3014">
                  <c:v>12.369999</c:v>
                </c:pt>
                <c:pt idx="3015">
                  <c:v>12.563332000000001</c:v>
                </c:pt>
                <c:pt idx="3016">
                  <c:v>12.266666000000001</c:v>
                </c:pt>
                <c:pt idx="3017">
                  <c:v>12.3</c:v>
                </c:pt>
                <c:pt idx="3018">
                  <c:v>12.266666000000001</c:v>
                </c:pt>
                <c:pt idx="3019">
                  <c:v>12.683332</c:v>
                </c:pt>
                <c:pt idx="3020">
                  <c:v>12.666665999999999</c:v>
                </c:pt>
                <c:pt idx="3021">
                  <c:v>13.003333</c:v>
                </c:pt>
                <c:pt idx="3022">
                  <c:v>12.806666</c:v>
                </c:pt>
                <c:pt idx="3023">
                  <c:v>13.133333</c:v>
                </c:pt>
                <c:pt idx="3024">
                  <c:v>13.133333</c:v>
                </c:pt>
                <c:pt idx="3025">
                  <c:v>13.083332</c:v>
                </c:pt>
                <c:pt idx="3026">
                  <c:v>13</c:v>
                </c:pt>
                <c:pt idx="3027">
                  <c:v>13.403333</c:v>
                </c:pt>
                <c:pt idx="3028">
                  <c:v>14.076665</c:v>
                </c:pt>
                <c:pt idx="3029">
                  <c:v>13.866666</c:v>
                </c:pt>
                <c:pt idx="3030">
                  <c:v>13.953332</c:v>
                </c:pt>
                <c:pt idx="3031">
                  <c:v>13.906666</c:v>
                </c:pt>
                <c:pt idx="3032">
                  <c:v>13.959999</c:v>
                </c:pt>
                <c:pt idx="3033">
                  <c:v>14.049999</c:v>
                </c:pt>
                <c:pt idx="3034">
                  <c:v>14.1</c:v>
                </c:pt>
                <c:pt idx="3035">
                  <c:v>14.086665999999999</c:v>
                </c:pt>
                <c:pt idx="3036">
                  <c:v>14.039999</c:v>
                </c:pt>
                <c:pt idx="3037">
                  <c:v>14.126666</c:v>
                </c:pt>
                <c:pt idx="3038">
                  <c:v>13.566666</c:v>
                </c:pt>
                <c:pt idx="3039">
                  <c:v>13.866666</c:v>
                </c:pt>
                <c:pt idx="3040">
                  <c:v>14.263332</c:v>
                </c:pt>
                <c:pt idx="3041">
                  <c:v>14.4</c:v>
                </c:pt>
                <c:pt idx="3042">
                  <c:v>14.423333</c:v>
                </c:pt>
                <c:pt idx="3043">
                  <c:v>14.533333000000001</c:v>
                </c:pt>
                <c:pt idx="3044">
                  <c:v>14.7</c:v>
                </c:pt>
                <c:pt idx="3045">
                  <c:v>14.849999</c:v>
                </c:pt>
                <c:pt idx="3046">
                  <c:v>14.679999</c:v>
                </c:pt>
                <c:pt idx="3047">
                  <c:v>14.163332</c:v>
                </c:pt>
                <c:pt idx="3048">
                  <c:v>14.033333000000001</c:v>
                </c:pt>
                <c:pt idx="3049">
                  <c:v>13.633333</c:v>
                </c:pt>
                <c:pt idx="3050">
                  <c:v>13.166665999999999</c:v>
                </c:pt>
                <c:pt idx="3051">
                  <c:v>13.4</c:v>
                </c:pt>
                <c:pt idx="3052">
                  <c:v>13.749999000000001</c:v>
                </c:pt>
                <c:pt idx="3053">
                  <c:v>13.793333000000001</c:v>
                </c:pt>
                <c:pt idx="3054">
                  <c:v>13.336665999999999</c:v>
                </c:pt>
                <c:pt idx="3055">
                  <c:v>13.29</c:v>
                </c:pt>
                <c:pt idx="3056">
                  <c:v>13</c:v>
                </c:pt>
                <c:pt idx="3057">
                  <c:v>12.833333</c:v>
                </c:pt>
                <c:pt idx="3058">
                  <c:v>12.883331999999999</c:v>
                </c:pt>
                <c:pt idx="3059">
                  <c:v>13.673332</c:v>
                </c:pt>
                <c:pt idx="3060">
                  <c:v>13.766666000000001</c:v>
                </c:pt>
                <c:pt idx="3061">
                  <c:v>13.279999</c:v>
                </c:pt>
                <c:pt idx="3062">
                  <c:v>13.333333</c:v>
                </c:pt>
                <c:pt idx="3063">
                  <c:v>13.333333</c:v>
                </c:pt>
                <c:pt idx="3064">
                  <c:v>13.356666000000001</c:v>
                </c:pt>
                <c:pt idx="3065">
                  <c:v>13.429999</c:v>
                </c:pt>
                <c:pt idx="3066">
                  <c:v>13.166665999999999</c:v>
                </c:pt>
                <c:pt idx="3067">
                  <c:v>13.166665999999999</c:v>
                </c:pt>
                <c:pt idx="3068">
                  <c:v>13.039999</c:v>
                </c:pt>
                <c:pt idx="3069">
                  <c:v>13.306666</c:v>
                </c:pt>
                <c:pt idx="3070">
                  <c:v>13.586665999999999</c:v>
                </c:pt>
                <c:pt idx="3071">
                  <c:v>13.396666</c:v>
                </c:pt>
                <c:pt idx="3072">
                  <c:v>13.683332</c:v>
                </c:pt>
                <c:pt idx="3073">
                  <c:v>14.146666</c:v>
                </c:pt>
                <c:pt idx="3074">
                  <c:v>14.316666</c:v>
                </c:pt>
                <c:pt idx="3075">
                  <c:v>14.349999</c:v>
                </c:pt>
                <c:pt idx="3076">
                  <c:v>14.709999</c:v>
                </c:pt>
                <c:pt idx="3077">
                  <c:v>15.093332999999999</c:v>
                </c:pt>
                <c:pt idx="3078">
                  <c:v>14.996665999999999</c:v>
                </c:pt>
                <c:pt idx="3079">
                  <c:v>14.916665999999999</c:v>
                </c:pt>
                <c:pt idx="3080">
                  <c:v>14.996665999999999</c:v>
                </c:pt>
                <c:pt idx="3081">
                  <c:v>14.496665999999999</c:v>
                </c:pt>
                <c:pt idx="3082">
                  <c:v>14.529999</c:v>
                </c:pt>
                <c:pt idx="3083">
                  <c:v>14.226666</c:v>
                </c:pt>
                <c:pt idx="3084">
                  <c:v>14.463331999999999</c:v>
                </c:pt>
                <c:pt idx="3085">
                  <c:v>14.533333000000001</c:v>
                </c:pt>
                <c:pt idx="3086">
                  <c:v>14.656666</c:v>
                </c:pt>
                <c:pt idx="3087">
                  <c:v>14.566666</c:v>
                </c:pt>
                <c:pt idx="3088">
                  <c:v>15.066666</c:v>
                </c:pt>
                <c:pt idx="3089">
                  <c:v>15.249999000000001</c:v>
                </c:pt>
                <c:pt idx="3090">
                  <c:v>15.566666</c:v>
                </c:pt>
                <c:pt idx="3091">
                  <c:v>16.346665999999999</c:v>
                </c:pt>
                <c:pt idx="3092">
                  <c:v>16.233332999999998</c:v>
                </c:pt>
                <c:pt idx="3093">
                  <c:v>16.333333</c:v>
                </c:pt>
                <c:pt idx="3094">
                  <c:v>16.523333000000001</c:v>
                </c:pt>
                <c:pt idx="3095">
                  <c:v>16.09</c:v>
                </c:pt>
                <c:pt idx="3096">
                  <c:v>15.906666</c:v>
                </c:pt>
                <c:pt idx="3097">
                  <c:v>15.959999</c:v>
                </c:pt>
                <c:pt idx="3098">
                  <c:v>16.036666</c:v>
                </c:pt>
                <c:pt idx="3099">
                  <c:v>15.8</c:v>
                </c:pt>
                <c:pt idx="3100">
                  <c:v>15.966666</c:v>
                </c:pt>
                <c:pt idx="3101">
                  <c:v>16</c:v>
                </c:pt>
                <c:pt idx="3102">
                  <c:v>16.043331999999999</c:v>
                </c:pt>
                <c:pt idx="3103">
                  <c:v>16.190000000000001</c:v>
                </c:pt>
                <c:pt idx="3104">
                  <c:v>16.083331999999999</c:v>
                </c:pt>
                <c:pt idx="3105">
                  <c:v>16.2</c:v>
                </c:pt>
                <c:pt idx="3106">
                  <c:v>16.29</c:v>
                </c:pt>
                <c:pt idx="3107">
                  <c:v>16.119999</c:v>
                </c:pt>
                <c:pt idx="3108">
                  <c:v>16.166665999999999</c:v>
                </c:pt>
                <c:pt idx="3109">
                  <c:v>16.386666000000002</c:v>
                </c:pt>
                <c:pt idx="3110">
                  <c:v>16.333333</c:v>
                </c:pt>
                <c:pt idx="3111">
                  <c:v>16.196666</c:v>
                </c:pt>
                <c:pt idx="3112">
                  <c:v>16.323333000000002</c:v>
                </c:pt>
                <c:pt idx="3113">
                  <c:v>16.529999</c:v>
                </c:pt>
                <c:pt idx="3114">
                  <c:v>17.833333</c:v>
                </c:pt>
                <c:pt idx="3115">
                  <c:v>18.79</c:v>
                </c:pt>
                <c:pt idx="3116">
                  <c:v>18.3</c:v>
                </c:pt>
                <c:pt idx="3117">
                  <c:v>18.233332999999998</c:v>
                </c:pt>
                <c:pt idx="3118">
                  <c:v>18.176665</c:v>
                </c:pt>
                <c:pt idx="3119">
                  <c:v>17.899999999999999</c:v>
                </c:pt>
                <c:pt idx="3120">
                  <c:v>17.763331999999998</c:v>
                </c:pt>
                <c:pt idx="3121">
                  <c:v>17.783332000000001</c:v>
                </c:pt>
                <c:pt idx="3122">
                  <c:v>17.903333</c:v>
                </c:pt>
                <c:pt idx="3123">
                  <c:v>18.143332000000001</c:v>
                </c:pt>
                <c:pt idx="3124">
                  <c:v>17.766666000000001</c:v>
                </c:pt>
                <c:pt idx="3125">
                  <c:v>17.796665999999998</c:v>
                </c:pt>
                <c:pt idx="3126">
                  <c:v>17.456665999999998</c:v>
                </c:pt>
                <c:pt idx="3127">
                  <c:v>17.329999000000001</c:v>
                </c:pt>
                <c:pt idx="3128">
                  <c:v>17.569998999999999</c:v>
                </c:pt>
                <c:pt idx="3129">
                  <c:v>17.733332999999998</c:v>
                </c:pt>
                <c:pt idx="3130">
                  <c:v>17.959999</c:v>
                </c:pt>
                <c:pt idx="3131">
                  <c:v>18.006665999999999</c:v>
                </c:pt>
                <c:pt idx="3132">
                  <c:v>17.533332999999999</c:v>
                </c:pt>
                <c:pt idx="3133">
                  <c:v>17.859998999999998</c:v>
                </c:pt>
                <c:pt idx="3134">
                  <c:v>17.963332000000001</c:v>
                </c:pt>
                <c:pt idx="3135">
                  <c:v>17.8</c:v>
                </c:pt>
                <c:pt idx="3136">
                  <c:v>16.966666</c:v>
                </c:pt>
                <c:pt idx="3137">
                  <c:v>17.156666000000001</c:v>
                </c:pt>
                <c:pt idx="3138">
                  <c:v>17.759999000000001</c:v>
                </c:pt>
                <c:pt idx="3139">
                  <c:v>17.8</c:v>
                </c:pt>
                <c:pt idx="3140">
                  <c:v>17.676665</c:v>
                </c:pt>
                <c:pt idx="3141">
                  <c:v>17.779999</c:v>
                </c:pt>
                <c:pt idx="3142">
                  <c:v>17.996666000000001</c:v>
                </c:pt>
                <c:pt idx="3143">
                  <c:v>18.066666000000001</c:v>
                </c:pt>
                <c:pt idx="3144">
                  <c:v>18.536666</c:v>
                </c:pt>
                <c:pt idx="3145">
                  <c:v>18.849999</c:v>
                </c:pt>
                <c:pt idx="3146">
                  <c:v>19</c:v>
                </c:pt>
                <c:pt idx="3147">
                  <c:v>19.149999000000001</c:v>
                </c:pt>
                <c:pt idx="3148">
                  <c:v>18.873332000000001</c:v>
                </c:pt>
                <c:pt idx="3149">
                  <c:v>19.133333</c:v>
                </c:pt>
                <c:pt idx="3150">
                  <c:v>19.333333</c:v>
                </c:pt>
                <c:pt idx="3151">
                  <c:v>19.246666000000001</c:v>
                </c:pt>
                <c:pt idx="3152">
                  <c:v>19.483332000000001</c:v>
                </c:pt>
                <c:pt idx="3153">
                  <c:v>19.266666000000001</c:v>
                </c:pt>
                <c:pt idx="3154">
                  <c:v>20</c:v>
                </c:pt>
                <c:pt idx="3155">
                  <c:v>19.833333</c:v>
                </c:pt>
                <c:pt idx="3156">
                  <c:v>19.600000000000001</c:v>
                </c:pt>
                <c:pt idx="3157">
                  <c:v>19.566666000000001</c:v>
                </c:pt>
                <c:pt idx="3158">
                  <c:v>19.603332999999999</c:v>
                </c:pt>
                <c:pt idx="3159">
                  <c:v>19.276665000000001</c:v>
                </c:pt>
                <c:pt idx="3160">
                  <c:v>19.166665999999999</c:v>
                </c:pt>
                <c:pt idx="3161">
                  <c:v>19.133333</c:v>
                </c:pt>
                <c:pt idx="3162">
                  <c:v>18.983332000000001</c:v>
                </c:pt>
                <c:pt idx="3163">
                  <c:v>18.996666000000001</c:v>
                </c:pt>
                <c:pt idx="3164">
                  <c:v>19.143332000000001</c:v>
                </c:pt>
                <c:pt idx="3165">
                  <c:v>18.946666</c:v>
                </c:pt>
                <c:pt idx="3166">
                  <c:v>18.736666</c:v>
                </c:pt>
                <c:pt idx="3167">
                  <c:v>19.069998999999999</c:v>
                </c:pt>
                <c:pt idx="3168">
                  <c:v>19.466666</c:v>
                </c:pt>
                <c:pt idx="3169">
                  <c:v>19.333333</c:v>
                </c:pt>
                <c:pt idx="3170">
                  <c:v>19.249998999999999</c:v>
                </c:pt>
                <c:pt idx="3171">
                  <c:v>19.426666000000001</c:v>
                </c:pt>
                <c:pt idx="3172">
                  <c:v>20.666665999999999</c:v>
                </c:pt>
                <c:pt idx="3173">
                  <c:v>21.083331999999999</c:v>
                </c:pt>
                <c:pt idx="3174">
                  <c:v>20.759999000000001</c:v>
                </c:pt>
                <c:pt idx="3175">
                  <c:v>21.103332999999999</c:v>
                </c:pt>
                <c:pt idx="3176">
                  <c:v>20.643332000000001</c:v>
                </c:pt>
                <c:pt idx="3177">
                  <c:v>19.966666</c:v>
                </c:pt>
                <c:pt idx="3178">
                  <c:v>20.506665999999999</c:v>
                </c:pt>
                <c:pt idx="3179">
                  <c:v>20.356666000000001</c:v>
                </c:pt>
                <c:pt idx="3180">
                  <c:v>20.329999000000001</c:v>
                </c:pt>
                <c:pt idx="3181">
                  <c:v>20.726666000000002</c:v>
                </c:pt>
                <c:pt idx="3182">
                  <c:v>20.636666000000002</c:v>
                </c:pt>
                <c:pt idx="3183">
                  <c:v>20.566666000000001</c:v>
                </c:pt>
                <c:pt idx="3184">
                  <c:v>21.033332999999999</c:v>
                </c:pt>
                <c:pt idx="3185">
                  <c:v>21.453332</c:v>
                </c:pt>
                <c:pt idx="3186">
                  <c:v>21.839998999999999</c:v>
                </c:pt>
                <c:pt idx="3187">
                  <c:v>22.2</c:v>
                </c:pt>
                <c:pt idx="3188">
                  <c:v>21.746666000000001</c:v>
                </c:pt>
                <c:pt idx="3189">
                  <c:v>21.813333</c:v>
                </c:pt>
                <c:pt idx="3190">
                  <c:v>21.686665999999999</c:v>
                </c:pt>
                <c:pt idx="3191">
                  <c:v>21.886666000000002</c:v>
                </c:pt>
                <c:pt idx="3192">
                  <c:v>21.823333000000002</c:v>
                </c:pt>
                <c:pt idx="3193">
                  <c:v>21.566666000000001</c:v>
                </c:pt>
                <c:pt idx="3194">
                  <c:v>21.163332</c:v>
                </c:pt>
                <c:pt idx="3195">
                  <c:v>20.833333</c:v>
                </c:pt>
                <c:pt idx="3196">
                  <c:v>21.283332000000001</c:v>
                </c:pt>
                <c:pt idx="3197">
                  <c:v>21.429998999999999</c:v>
                </c:pt>
                <c:pt idx="3198">
                  <c:v>21.803332999999999</c:v>
                </c:pt>
                <c:pt idx="3199">
                  <c:v>21.679998999999999</c:v>
                </c:pt>
                <c:pt idx="3200">
                  <c:v>21.616665999999999</c:v>
                </c:pt>
                <c:pt idx="3201">
                  <c:v>21.579999000000001</c:v>
                </c:pt>
                <c:pt idx="3202">
                  <c:v>22.333333</c:v>
                </c:pt>
                <c:pt idx="3203">
                  <c:v>22.9</c:v>
                </c:pt>
                <c:pt idx="3204">
                  <c:v>22.666665999999999</c:v>
                </c:pt>
                <c:pt idx="3205">
                  <c:v>22.633333</c:v>
                </c:pt>
                <c:pt idx="3206">
                  <c:v>22.566666000000001</c:v>
                </c:pt>
                <c:pt idx="3207">
                  <c:v>22.666665999999999</c:v>
                </c:pt>
                <c:pt idx="3208">
                  <c:v>22.819998999999999</c:v>
                </c:pt>
                <c:pt idx="3209">
                  <c:v>22.556666</c:v>
                </c:pt>
                <c:pt idx="3210">
                  <c:v>22.329999000000001</c:v>
                </c:pt>
                <c:pt idx="3211">
                  <c:v>21.606666000000001</c:v>
                </c:pt>
                <c:pt idx="3212">
                  <c:v>21.516666000000001</c:v>
                </c:pt>
                <c:pt idx="3213">
                  <c:v>23.049999</c:v>
                </c:pt>
                <c:pt idx="3214">
                  <c:v>23.539999000000002</c:v>
                </c:pt>
                <c:pt idx="3215">
                  <c:v>23.003333000000001</c:v>
                </c:pt>
                <c:pt idx="3216">
                  <c:v>23.1</c:v>
                </c:pt>
                <c:pt idx="3217">
                  <c:v>22.79</c:v>
                </c:pt>
                <c:pt idx="3218">
                  <c:v>23.166665999999999</c:v>
                </c:pt>
                <c:pt idx="3219">
                  <c:v>22.993333</c:v>
                </c:pt>
                <c:pt idx="3220">
                  <c:v>23.216666</c:v>
                </c:pt>
                <c:pt idx="3221">
                  <c:v>23.216666</c:v>
                </c:pt>
                <c:pt idx="3222">
                  <c:v>23.273332</c:v>
                </c:pt>
                <c:pt idx="3223">
                  <c:v>23.276665000000001</c:v>
                </c:pt>
                <c:pt idx="3224">
                  <c:v>24.119999</c:v>
                </c:pt>
                <c:pt idx="3225">
                  <c:v>24.293333000000001</c:v>
                </c:pt>
                <c:pt idx="3226">
                  <c:v>24.066666000000001</c:v>
                </c:pt>
                <c:pt idx="3227">
                  <c:v>24.693332999999999</c:v>
                </c:pt>
                <c:pt idx="3228">
                  <c:v>24.956665999999998</c:v>
                </c:pt>
                <c:pt idx="3229">
                  <c:v>24.486666</c:v>
                </c:pt>
                <c:pt idx="3230">
                  <c:v>24.086666000000001</c:v>
                </c:pt>
                <c:pt idx="3231">
                  <c:v>24.849999</c:v>
                </c:pt>
                <c:pt idx="3232">
                  <c:v>24.5</c:v>
                </c:pt>
                <c:pt idx="3233">
                  <c:v>24.233332999999998</c:v>
                </c:pt>
                <c:pt idx="3234">
                  <c:v>24.883331999999999</c:v>
                </c:pt>
                <c:pt idx="3235">
                  <c:v>26.139999</c:v>
                </c:pt>
                <c:pt idx="3236">
                  <c:v>26</c:v>
                </c:pt>
                <c:pt idx="3237">
                  <c:v>26.083331999999999</c:v>
                </c:pt>
                <c:pt idx="3238">
                  <c:v>25.556666</c:v>
                </c:pt>
                <c:pt idx="3239">
                  <c:v>25.153331999999999</c:v>
                </c:pt>
                <c:pt idx="3240">
                  <c:v>24.843332</c:v>
                </c:pt>
                <c:pt idx="3241">
                  <c:v>25.069998999999999</c:v>
                </c:pt>
                <c:pt idx="3242">
                  <c:v>26.133333</c:v>
                </c:pt>
                <c:pt idx="3243">
                  <c:v>26.033332999999999</c:v>
                </c:pt>
                <c:pt idx="3244">
                  <c:v>25.9</c:v>
                </c:pt>
                <c:pt idx="3245">
                  <c:v>27.906666000000001</c:v>
                </c:pt>
                <c:pt idx="3246">
                  <c:v>27.533332999999999</c:v>
                </c:pt>
                <c:pt idx="3247">
                  <c:v>27.416665999999999</c:v>
                </c:pt>
                <c:pt idx="3248">
                  <c:v>27.413333000000002</c:v>
                </c:pt>
                <c:pt idx="3249">
                  <c:v>27.676665</c:v>
                </c:pt>
                <c:pt idx="3250">
                  <c:v>26.133333</c:v>
                </c:pt>
                <c:pt idx="3251">
                  <c:v>24.546665999999998</c:v>
                </c:pt>
                <c:pt idx="3252">
                  <c:v>23.669999000000001</c:v>
                </c:pt>
                <c:pt idx="3253">
                  <c:v>24.726666000000002</c:v>
                </c:pt>
                <c:pt idx="3254">
                  <c:v>24.429998999999999</c:v>
                </c:pt>
                <c:pt idx="3255">
                  <c:v>24.666665999999999</c:v>
                </c:pt>
                <c:pt idx="3256">
                  <c:v>23.166665999999999</c:v>
                </c:pt>
                <c:pt idx="3257">
                  <c:v>21.646666</c:v>
                </c:pt>
                <c:pt idx="3258">
                  <c:v>19.439999</c:v>
                </c:pt>
                <c:pt idx="3259">
                  <c:v>20.759999000000001</c:v>
                </c:pt>
                <c:pt idx="3260">
                  <c:v>19.566666000000001</c:v>
                </c:pt>
                <c:pt idx="3261">
                  <c:v>17.083331999999999</c:v>
                </c:pt>
                <c:pt idx="3262">
                  <c:v>19.213332999999999</c:v>
                </c:pt>
                <c:pt idx="3263">
                  <c:v>16.506665999999999</c:v>
                </c:pt>
                <c:pt idx="3264">
                  <c:v>16.879999000000002</c:v>
                </c:pt>
                <c:pt idx="3265">
                  <c:v>14.29</c:v>
                </c:pt>
                <c:pt idx="3266">
                  <c:v>14.033333000000001</c:v>
                </c:pt>
                <c:pt idx="3267">
                  <c:v>14.576665</c:v>
                </c:pt>
                <c:pt idx="3268">
                  <c:v>14.573332000000001</c:v>
                </c:pt>
                <c:pt idx="3269">
                  <c:v>15.303333</c:v>
                </c:pt>
                <c:pt idx="3270">
                  <c:v>18.333333</c:v>
                </c:pt>
                <c:pt idx="3271">
                  <c:v>17.723333</c:v>
                </c:pt>
                <c:pt idx="3272">
                  <c:v>15.173332</c:v>
                </c:pt>
                <c:pt idx="3273">
                  <c:v>15.646666</c:v>
                </c:pt>
                <c:pt idx="3274">
                  <c:v>15.559998999999999</c:v>
                </c:pt>
                <c:pt idx="3275">
                  <c:v>14.923333</c:v>
                </c:pt>
                <c:pt idx="3276">
                  <c:v>15.2</c:v>
                </c:pt>
                <c:pt idx="3277">
                  <c:v>14.646666</c:v>
                </c:pt>
                <c:pt idx="3278">
                  <c:v>15.569998999999999</c:v>
                </c:pt>
                <c:pt idx="3279">
                  <c:v>16.966666</c:v>
                </c:pt>
                <c:pt idx="3280">
                  <c:v>18.163332</c:v>
                </c:pt>
                <c:pt idx="3281">
                  <c:v>17.916665999999999</c:v>
                </c:pt>
                <c:pt idx="3282">
                  <c:v>18.549999</c:v>
                </c:pt>
                <c:pt idx="3283">
                  <c:v>18.336666000000001</c:v>
                </c:pt>
                <c:pt idx="3284">
                  <c:v>18.8</c:v>
                </c:pt>
                <c:pt idx="3285">
                  <c:v>19.359998999999998</c:v>
                </c:pt>
                <c:pt idx="3286">
                  <c:v>19.676665</c:v>
                </c:pt>
                <c:pt idx="3287">
                  <c:v>19.673331999999998</c:v>
                </c:pt>
                <c:pt idx="3288">
                  <c:v>20.100000000000001</c:v>
                </c:pt>
                <c:pt idx="3289">
                  <c:v>19.536666</c:v>
                </c:pt>
                <c:pt idx="3290">
                  <c:v>17.7</c:v>
                </c:pt>
                <c:pt idx="3291">
                  <c:v>19.479998999999999</c:v>
                </c:pt>
                <c:pt idx="3292">
                  <c:v>19.319998999999999</c:v>
                </c:pt>
                <c:pt idx="3293">
                  <c:v>19.600000000000001</c:v>
                </c:pt>
                <c:pt idx="3294">
                  <c:v>19.716666</c:v>
                </c:pt>
                <c:pt idx="3295">
                  <c:v>20</c:v>
                </c:pt>
                <c:pt idx="3296">
                  <c:v>20.27</c:v>
                </c:pt>
                <c:pt idx="3297">
                  <c:v>19.690000000000001</c:v>
                </c:pt>
                <c:pt idx="3298">
                  <c:v>18.21</c:v>
                </c:pt>
                <c:pt idx="3299">
                  <c:v>18.5</c:v>
                </c:pt>
                <c:pt idx="3300">
                  <c:v>17.97</c:v>
                </c:pt>
                <c:pt idx="3301">
                  <c:v>17.260000000000002</c:v>
                </c:pt>
                <c:pt idx="3302">
                  <c:v>17.600000000000001</c:v>
                </c:pt>
                <c:pt idx="3303">
                  <c:v>17.739999999999998</c:v>
                </c:pt>
                <c:pt idx="3304">
                  <c:v>18.7</c:v>
                </c:pt>
                <c:pt idx="3305">
                  <c:v>19.14</c:v>
                </c:pt>
                <c:pt idx="3306">
                  <c:v>19.13</c:v>
                </c:pt>
                <c:pt idx="3307">
                  <c:v>19.420000000000002</c:v>
                </c:pt>
                <c:pt idx="3308">
                  <c:v>20.13</c:v>
                </c:pt>
                <c:pt idx="3309">
                  <c:v>19.73</c:v>
                </c:pt>
                <c:pt idx="3310">
                  <c:v>20.3</c:v>
                </c:pt>
                <c:pt idx="3311">
                  <c:v>20.67</c:v>
                </c:pt>
                <c:pt idx="3312">
                  <c:v>20.32</c:v>
                </c:pt>
                <c:pt idx="3313">
                  <c:v>20.5</c:v>
                </c:pt>
                <c:pt idx="3314">
                  <c:v>20.11</c:v>
                </c:pt>
                <c:pt idx="3315">
                  <c:v>20.440000000000001</c:v>
                </c:pt>
                <c:pt idx="3316">
                  <c:v>20.75</c:v>
                </c:pt>
                <c:pt idx="3317">
                  <c:v>21.48</c:v>
                </c:pt>
                <c:pt idx="3318">
                  <c:v>21.69</c:v>
                </c:pt>
                <c:pt idx="3319">
                  <c:v>20.76</c:v>
                </c:pt>
                <c:pt idx="3320">
                  <c:v>21.03</c:v>
                </c:pt>
                <c:pt idx="3321">
                  <c:v>21.11</c:v>
                </c:pt>
                <c:pt idx="3322">
                  <c:v>21.49</c:v>
                </c:pt>
                <c:pt idx="3323">
                  <c:v>21.55</c:v>
                </c:pt>
                <c:pt idx="3324">
                  <c:v>21.17</c:v>
                </c:pt>
                <c:pt idx="3325">
                  <c:v>21.03</c:v>
                </c:pt>
                <c:pt idx="3326">
                  <c:v>22.15</c:v>
                </c:pt>
                <c:pt idx="3327">
                  <c:v>22.74</c:v>
                </c:pt>
                <c:pt idx="3328">
                  <c:v>22.59</c:v>
                </c:pt>
                <c:pt idx="3329">
                  <c:v>22.64</c:v>
                </c:pt>
                <c:pt idx="3330">
                  <c:v>22.84</c:v>
                </c:pt>
                <c:pt idx="3331">
                  <c:v>22.41</c:v>
                </c:pt>
                <c:pt idx="3332">
                  <c:v>23.07</c:v>
                </c:pt>
                <c:pt idx="3333">
                  <c:v>22.26</c:v>
                </c:pt>
                <c:pt idx="3334">
                  <c:v>22.42</c:v>
                </c:pt>
                <c:pt idx="3335">
                  <c:v>23.15</c:v>
                </c:pt>
                <c:pt idx="3336">
                  <c:v>23.75</c:v>
                </c:pt>
                <c:pt idx="3337">
                  <c:v>24.13</c:v>
                </c:pt>
                <c:pt idx="3338">
                  <c:v>24.2</c:v>
                </c:pt>
                <c:pt idx="3339">
                  <c:v>24.36</c:v>
                </c:pt>
                <c:pt idx="3340">
                  <c:v>24.52</c:v>
                </c:pt>
                <c:pt idx="3341">
                  <c:v>24.32</c:v>
                </c:pt>
                <c:pt idx="3342">
                  <c:v>25.09</c:v>
                </c:pt>
                <c:pt idx="3343">
                  <c:v>25.07</c:v>
                </c:pt>
                <c:pt idx="3344">
                  <c:v>24.67</c:v>
                </c:pt>
                <c:pt idx="3345">
                  <c:v>24.68</c:v>
                </c:pt>
                <c:pt idx="3346">
                  <c:v>25</c:v>
                </c:pt>
                <c:pt idx="3347">
                  <c:v>25.14</c:v>
                </c:pt>
                <c:pt idx="3348">
                  <c:v>25.71</c:v>
                </c:pt>
                <c:pt idx="3349">
                  <c:v>26.39</c:v>
                </c:pt>
                <c:pt idx="3350">
                  <c:v>26.27</c:v>
                </c:pt>
                <c:pt idx="3351">
                  <c:v>26.3</c:v>
                </c:pt>
                <c:pt idx="3352">
                  <c:v>26.23</c:v>
                </c:pt>
                <c:pt idx="3353">
                  <c:v>26.36</c:v>
                </c:pt>
                <c:pt idx="3354">
                  <c:v>26.24</c:v>
                </c:pt>
                <c:pt idx="3355">
                  <c:v>25.95</c:v>
                </c:pt>
                <c:pt idx="3356">
                  <c:v>26.09</c:v>
                </c:pt>
                <c:pt idx="3357">
                  <c:v>26.12</c:v>
                </c:pt>
                <c:pt idx="3358">
                  <c:v>25.83</c:v>
                </c:pt>
                <c:pt idx="3359">
                  <c:v>25.83</c:v>
                </c:pt>
                <c:pt idx="3360">
                  <c:v>25.94</c:v>
                </c:pt>
                <c:pt idx="3361">
                  <c:v>26</c:v>
                </c:pt>
                <c:pt idx="3362">
                  <c:v>28.82</c:v>
                </c:pt>
                <c:pt idx="3363">
                  <c:v>28.78</c:v>
                </c:pt>
                <c:pt idx="3364">
                  <c:v>26.65</c:v>
                </c:pt>
                <c:pt idx="3365">
                  <c:v>27.51</c:v>
                </c:pt>
                <c:pt idx="3366">
                  <c:v>28</c:v>
                </c:pt>
                <c:pt idx="3367">
                  <c:v>27.89</c:v>
                </c:pt>
                <c:pt idx="3368">
                  <c:v>27.77</c:v>
                </c:pt>
                <c:pt idx="3369">
                  <c:v>27</c:v>
                </c:pt>
                <c:pt idx="3370">
                  <c:v>28</c:v>
                </c:pt>
                <c:pt idx="3371">
                  <c:v>27.7</c:v>
                </c:pt>
                <c:pt idx="3372">
                  <c:v>27.54</c:v>
                </c:pt>
                <c:pt idx="3373">
                  <c:v>28.1</c:v>
                </c:pt>
                <c:pt idx="3374">
                  <c:v>27.81</c:v>
                </c:pt>
                <c:pt idx="3375">
                  <c:v>27.84</c:v>
                </c:pt>
                <c:pt idx="3376">
                  <c:v>28.1</c:v>
                </c:pt>
                <c:pt idx="3377">
                  <c:v>28.21</c:v>
                </c:pt>
                <c:pt idx="3378">
                  <c:v>28.8</c:v>
                </c:pt>
                <c:pt idx="3379">
                  <c:v>28.86</c:v>
                </c:pt>
                <c:pt idx="3380">
                  <c:v>28.85</c:v>
                </c:pt>
                <c:pt idx="3381">
                  <c:v>29.85</c:v>
                </c:pt>
                <c:pt idx="3382">
                  <c:v>28.12</c:v>
                </c:pt>
                <c:pt idx="3383">
                  <c:v>27.61</c:v>
                </c:pt>
                <c:pt idx="3384">
                  <c:v>27.7</c:v>
                </c:pt>
                <c:pt idx="3385">
                  <c:v>28.88</c:v>
                </c:pt>
                <c:pt idx="3386">
                  <c:v>28.24</c:v>
                </c:pt>
                <c:pt idx="3387">
                  <c:v>27.65</c:v>
                </c:pt>
                <c:pt idx="3388">
                  <c:v>28.85</c:v>
                </c:pt>
                <c:pt idx="3389">
                  <c:v>29</c:v>
                </c:pt>
                <c:pt idx="3390">
                  <c:v>29.15</c:v>
                </c:pt>
                <c:pt idx="3391">
                  <c:v>28.37</c:v>
                </c:pt>
                <c:pt idx="3392">
                  <c:v>28.3</c:v>
                </c:pt>
                <c:pt idx="3393">
                  <c:v>28.06</c:v>
                </c:pt>
                <c:pt idx="3394">
                  <c:v>28.4</c:v>
                </c:pt>
                <c:pt idx="3395">
                  <c:v>27.11</c:v>
                </c:pt>
                <c:pt idx="3396">
                  <c:v>27.98</c:v>
                </c:pt>
                <c:pt idx="3397">
                  <c:v>28.31</c:v>
                </c:pt>
                <c:pt idx="3398">
                  <c:v>27.33</c:v>
                </c:pt>
                <c:pt idx="3399">
                  <c:v>27.24</c:v>
                </c:pt>
                <c:pt idx="3400">
                  <c:v>27.1</c:v>
                </c:pt>
                <c:pt idx="3401">
                  <c:v>27.51</c:v>
                </c:pt>
                <c:pt idx="3402">
                  <c:v>27.05</c:v>
                </c:pt>
                <c:pt idx="3403">
                  <c:v>27</c:v>
                </c:pt>
                <c:pt idx="3404">
                  <c:v>26.7</c:v>
                </c:pt>
                <c:pt idx="3405">
                  <c:v>26.95</c:v>
                </c:pt>
                <c:pt idx="3406">
                  <c:v>27.44</c:v>
                </c:pt>
                <c:pt idx="3407">
                  <c:v>27</c:v>
                </c:pt>
                <c:pt idx="3408">
                  <c:v>27.84</c:v>
                </c:pt>
                <c:pt idx="3409">
                  <c:v>28.35</c:v>
                </c:pt>
                <c:pt idx="3410">
                  <c:v>28.44</c:v>
                </c:pt>
                <c:pt idx="3411">
                  <c:v>28.88</c:v>
                </c:pt>
                <c:pt idx="3412">
                  <c:v>28.88</c:v>
                </c:pt>
                <c:pt idx="3413">
                  <c:v>28.57</c:v>
                </c:pt>
                <c:pt idx="3414">
                  <c:v>28.82</c:v>
                </c:pt>
                <c:pt idx="3415">
                  <c:v>29.01</c:v>
                </c:pt>
                <c:pt idx="3416">
                  <c:v>28.45</c:v>
                </c:pt>
                <c:pt idx="3417">
                  <c:v>28.27</c:v>
                </c:pt>
                <c:pt idx="3418">
                  <c:v>28.5</c:v>
                </c:pt>
                <c:pt idx="3419">
                  <c:v>27.5</c:v>
                </c:pt>
                <c:pt idx="3420">
                  <c:v>28.5</c:v>
                </c:pt>
                <c:pt idx="3421">
                  <c:v>27</c:v>
                </c:pt>
                <c:pt idx="3422">
                  <c:v>27.69</c:v>
                </c:pt>
                <c:pt idx="3423">
                  <c:v>28.6</c:v>
                </c:pt>
                <c:pt idx="3424">
                  <c:v>30.49</c:v>
                </c:pt>
                <c:pt idx="3425">
                  <c:v>31.07</c:v>
                </c:pt>
                <c:pt idx="3426">
                  <c:v>29.37</c:v>
                </c:pt>
                <c:pt idx="3427">
                  <c:v>27.37</c:v>
                </c:pt>
                <c:pt idx="3428">
                  <c:v>27.76</c:v>
                </c:pt>
                <c:pt idx="3429">
                  <c:v>27.35</c:v>
                </c:pt>
                <c:pt idx="3430">
                  <c:v>28.2</c:v>
                </c:pt>
                <c:pt idx="3431">
                  <c:v>27.51</c:v>
                </c:pt>
                <c:pt idx="3432">
                  <c:v>27.15</c:v>
                </c:pt>
                <c:pt idx="3433">
                  <c:v>27.44</c:v>
                </c:pt>
                <c:pt idx="3434">
                  <c:v>27.3</c:v>
                </c:pt>
                <c:pt idx="3435">
                  <c:v>27.17</c:v>
                </c:pt>
                <c:pt idx="3436">
                  <c:v>26.81</c:v>
                </c:pt>
                <c:pt idx="3437">
                  <c:v>26.32</c:v>
                </c:pt>
                <c:pt idx="3438">
                  <c:v>26.43</c:v>
                </c:pt>
                <c:pt idx="3439">
                  <c:v>27.22</c:v>
                </c:pt>
                <c:pt idx="3440">
                  <c:v>27.67</c:v>
                </c:pt>
                <c:pt idx="3441">
                  <c:v>26.75</c:v>
                </c:pt>
                <c:pt idx="3442">
                  <c:v>25.76</c:v>
                </c:pt>
                <c:pt idx="3443">
                  <c:v>25.69</c:v>
                </c:pt>
                <c:pt idx="3444">
                  <c:v>25.32</c:v>
                </c:pt>
                <c:pt idx="3445">
                  <c:v>26.11</c:v>
                </c:pt>
                <c:pt idx="3446">
                  <c:v>25.84</c:v>
                </c:pt>
                <c:pt idx="3447">
                  <c:v>26.37</c:v>
                </c:pt>
                <c:pt idx="3448">
                  <c:v>25.73</c:v>
                </c:pt>
                <c:pt idx="3449">
                  <c:v>26.08</c:v>
                </c:pt>
                <c:pt idx="3450">
                  <c:v>25.33</c:v>
                </c:pt>
                <c:pt idx="3451">
                  <c:v>25.74</c:v>
                </c:pt>
                <c:pt idx="3452">
                  <c:v>26.1</c:v>
                </c:pt>
                <c:pt idx="3453">
                  <c:v>26.88</c:v>
                </c:pt>
                <c:pt idx="3454">
                  <c:v>28.32</c:v>
                </c:pt>
                <c:pt idx="3455">
                  <c:v>28.22</c:v>
                </c:pt>
                <c:pt idx="3456">
                  <c:v>28.1</c:v>
                </c:pt>
                <c:pt idx="3457">
                  <c:v>27.66</c:v>
                </c:pt>
                <c:pt idx="3458">
                  <c:v>27.81</c:v>
                </c:pt>
                <c:pt idx="3459">
                  <c:v>28.13</c:v>
                </c:pt>
                <c:pt idx="3460">
                  <c:v>28.06</c:v>
                </c:pt>
                <c:pt idx="3461">
                  <c:v>28.72</c:v>
                </c:pt>
                <c:pt idx="3462">
                  <c:v>27.76</c:v>
                </c:pt>
                <c:pt idx="3463">
                  <c:v>27.63</c:v>
                </c:pt>
                <c:pt idx="3464">
                  <c:v>26.33</c:v>
                </c:pt>
                <c:pt idx="3465">
                  <c:v>26.25</c:v>
                </c:pt>
                <c:pt idx="3466">
                  <c:v>28</c:v>
                </c:pt>
                <c:pt idx="3467">
                  <c:v>27.95</c:v>
                </c:pt>
                <c:pt idx="3468">
                  <c:v>28.67</c:v>
                </c:pt>
                <c:pt idx="3469">
                  <c:v>28.6</c:v>
                </c:pt>
                <c:pt idx="3470">
                  <c:v>28.18</c:v>
                </c:pt>
                <c:pt idx="3471">
                  <c:v>28.05</c:v>
                </c:pt>
                <c:pt idx="3472">
                  <c:v>28.8</c:v>
                </c:pt>
                <c:pt idx="3473">
                  <c:v>29.52</c:v>
                </c:pt>
                <c:pt idx="3474">
                  <c:v>29.87</c:v>
                </c:pt>
                <c:pt idx="3475">
                  <c:v>29.75</c:v>
                </c:pt>
                <c:pt idx="3476">
                  <c:v>30.07</c:v>
                </c:pt>
                <c:pt idx="3477">
                  <c:v>30.11</c:v>
                </c:pt>
                <c:pt idx="3478">
                  <c:v>28.74</c:v>
                </c:pt>
                <c:pt idx="3479">
                  <c:v>29.46</c:v>
                </c:pt>
                <c:pt idx="3480">
                  <c:v>28.4</c:v>
                </c:pt>
                <c:pt idx="3481">
                  <c:v>28.36</c:v>
                </c:pt>
                <c:pt idx="3482">
                  <c:v>30.28</c:v>
                </c:pt>
                <c:pt idx="3483">
                  <c:v>29.58</c:v>
                </c:pt>
                <c:pt idx="3484">
                  <c:v>29.72</c:v>
                </c:pt>
                <c:pt idx="3485">
                  <c:v>29.56</c:v>
                </c:pt>
                <c:pt idx="3486">
                  <c:v>30.45</c:v>
                </c:pt>
                <c:pt idx="3487">
                  <c:v>30.83</c:v>
                </c:pt>
                <c:pt idx="3488">
                  <c:v>31.41</c:v>
                </c:pt>
                <c:pt idx="3489">
                  <c:v>33.85</c:v>
                </c:pt>
                <c:pt idx="3490">
                  <c:v>34.64</c:v>
                </c:pt>
                <c:pt idx="3491">
                  <c:v>34.08</c:v>
                </c:pt>
                <c:pt idx="3492">
                  <c:v>33.9</c:v>
                </c:pt>
                <c:pt idx="3493">
                  <c:v>34.729999999999997</c:v>
                </c:pt>
                <c:pt idx="3494">
                  <c:v>33.49</c:v>
                </c:pt>
                <c:pt idx="3495">
                  <c:v>33.520000000000003</c:v>
                </c:pt>
                <c:pt idx="3496">
                  <c:v>33.130000000000003</c:v>
                </c:pt>
                <c:pt idx="3497">
                  <c:v>31.85</c:v>
                </c:pt>
                <c:pt idx="3498">
                  <c:v>31.38</c:v>
                </c:pt>
                <c:pt idx="3499">
                  <c:v>31.48</c:v>
                </c:pt>
                <c:pt idx="3500">
                  <c:v>31.02</c:v>
                </c:pt>
                <c:pt idx="3501">
                  <c:v>30.93</c:v>
                </c:pt>
                <c:pt idx="3502">
                  <c:v>30.61</c:v>
                </c:pt>
                <c:pt idx="3503">
                  <c:v>30.12</c:v>
                </c:pt>
                <c:pt idx="3504">
                  <c:v>28.37</c:v>
                </c:pt>
                <c:pt idx="3505">
                  <c:v>29.52</c:v>
                </c:pt>
                <c:pt idx="3506">
                  <c:v>28.12</c:v>
                </c:pt>
                <c:pt idx="3507">
                  <c:v>27.56</c:v>
                </c:pt>
                <c:pt idx="3508">
                  <c:v>27.66</c:v>
                </c:pt>
                <c:pt idx="3509">
                  <c:v>28.72</c:v>
                </c:pt>
                <c:pt idx="3510">
                  <c:v>29.17</c:v>
                </c:pt>
                <c:pt idx="3511">
                  <c:v>29.69</c:v>
                </c:pt>
                <c:pt idx="3512">
                  <c:v>28.27</c:v>
                </c:pt>
                <c:pt idx="3513">
                  <c:v>28.91</c:v>
                </c:pt>
                <c:pt idx="3514">
                  <c:v>29.24</c:v>
                </c:pt>
                <c:pt idx="3515">
                  <c:v>28.8</c:v>
                </c:pt>
                <c:pt idx="3516">
                  <c:v>27.84</c:v>
                </c:pt>
                <c:pt idx="3517">
                  <c:v>28.21</c:v>
                </c:pt>
                <c:pt idx="3518">
                  <c:v>28.18</c:v>
                </c:pt>
                <c:pt idx="3519">
                  <c:v>27.87</c:v>
                </c:pt>
                <c:pt idx="3520">
                  <c:v>29</c:v>
                </c:pt>
                <c:pt idx="3521">
                  <c:v>28.93</c:v>
                </c:pt>
                <c:pt idx="3522">
                  <c:v>28.73</c:v>
                </c:pt>
                <c:pt idx="3523">
                  <c:v>29.9</c:v>
                </c:pt>
                <c:pt idx="3524">
                  <c:v>30.05</c:v>
                </c:pt>
                <c:pt idx="3525">
                  <c:v>30.69</c:v>
                </c:pt>
                <c:pt idx="3526">
                  <c:v>31.1</c:v>
                </c:pt>
                <c:pt idx="3527">
                  <c:v>30.57</c:v>
                </c:pt>
                <c:pt idx="3528">
                  <c:v>31.29</c:v>
                </c:pt>
                <c:pt idx="3529">
                  <c:v>31.32</c:v>
                </c:pt>
                <c:pt idx="3530">
                  <c:v>30.93</c:v>
                </c:pt>
                <c:pt idx="3531">
                  <c:v>31.31</c:v>
                </c:pt>
                <c:pt idx="3532">
                  <c:v>31.15</c:v>
                </c:pt>
                <c:pt idx="3533">
                  <c:v>31.27</c:v>
                </c:pt>
                <c:pt idx="3534">
                  <c:v>31.09</c:v>
                </c:pt>
                <c:pt idx="3535">
                  <c:v>30.87</c:v>
                </c:pt>
                <c:pt idx="3536">
                  <c:v>31.41</c:v>
                </c:pt>
                <c:pt idx="3537">
                  <c:v>31.21</c:v>
                </c:pt>
                <c:pt idx="3538">
                  <c:v>30.67</c:v>
                </c:pt>
                <c:pt idx="3539">
                  <c:v>30.95</c:v>
                </c:pt>
                <c:pt idx="3540">
                  <c:v>31.2</c:v>
                </c:pt>
                <c:pt idx="3541">
                  <c:v>31.1</c:v>
                </c:pt>
                <c:pt idx="3542">
                  <c:v>32.450000000000003</c:v>
                </c:pt>
                <c:pt idx="3543">
                  <c:v>32.380000000000003</c:v>
                </c:pt>
                <c:pt idx="3544">
                  <c:v>32.57</c:v>
                </c:pt>
                <c:pt idx="3545">
                  <c:v>33.06</c:v>
                </c:pt>
                <c:pt idx="3546">
                  <c:v>33.979999999999997</c:v>
                </c:pt>
                <c:pt idx="3547">
                  <c:v>33.020000000000003</c:v>
                </c:pt>
                <c:pt idx="3548">
                  <c:v>31.8</c:v>
                </c:pt>
                <c:pt idx="3549">
                  <c:v>30.43</c:v>
                </c:pt>
                <c:pt idx="3550">
                  <c:v>30.73</c:v>
                </c:pt>
                <c:pt idx="3551">
                  <c:v>31.01</c:v>
                </c:pt>
                <c:pt idx="3552">
                  <c:v>30.37</c:v>
                </c:pt>
                <c:pt idx="3553">
                  <c:v>31.16</c:v>
                </c:pt>
                <c:pt idx="3554">
                  <c:v>30.58</c:v>
                </c:pt>
                <c:pt idx="3555">
                  <c:v>31.76</c:v>
                </c:pt>
                <c:pt idx="3556">
                  <c:v>30.88</c:v>
                </c:pt>
                <c:pt idx="3557">
                  <c:v>32.549999999999997</c:v>
                </c:pt>
                <c:pt idx="3558">
                  <c:v>33.119999999999997</c:v>
                </c:pt>
                <c:pt idx="3559">
                  <c:v>32.94</c:v>
                </c:pt>
                <c:pt idx="3560">
                  <c:v>33.6</c:v>
                </c:pt>
                <c:pt idx="3561">
                  <c:v>33.549999999999997</c:v>
                </c:pt>
                <c:pt idx="3562">
                  <c:v>34.47</c:v>
                </c:pt>
                <c:pt idx="3563">
                  <c:v>34.04</c:v>
                </c:pt>
                <c:pt idx="3564">
                  <c:v>34.47</c:v>
                </c:pt>
                <c:pt idx="3565">
                  <c:v>34.89</c:v>
                </c:pt>
                <c:pt idx="3566">
                  <c:v>36.15</c:v>
                </c:pt>
                <c:pt idx="3567">
                  <c:v>35.840000000000003</c:v>
                </c:pt>
                <c:pt idx="3568">
                  <c:v>35.21</c:v>
                </c:pt>
                <c:pt idx="3569">
                  <c:v>35.799999999999997</c:v>
                </c:pt>
                <c:pt idx="3570">
                  <c:v>35.200000000000003</c:v>
                </c:pt>
                <c:pt idx="3571">
                  <c:v>36.03</c:v>
                </c:pt>
                <c:pt idx="3572">
                  <c:v>35.83</c:v>
                </c:pt>
                <c:pt idx="3573">
                  <c:v>35.520000000000003</c:v>
                </c:pt>
                <c:pt idx="3574">
                  <c:v>36.159999999999997</c:v>
                </c:pt>
                <c:pt idx="3575">
                  <c:v>36.21</c:v>
                </c:pt>
                <c:pt idx="3576">
                  <c:v>36.76</c:v>
                </c:pt>
                <c:pt idx="3577">
                  <c:v>37.65</c:v>
                </c:pt>
                <c:pt idx="3578">
                  <c:v>37.880000000000003</c:v>
                </c:pt>
                <c:pt idx="3579">
                  <c:v>37.54</c:v>
                </c:pt>
                <c:pt idx="3580">
                  <c:v>36.86</c:v>
                </c:pt>
                <c:pt idx="3581">
                  <c:v>37.61</c:v>
                </c:pt>
                <c:pt idx="3582">
                  <c:v>37.4</c:v>
                </c:pt>
                <c:pt idx="3583">
                  <c:v>37.65</c:v>
                </c:pt>
                <c:pt idx="3584">
                  <c:v>36.46</c:v>
                </c:pt>
                <c:pt idx="3585">
                  <c:v>37.89</c:v>
                </c:pt>
                <c:pt idx="3586">
                  <c:v>37.229999999999997</c:v>
                </c:pt>
                <c:pt idx="3587">
                  <c:v>37.090000000000003</c:v>
                </c:pt>
                <c:pt idx="3588">
                  <c:v>38.299999999999997</c:v>
                </c:pt>
                <c:pt idx="3589">
                  <c:v>37.369999999999997</c:v>
                </c:pt>
                <c:pt idx="3590">
                  <c:v>37.74</c:v>
                </c:pt>
                <c:pt idx="3591">
                  <c:v>38.090000000000003</c:v>
                </c:pt>
                <c:pt idx="3592">
                  <c:v>37.880000000000003</c:v>
                </c:pt>
                <c:pt idx="3593">
                  <c:v>38.479999999999997</c:v>
                </c:pt>
                <c:pt idx="3594">
                  <c:v>37.880000000000003</c:v>
                </c:pt>
                <c:pt idx="3595">
                  <c:v>37.42</c:v>
                </c:pt>
                <c:pt idx="3596">
                  <c:v>37.47</c:v>
                </c:pt>
                <c:pt idx="3597">
                  <c:v>37.24</c:v>
                </c:pt>
                <c:pt idx="3598">
                  <c:v>38.1</c:v>
                </c:pt>
                <c:pt idx="3599">
                  <c:v>37.54</c:v>
                </c:pt>
                <c:pt idx="3600">
                  <c:v>37.880000000000003</c:v>
                </c:pt>
                <c:pt idx="3601">
                  <c:v>36.869999999999997</c:v>
                </c:pt>
                <c:pt idx="3602">
                  <c:v>36.4</c:v>
                </c:pt>
                <c:pt idx="3603">
                  <c:v>35.49</c:v>
                </c:pt>
                <c:pt idx="3604">
                  <c:v>35.36</c:v>
                </c:pt>
                <c:pt idx="3605">
                  <c:v>36.97</c:v>
                </c:pt>
                <c:pt idx="3606">
                  <c:v>36.5</c:v>
                </c:pt>
                <c:pt idx="3607">
                  <c:v>36.94</c:v>
                </c:pt>
                <c:pt idx="3608">
                  <c:v>37.53</c:v>
                </c:pt>
                <c:pt idx="3609">
                  <c:v>37.26</c:v>
                </c:pt>
                <c:pt idx="3610">
                  <c:v>37.32</c:v>
                </c:pt>
                <c:pt idx="3611">
                  <c:v>36.78</c:v>
                </c:pt>
                <c:pt idx="3612">
                  <c:v>36</c:v>
                </c:pt>
                <c:pt idx="3613">
                  <c:v>35.549999999999997</c:v>
                </c:pt>
                <c:pt idx="3614">
                  <c:v>35.950000000000003</c:v>
                </c:pt>
                <c:pt idx="3615">
                  <c:v>34.72</c:v>
                </c:pt>
                <c:pt idx="3616">
                  <c:v>34.619999999999997</c:v>
                </c:pt>
                <c:pt idx="3617">
                  <c:v>34.6</c:v>
                </c:pt>
                <c:pt idx="3618">
                  <c:v>36.6</c:v>
                </c:pt>
                <c:pt idx="3619">
                  <c:v>37.4</c:v>
                </c:pt>
                <c:pt idx="3620">
                  <c:v>36.950000000000003</c:v>
                </c:pt>
                <c:pt idx="3621">
                  <c:v>37.520000000000003</c:v>
                </c:pt>
                <c:pt idx="3622">
                  <c:v>39.08</c:v>
                </c:pt>
                <c:pt idx="3623">
                  <c:v>38.950000000000003</c:v>
                </c:pt>
                <c:pt idx="3624">
                  <c:v>39.479999999999997</c:v>
                </c:pt>
                <c:pt idx="3625">
                  <c:v>39.9</c:v>
                </c:pt>
                <c:pt idx="3626">
                  <c:v>39.6</c:v>
                </c:pt>
                <c:pt idx="3627">
                  <c:v>40.6</c:v>
                </c:pt>
                <c:pt idx="3628">
                  <c:v>39.299999999999997</c:v>
                </c:pt>
                <c:pt idx="3629">
                  <c:v>39.17</c:v>
                </c:pt>
                <c:pt idx="3630">
                  <c:v>39</c:v>
                </c:pt>
                <c:pt idx="3631">
                  <c:v>37.4</c:v>
                </c:pt>
                <c:pt idx="3632">
                  <c:v>37.92</c:v>
                </c:pt>
                <c:pt idx="3633">
                  <c:v>38.200000000000003</c:v>
                </c:pt>
                <c:pt idx="3634">
                  <c:v>38</c:v>
                </c:pt>
                <c:pt idx="3635">
                  <c:v>38.549999999999997</c:v>
                </c:pt>
                <c:pt idx="3636">
                  <c:v>39</c:v>
                </c:pt>
                <c:pt idx="3637">
                  <c:v>38.799999999999997</c:v>
                </c:pt>
                <c:pt idx="3638">
                  <c:v>37.86</c:v>
                </c:pt>
                <c:pt idx="3639">
                  <c:v>36.9</c:v>
                </c:pt>
                <c:pt idx="3640">
                  <c:v>37.1</c:v>
                </c:pt>
                <c:pt idx="3641">
                  <c:v>39.08</c:v>
                </c:pt>
                <c:pt idx="3642">
                  <c:v>39.130000000000003</c:v>
                </c:pt>
                <c:pt idx="3643">
                  <c:v>38</c:v>
                </c:pt>
                <c:pt idx="3644">
                  <c:v>36.869999999999997</c:v>
                </c:pt>
                <c:pt idx="3645">
                  <c:v>35.6</c:v>
                </c:pt>
                <c:pt idx="3646">
                  <c:v>35.479999999999997</c:v>
                </c:pt>
                <c:pt idx="3647">
                  <c:v>36.1</c:v>
                </c:pt>
                <c:pt idx="3648">
                  <c:v>36.770000000000003</c:v>
                </c:pt>
                <c:pt idx="3649">
                  <c:v>34.869999999999997</c:v>
                </c:pt>
                <c:pt idx="3650">
                  <c:v>33.799999999999997</c:v>
                </c:pt>
                <c:pt idx="3651">
                  <c:v>33.35</c:v>
                </c:pt>
                <c:pt idx="3652">
                  <c:v>33.369999999999997</c:v>
                </c:pt>
                <c:pt idx="3653">
                  <c:v>34.659999999999997</c:v>
                </c:pt>
                <c:pt idx="3654">
                  <c:v>34.08</c:v>
                </c:pt>
                <c:pt idx="3655">
                  <c:v>35.74</c:v>
                </c:pt>
                <c:pt idx="3656">
                  <c:v>36.22</c:v>
                </c:pt>
                <c:pt idx="3657">
                  <c:v>35.29</c:v>
                </c:pt>
                <c:pt idx="3658">
                  <c:v>35.799999999999997</c:v>
                </c:pt>
                <c:pt idx="3659">
                  <c:v>34.39</c:v>
                </c:pt>
                <c:pt idx="3660">
                  <c:v>33.42</c:v>
                </c:pt>
                <c:pt idx="3661">
                  <c:v>32.56</c:v>
                </c:pt>
                <c:pt idx="3662">
                  <c:v>31.88</c:v>
                </c:pt>
                <c:pt idx="3663">
                  <c:v>33.380000000000003</c:v>
                </c:pt>
                <c:pt idx="3664">
                  <c:v>33.4</c:v>
                </c:pt>
                <c:pt idx="3665">
                  <c:v>33.200000000000003</c:v>
                </c:pt>
                <c:pt idx="3666">
                  <c:v>32.909999999999997</c:v>
                </c:pt>
                <c:pt idx="3667">
                  <c:v>32.76</c:v>
                </c:pt>
                <c:pt idx="3668">
                  <c:v>33.1</c:v>
                </c:pt>
                <c:pt idx="3669">
                  <c:v>34.32</c:v>
                </c:pt>
                <c:pt idx="3670">
                  <c:v>34.450000000000003</c:v>
                </c:pt>
                <c:pt idx="3671">
                  <c:v>35</c:v>
                </c:pt>
                <c:pt idx="3672">
                  <c:v>34.5</c:v>
                </c:pt>
                <c:pt idx="3673">
                  <c:v>35.11</c:v>
                </c:pt>
                <c:pt idx="3674">
                  <c:v>35.1</c:v>
                </c:pt>
                <c:pt idx="3675">
                  <c:v>36.36</c:v>
                </c:pt>
                <c:pt idx="3676">
                  <c:v>35.56</c:v>
                </c:pt>
                <c:pt idx="3677">
                  <c:v>34.770000000000003</c:v>
                </c:pt>
                <c:pt idx="3678">
                  <c:v>34.51</c:v>
                </c:pt>
                <c:pt idx="3679">
                  <c:v>35.36</c:v>
                </c:pt>
                <c:pt idx="3680">
                  <c:v>35.32</c:v>
                </c:pt>
                <c:pt idx="3681">
                  <c:v>33.1</c:v>
                </c:pt>
                <c:pt idx="3682">
                  <c:v>31.45</c:v>
                </c:pt>
                <c:pt idx="3683">
                  <c:v>32.119999999999997</c:v>
                </c:pt>
                <c:pt idx="3684">
                  <c:v>32.39</c:v>
                </c:pt>
                <c:pt idx="3685">
                  <c:v>31.33</c:v>
                </c:pt>
                <c:pt idx="3686">
                  <c:v>32.14</c:v>
                </c:pt>
                <c:pt idx="3687">
                  <c:v>31.69</c:v>
                </c:pt>
                <c:pt idx="3688">
                  <c:v>29.81</c:v>
                </c:pt>
                <c:pt idx="3689">
                  <c:v>30.27</c:v>
                </c:pt>
                <c:pt idx="3690">
                  <c:v>30.5</c:v>
                </c:pt>
                <c:pt idx="3691">
                  <c:v>30.62</c:v>
                </c:pt>
                <c:pt idx="3692">
                  <c:v>31.38</c:v>
                </c:pt>
                <c:pt idx="3693">
                  <c:v>32.159999999999997</c:v>
                </c:pt>
                <c:pt idx="3694">
                  <c:v>31.54</c:v>
                </c:pt>
                <c:pt idx="3695">
                  <c:v>32.33</c:v>
                </c:pt>
                <c:pt idx="3696">
                  <c:v>32.020000000000003</c:v>
                </c:pt>
                <c:pt idx="3697">
                  <c:v>30.9</c:v>
                </c:pt>
                <c:pt idx="3698">
                  <c:v>31.8</c:v>
                </c:pt>
                <c:pt idx="3699">
                  <c:v>30.34</c:v>
                </c:pt>
                <c:pt idx="3700">
                  <c:v>29.69</c:v>
                </c:pt>
                <c:pt idx="3701">
                  <c:v>29.17</c:v>
                </c:pt>
                <c:pt idx="3702">
                  <c:v>29.12</c:v>
                </c:pt>
                <c:pt idx="3703">
                  <c:v>29.27</c:v>
                </c:pt>
                <c:pt idx="3704">
                  <c:v>28.74</c:v>
                </c:pt>
                <c:pt idx="3705">
                  <c:v>28.81</c:v>
                </c:pt>
                <c:pt idx="3706">
                  <c:v>28.32</c:v>
                </c:pt>
                <c:pt idx="3707">
                  <c:v>27.89</c:v>
                </c:pt>
                <c:pt idx="3708">
                  <c:v>28.64</c:v>
                </c:pt>
                <c:pt idx="3709">
                  <c:v>27.5</c:v>
                </c:pt>
                <c:pt idx="3710">
                  <c:v>26.39</c:v>
                </c:pt>
                <c:pt idx="3711">
                  <c:v>25.22</c:v>
                </c:pt>
                <c:pt idx="3712">
                  <c:v>26</c:v>
                </c:pt>
                <c:pt idx="3713">
                  <c:v>25.1</c:v>
                </c:pt>
                <c:pt idx="3714">
                  <c:v>24.5</c:v>
                </c:pt>
                <c:pt idx="3715">
                  <c:v>25.31</c:v>
                </c:pt>
                <c:pt idx="3716">
                  <c:v>25.31</c:v>
                </c:pt>
                <c:pt idx="3717">
                  <c:v>25.22</c:v>
                </c:pt>
                <c:pt idx="3718">
                  <c:v>25.2</c:v>
                </c:pt>
                <c:pt idx="3719">
                  <c:v>25.29</c:v>
                </c:pt>
                <c:pt idx="3720">
                  <c:v>24.17</c:v>
                </c:pt>
                <c:pt idx="3721">
                  <c:v>25.3</c:v>
                </c:pt>
                <c:pt idx="3722">
                  <c:v>26.37</c:v>
                </c:pt>
                <c:pt idx="3723">
                  <c:v>26.63</c:v>
                </c:pt>
                <c:pt idx="3724">
                  <c:v>25.85</c:v>
                </c:pt>
                <c:pt idx="3725">
                  <c:v>26.38</c:v>
                </c:pt>
                <c:pt idx="3726">
                  <c:v>27.01</c:v>
                </c:pt>
                <c:pt idx="3727">
                  <c:v>27.92</c:v>
                </c:pt>
                <c:pt idx="3728">
                  <c:v>27.78</c:v>
                </c:pt>
                <c:pt idx="3729">
                  <c:v>29.07</c:v>
                </c:pt>
                <c:pt idx="3730">
                  <c:v>28.94</c:v>
                </c:pt>
                <c:pt idx="3731">
                  <c:v>28.62</c:v>
                </c:pt>
                <c:pt idx="3732">
                  <c:v>28.2</c:v>
                </c:pt>
                <c:pt idx="3733">
                  <c:v>28.47</c:v>
                </c:pt>
                <c:pt idx="3734">
                  <c:v>28.44</c:v>
                </c:pt>
                <c:pt idx="3735">
                  <c:v>27.95</c:v>
                </c:pt>
                <c:pt idx="3736">
                  <c:v>28.5</c:v>
                </c:pt>
                <c:pt idx="3737">
                  <c:v>27.7</c:v>
                </c:pt>
                <c:pt idx="3738">
                  <c:v>27.63</c:v>
                </c:pt>
                <c:pt idx="3739">
                  <c:v>28.67</c:v>
                </c:pt>
                <c:pt idx="3740">
                  <c:v>30.22</c:v>
                </c:pt>
                <c:pt idx="3741">
                  <c:v>30.45</c:v>
                </c:pt>
                <c:pt idx="3742">
                  <c:v>32.22</c:v>
                </c:pt>
                <c:pt idx="3743">
                  <c:v>31.82</c:v>
                </c:pt>
                <c:pt idx="3744">
                  <c:v>31.16</c:v>
                </c:pt>
                <c:pt idx="3745">
                  <c:v>32.61</c:v>
                </c:pt>
                <c:pt idx="3746">
                  <c:v>32.6</c:v>
                </c:pt>
                <c:pt idx="3747">
                  <c:v>32.82</c:v>
                </c:pt>
                <c:pt idx="3748">
                  <c:v>33.049999999999997</c:v>
                </c:pt>
                <c:pt idx="3749">
                  <c:v>33.35</c:v>
                </c:pt>
                <c:pt idx="3750">
                  <c:v>33.49</c:v>
                </c:pt>
                <c:pt idx="3751">
                  <c:v>32.479999999999997</c:v>
                </c:pt>
                <c:pt idx="3752">
                  <c:v>31</c:v>
                </c:pt>
                <c:pt idx="3753">
                  <c:v>31.45</c:v>
                </c:pt>
                <c:pt idx="3754">
                  <c:v>33.04</c:v>
                </c:pt>
                <c:pt idx="3755">
                  <c:v>32.58</c:v>
                </c:pt>
                <c:pt idx="3756">
                  <c:v>32.520000000000003</c:v>
                </c:pt>
                <c:pt idx="3757">
                  <c:v>32.03</c:v>
                </c:pt>
                <c:pt idx="3758">
                  <c:v>32.14</c:v>
                </c:pt>
                <c:pt idx="3759">
                  <c:v>32.9</c:v>
                </c:pt>
                <c:pt idx="3760">
                  <c:v>33.07</c:v>
                </c:pt>
                <c:pt idx="3761">
                  <c:v>33.68</c:v>
                </c:pt>
                <c:pt idx="3762">
                  <c:v>32.93</c:v>
                </c:pt>
                <c:pt idx="3763">
                  <c:v>34.15</c:v>
                </c:pt>
                <c:pt idx="3764">
                  <c:v>34.6</c:v>
                </c:pt>
                <c:pt idx="3765">
                  <c:v>34.85</c:v>
                </c:pt>
                <c:pt idx="3766">
                  <c:v>34.380000000000003</c:v>
                </c:pt>
                <c:pt idx="3767">
                  <c:v>34.729999999999997</c:v>
                </c:pt>
                <c:pt idx="3768">
                  <c:v>36.159999999999997</c:v>
                </c:pt>
                <c:pt idx="3769">
                  <c:v>36.54</c:v>
                </c:pt>
                <c:pt idx="3770">
                  <c:v>36.380000000000003</c:v>
                </c:pt>
                <c:pt idx="3771">
                  <c:v>36.79</c:v>
                </c:pt>
                <c:pt idx="3772">
                  <c:v>37.5</c:v>
                </c:pt>
                <c:pt idx="3773">
                  <c:v>37.01</c:v>
                </c:pt>
                <c:pt idx="3774">
                  <c:v>36.090000000000003</c:v>
                </c:pt>
                <c:pt idx="3775">
                  <c:v>35.71</c:v>
                </c:pt>
                <c:pt idx="3776">
                  <c:v>35.729999999999997</c:v>
                </c:pt>
                <c:pt idx="3777">
                  <c:v>35.450000000000003</c:v>
                </c:pt>
                <c:pt idx="3778">
                  <c:v>35.799999999999997</c:v>
                </c:pt>
                <c:pt idx="3779">
                  <c:v>36.479999999999997</c:v>
                </c:pt>
                <c:pt idx="3780">
                  <c:v>35</c:v>
                </c:pt>
                <c:pt idx="3781">
                  <c:v>34.119999999999997</c:v>
                </c:pt>
                <c:pt idx="3782">
                  <c:v>36.01</c:v>
                </c:pt>
                <c:pt idx="3783">
                  <c:v>35.33</c:v>
                </c:pt>
                <c:pt idx="3784">
                  <c:v>34.81</c:v>
                </c:pt>
                <c:pt idx="3785">
                  <c:v>34.630000000000003</c:v>
                </c:pt>
                <c:pt idx="3786">
                  <c:v>32.380000000000003</c:v>
                </c:pt>
                <c:pt idx="3787">
                  <c:v>32.58</c:v>
                </c:pt>
                <c:pt idx="3788">
                  <c:v>33.130000000000003</c:v>
                </c:pt>
                <c:pt idx="3789">
                  <c:v>31.97</c:v>
                </c:pt>
                <c:pt idx="3790">
                  <c:v>31.72</c:v>
                </c:pt>
                <c:pt idx="3791">
                  <c:v>31.28</c:v>
                </c:pt>
                <c:pt idx="3792">
                  <c:v>32.18</c:v>
                </c:pt>
                <c:pt idx="3793">
                  <c:v>28.6</c:v>
                </c:pt>
                <c:pt idx="3794">
                  <c:v>27.25</c:v>
                </c:pt>
                <c:pt idx="3795">
                  <c:v>25</c:v>
                </c:pt>
                <c:pt idx="3796">
                  <c:v>26</c:v>
                </c:pt>
                <c:pt idx="3797">
                  <c:v>25.87</c:v>
                </c:pt>
                <c:pt idx="3798">
                  <c:v>25.47</c:v>
                </c:pt>
                <c:pt idx="3799">
                  <c:v>26.46</c:v>
                </c:pt>
                <c:pt idx="3800">
                  <c:v>26.12</c:v>
                </c:pt>
                <c:pt idx="3801">
                  <c:v>26.69</c:v>
                </c:pt>
                <c:pt idx="3802">
                  <c:v>26.46</c:v>
                </c:pt>
                <c:pt idx="3803">
                  <c:v>26.78</c:v>
                </c:pt>
                <c:pt idx="3804">
                  <c:v>26.91</c:v>
                </c:pt>
                <c:pt idx="3805">
                  <c:v>27.06</c:v>
                </c:pt>
                <c:pt idx="3806">
                  <c:v>26.17</c:v>
                </c:pt>
                <c:pt idx="3807">
                  <c:v>26.54</c:v>
                </c:pt>
                <c:pt idx="3808">
                  <c:v>27.49</c:v>
                </c:pt>
                <c:pt idx="3809">
                  <c:v>27.76</c:v>
                </c:pt>
                <c:pt idx="3810">
                  <c:v>27.82</c:v>
                </c:pt>
                <c:pt idx="3811">
                  <c:v>28.37</c:v>
                </c:pt>
                <c:pt idx="3812">
                  <c:v>28.94</c:v>
                </c:pt>
                <c:pt idx="3813">
                  <c:v>29.37</c:v>
                </c:pt>
                <c:pt idx="3814">
                  <c:v>28.98</c:v>
                </c:pt>
                <c:pt idx="3815">
                  <c:v>28.9</c:v>
                </c:pt>
                <c:pt idx="3816">
                  <c:v>28.04</c:v>
                </c:pt>
                <c:pt idx="3817">
                  <c:v>28.09</c:v>
                </c:pt>
                <c:pt idx="3818">
                  <c:v>27.51</c:v>
                </c:pt>
                <c:pt idx="3819">
                  <c:v>26.23</c:v>
                </c:pt>
                <c:pt idx="3820">
                  <c:v>24.68</c:v>
                </c:pt>
                <c:pt idx="3821">
                  <c:v>25</c:v>
                </c:pt>
                <c:pt idx="3822">
                  <c:v>25.36</c:v>
                </c:pt>
                <c:pt idx="3823">
                  <c:v>24.41</c:v>
                </c:pt>
                <c:pt idx="3824">
                  <c:v>23.2</c:v>
                </c:pt>
                <c:pt idx="3825">
                  <c:v>24.03</c:v>
                </c:pt>
                <c:pt idx="3826">
                  <c:v>23.76</c:v>
                </c:pt>
                <c:pt idx="3827">
                  <c:v>24.08</c:v>
                </c:pt>
                <c:pt idx="3828">
                  <c:v>23.98</c:v>
                </c:pt>
                <c:pt idx="3829">
                  <c:v>24.26</c:v>
                </c:pt>
                <c:pt idx="3830">
                  <c:v>23.78</c:v>
                </c:pt>
                <c:pt idx="3831">
                  <c:v>23.27</c:v>
                </c:pt>
                <c:pt idx="3832">
                  <c:v>23.26</c:v>
                </c:pt>
                <c:pt idx="3833">
                  <c:v>23.55</c:v>
                </c:pt>
                <c:pt idx="3834">
                  <c:v>23.39</c:v>
                </c:pt>
                <c:pt idx="3835">
                  <c:v>24.3</c:v>
                </c:pt>
                <c:pt idx="3836">
                  <c:v>25.24</c:v>
                </c:pt>
                <c:pt idx="3837">
                  <c:v>25.69</c:v>
                </c:pt>
                <c:pt idx="3838">
                  <c:v>24.92</c:v>
                </c:pt>
                <c:pt idx="3839">
                  <c:v>24.04</c:v>
                </c:pt>
                <c:pt idx="3840">
                  <c:v>23.69</c:v>
                </c:pt>
                <c:pt idx="3841">
                  <c:v>23.61</c:v>
                </c:pt>
                <c:pt idx="3842">
                  <c:v>23.24</c:v>
                </c:pt>
                <c:pt idx="3843">
                  <c:v>23.26</c:v>
                </c:pt>
                <c:pt idx="3844">
                  <c:v>23.39</c:v>
                </c:pt>
                <c:pt idx="3845">
                  <c:v>24.67</c:v>
                </c:pt>
                <c:pt idx="3846">
                  <c:v>25.88</c:v>
                </c:pt>
                <c:pt idx="3847">
                  <c:v>26.37</c:v>
                </c:pt>
                <c:pt idx="3848">
                  <c:v>25.89</c:v>
                </c:pt>
                <c:pt idx="3849">
                  <c:v>25.85</c:v>
                </c:pt>
                <c:pt idx="3850">
                  <c:v>25.08</c:v>
                </c:pt>
                <c:pt idx="3851">
                  <c:v>26.14</c:v>
                </c:pt>
                <c:pt idx="3852">
                  <c:v>26.38</c:v>
                </c:pt>
                <c:pt idx="3853">
                  <c:v>26.37</c:v>
                </c:pt>
                <c:pt idx="3854">
                  <c:v>26.2</c:v>
                </c:pt>
                <c:pt idx="3855">
                  <c:v>26.41</c:v>
                </c:pt>
                <c:pt idx="3856">
                  <c:v>27.17</c:v>
                </c:pt>
                <c:pt idx="3857">
                  <c:v>27.6</c:v>
                </c:pt>
                <c:pt idx="3858">
                  <c:v>26.96</c:v>
                </c:pt>
                <c:pt idx="3859">
                  <c:v>28.22</c:v>
                </c:pt>
                <c:pt idx="3860">
                  <c:v>28.1</c:v>
                </c:pt>
                <c:pt idx="3861">
                  <c:v>30.21</c:v>
                </c:pt>
                <c:pt idx="3862">
                  <c:v>29.81</c:v>
                </c:pt>
                <c:pt idx="3863">
                  <c:v>30.54</c:v>
                </c:pt>
                <c:pt idx="3864">
                  <c:v>30.22</c:v>
                </c:pt>
                <c:pt idx="3865">
                  <c:v>29.59</c:v>
                </c:pt>
                <c:pt idx="3866">
                  <c:v>30.07</c:v>
                </c:pt>
                <c:pt idx="3867">
                  <c:v>31.08</c:v>
                </c:pt>
                <c:pt idx="3868">
                  <c:v>30.8</c:v>
                </c:pt>
                <c:pt idx="3869">
                  <c:v>30.1</c:v>
                </c:pt>
                <c:pt idx="3870">
                  <c:v>30.48</c:v>
                </c:pt>
                <c:pt idx="3871">
                  <c:v>30.91</c:v>
                </c:pt>
                <c:pt idx="3872">
                  <c:v>30.93</c:v>
                </c:pt>
                <c:pt idx="3873">
                  <c:v>29.49</c:v>
                </c:pt>
                <c:pt idx="3874">
                  <c:v>29.54</c:v>
                </c:pt>
                <c:pt idx="3875">
                  <c:v>28.97</c:v>
                </c:pt>
                <c:pt idx="3876">
                  <c:v>28.55</c:v>
                </c:pt>
                <c:pt idx="3877">
                  <c:v>28.59</c:v>
                </c:pt>
                <c:pt idx="3878">
                  <c:v>28.97</c:v>
                </c:pt>
                <c:pt idx="3879">
                  <c:v>29.09</c:v>
                </c:pt>
                <c:pt idx="3880">
                  <c:v>28.18</c:v>
                </c:pt>
                <c:pt idx="3881">
                  <c:v>28.76</c:v>
                </c:pt>
                <c:pt idx="3882">
                  <c:v>29.26</c:v>
                </c:pt>
                <c:pt idx="3883">
                  <c:v>29.5</c:v>
                </c:pt>
                <c:pt idx="3884">
                  <c:v>29.42</c:v>
                </c:pt>
                <c:pt idx="3885">
                  <c:v>29.85</c:v>
                </c:pt>
                <c:pt idx="3886">
                  <c:v>29.29</c:v>
                </c:pt>
                <c:pt idx="3887">
                  <c:v>29.69</c:v>
                </c:pt>
                <c:pt idx="3888">
                  <c:v>29.66</c:v>
                </c:pt>
                <c:pt idx="3889">
                  <c:v>29.69</c:v>
                </c:pt>
                <c:pt idx="3890">
                  <c:v>30</c:v>
                </c:pt>
                <c:pt idx="3891">
                  <c:v>29.93</c:v>
                </c:pt>
                <c:pt idx="3892">
                  <c:v>29.57</c:v>
                </c:pt>
                <c:pt idx="3893">
                  <c:v>28.5</c:v>
                </c:pt>
                <c:pt idx="3894">
                  <c:v>28.73</c:v>
                </c:pt>
                <c:pt idx="3895">
                  <c:v>29.21</c:v>
                </c:pt>
                <c:pt idx="3896">
                  <c:v>28.57</c:v>
                </c:pt>
                <c:pt idx="3897">
                  <c:v>29.35</c:v>
                </c:pt>
                <c:pt idx="3898">
                  <c:v>30.95</c:v>
                </c:pt>
                <c:pt idx="3899">
                  <c:v>31.13</c:v>
                </c:pt>
                <c:pt idx="3900">
                  <c:v>31.31</c:v>
                </c:pt>
                <c:pt idx="3901">
                  <c:v>31.16</c:v>
                </c:pt>
                <c:pt idx="3902">
                  <c:v>31.2</c:v>
                </c:pt>
                <c:pt idx="3903">
                  <c:v>31.44</c:v>
                </c:pt>
                <c:pt idx="3904">
                  <c:v>30.3</c:v>
                </c:pt>
                <c:pt idx="3905">
                  <c:v>30.12</c:v>
                </c:pt>
                <c:pt idx="3906">
                  <c:v>29.8</c:v>
                </c:pt>
                <c:pt idx="3907">
                  <c:v>31</c:v>
                </c:pt>
                <c:pt idx="3908">
                  <c:v>31.65</c:v>
                </c:pt>
                <c:pt idx="3909">
                  <c:v>31.58</c:v>
                </c:pt>
                <c:pt idx="3910">
                  <c:v>31.59</c:v>
                </c:pt>
                <c:pt idx="3911">
                  <c:v>31.31</c:v>
                </c:pt>
                <c:pt idx="3912">
                  <c:v>31.1</c:v>
                </c:pt>
                <c:pt idx="3913">
                  <c:v>30.06</c:v>
                </c:pt>
                <c:pt idx="3914">
                  <c:v>29.42</c:v>
                </c:pt>
                <c:pt idx="3915">
                  <c:v>30.76</c:v>
                </c:pt>
                <c:pt idx="3916">
                  <c:v>31.72</c:v>
                </c:pt>
                <c:pt idx="3917">
                  <c:v>33.159999999999997</c:v>
                </c:pt>
                <c:pt idx="3918">
                  <c:v>32.11</c:v>
                </c:pt>
                <c:pt idx="3919">
                  <c:v>32.33</c:v>
                </c:pt>
                <c:pt idx="3920">
                  <c:v>32.409999999999997</c:v>
                </c:pt>
                <c:pt idx="3921">
                  <c:v>31.83</c:v>
                </c:pt>
                <c:pt idx="3922">
                  <c:v>32.1</c:v>
                </c:pt>
                <c:pt idx="3923">
                  <c:v>33.39</c:v>
                </c:pt>
                <c:pt idx="3924">
                  <c:v>31.57</c:v>
                </c:pt>
                <c:pt idx="3925">
                  <c:v>31.16</c:v>
                </c:pt>
                <c:pt idx="3926">
                  <c:v>32.659999999999997</c:v>
                </c:pt>
                <c:pt idx="3927">
                  <c:v>30.27</c:v>
                </c:pt>
                <c:pt idx="3928">
                  <c:v>29.49</c:v>
                </c:pt>
                <c:pt idx="3929">
                  <c:v>29.51</c:v>
                </c:pt>
                <c:pt idx="3930">
                  <c:v>30.38</c:v>
                </c:pt>
                <c:pt idx="3931">
                  <c:v>29.48</c:v>
                </c:pt>
                <c:pt idx="3932">
                  <c:v>29.2</c:v>
                </c:pt>
                <c:pt idx="3933">
                  <c:v>30.46</c:v>
                </c:pt>
                <c:pt idx="3934">
                  <c:v>28.85</c:v>
                </c:pt>
                <c:pt idx="3935">
                  <c:v>28.87</c:v>
                </c:pt>
                <c:pt idx="3936">
                  <c:v>29.21</c:v>
                </c:pt>
                <c:pt idx="3937">
                  <c:v>30.86</c:v>
                </c:pt>
                <c:pt idx="3938">
                  <c:v>29.44</c:v>
                </c:pt>
                <c:pt idx="3939">
                  <c:v>30.2</c:v>
                </c:pt>
                <c:pt idx="3940">
                  <c:v>27.78</c:v>
                </c:pt>
                <c:pt idx="3941">
                  <c:v>28.23</c:v>
                </c:pt>
                <c:pt idx="3942">
                  <c:v>27.57</c:v>
                </c:pt>
                <c:pt idx="3943">
                  <c:v>27.04</c:v>
                </c:pt>
                <c:pt idx="3944">
                  <c:v>26.76</c:v>
                </c:pt>
                <c:pt idx="3945">
                  <c:v>26.08</c:v>
                </c:pt>
                <c:pt idx="3946">
                  <c:v>26.01</c:v>
                </c:pt>
                <c:pt idx="3947">
                  <c:v>26.18</c:v>
                </c:pt>
                <c:pt idx="3948">
                  <c:v>26.14</c:v>
                </c:pt>
                <c:pt idx="3949">
                  <c:v>25.43</c:v>
                </c:pt>
                <c:pt idx="3950">
                  <c:v>26.64</c:v>
                </c:pt>
                <c:pt idx="3951">
                  <c:v>27.32</c:v>
                </c:pt>
                <c:pt idx="3952">
                  <c:v>28.41</c:v>
                </c:pt>
                <c:pt idx="3953">
                  <c:v>27.94</c:v>
                </c:pt>
                <c:pt idx="3954">
                  <c:v>28.35</c:v>
                </c:pt>
                <c:pt idx="3955">
                  <c:v>27.05</c:v>
                </c:pt>
                <c:pt idx="3956">
                  <c:v>26.76</c:v>
                </c:pt>
                <c:pt idx="3957">
                  <c:v>27.9</c:v>
                </c:pt>
                <c:pt idx="3958">
                  <c:v>27.62</c:v>
                </c:pt>
                <c:pt idx="3959">
                  <c:v>25.89</c:v>
                </c:pt>
                <c:pt idx="3960">
                  <c:v>25</c:v>
                </c:pt>
                <c:pt idx="3961">
                  <c:v>25.73</c:v>
                </c:pt>
                <c:pt idx="3962">
                  <c:v>26.9</c:v>
                </c:pt>
                <c:pt idx="3963">
                  <c:v>27.34</c:v>
                </c:pt>
                <c:pt idx="3964">
                  <c:v>27.86</c:v>
                </c:pt>
                <c:pt idx="3965">
                  <c:v>28.83</c:v>
                </c:pt>
                <c:pt idx="3966">
                  <c:v>29.15</c:v>
                </c:pt>
                <c:pt idx="3967">
                  <c:v>28.59</c:v>
                </c:pt>
                <c:pt idx="3968">
                  <c:v>28.16</c:v>
                </c:pt>
                <c:pt idx="3969">
                  <c:v>27.64</c:v>
                </c:pt>
                <c:pt idx="3970">
                  <c:v>29.26</c:v>
                </c:pt>
                <c:pt idx="3971">
                  <c:v>29.77</c:v>
                </c:pt>
                <c:pt idx="3972">
                  <c:v>29.65</c:v>
                </c:pt>
                <c:pt idx="3973">
                  <c:v>29.1</c:v>
                </c:pt>
                <c:pt idx="3974">
                  <c:v>29.64</c:v>
                </c:pt>
                <c:pt idx="3975">
                  <c:v>30.22</c:v>
                </c:pt>
                <c:pt idx="3976">
                  <c:v>29.99</c:v>
                </c:pt>
                <c:pt idx="3977">
                  <c:v>29.52</c:v>
                </c:pt>
                <c:pt idx="3978">
                  <c:v>29.1</c:v>
                </c:pt>
                <c:pt idx="3979">
                  <c:v>29.62</c:v>
                </c:pt>
                <c:pt idx="3980">
                  <c:v>30.07</c:v>
                </c:pt>
                <c:pt idx="3981">
                  <c:v>30.14</c:v>
                </c:pt>
                <c:pt idx="3982">
                  <c:v>30.51</c:v>
                </c:pt>
                <c:pt idx="3983">
                  <c:v>29.71</c:v>
                </c:pt>
                <c:pt idx="3984">
                  <c:v>30.08</c:v>
                </c:pt>
                <c:pt idx="3985">
                  <c:v>29.3</c:v>
                </c:pt>
                <c:pt idx="3986">
                  <c:v>30.47</c:v>
                </c:pt>
                <c:pt idx="3987">
                  <c:v>29.68</c:v>
                </c:pt>
                <c:pt idx="3988">
                  <c:v>30.06</c:v>
                </c:pt>
                <c:pt idx="3989">
                  <c:v>29.91</c:v>
                </c:pt>
                <c:pt idx="3990">
                  <c:v>29.84</c:v>
                </c:pt>
                <c:pt idx="3991">
                  <c:v>28.6</c:v>
                </c:pt>
                <c:pt idx="3992">
                  <c:v>28.5</c:v>
                </c:pt>
                <c:pt idx="3993">
                  <c:v>28.74</c:v>
                </c:pt>
                <c:pt idx="3994">
                  <c:v>28.21</c:v>
                </c:pt>
                <c:pt idx="3995">
                  <c:v>28.75</c:v>
                </c:pt>
                <c:pt idx="3996">
                  <c:v>27.79</c:v>
                </c:pt>
                <c:pt idx="3997">
                  <c:v>27.97</c:v>
                </c:pt>
                <c:pt idx="3998">
                  <c:v>27.29</c:v>
                </c:pt>
                <c:pt idx="3999">
                  <c:v>27.15</c:v>
                </c:pt>
                <c:pt idx="4000">
                  <c:v>27.47</c:v>
                </c:pt>
                <c:pt idx="4001">
                  <c:v>27.71</c:v>
                </c:pt>
                <c:pt idx="4002">
                  <c:v>27.89</c:v>
                </c:pt>
                <c:pt idx="4003">
                  <c:v>27.59</c:v>
                </c:pt>
                <c:pt idx="4004">
                  <c:v>28.03</c:v>
                </c:pt>
                <c:pt idx="4005">
                  <c:v>27.7</c:v>
                </c:pt>
                <c:pt idx="4006">
                  <c:v>27.4</c:v>
                </c:pt>
                <c:pt idx="4007">
                  <c:v>28.05</c:v>
                </c:pt>
                <c:pt idx="4008">
                  <c:v>28.54</c:v>
                </c:pt>
                <c:pt idx="4009">
                  <c:v>28.83</c:v>
                </c:pt>
                <c:pt idx="4010">
                  <c:v>28.95</c:v>
                </c:pt>
                <c:pt idx="4011">
                  <c:v>28.51</c:v>
                </c:pt>
                <c:pt idx="4012">
                  <c:v>27.81</c:v>
                </c:pt>
                <c:pt idx="4013">
                  <c:v>27.95</c:v>
                </c:pt>
                <c:pt idx="4014">
                  <c:v>27.88</c:v>
                </c:pt>
                <c:pt idx="4015">
                  <c:v>26.3</c:v>
                </c:pt>
                <c:pt idx="4016">
                  <c:v>27.07</c:v>
                </c:pt>
                <c:pt idx="4017">
                  <c:v>27.25</c:v>
                </c:pt>
                <c:pt idx="4018">
                  <c:v>27.61</c:v>
                </c:pt>
                <c:pt idx="4019">
                  <c:v>27.82</c:v>
                </c:pt>
                <c:pt idx="4020">
                  <c:v>28.58</c:v>
                </c:pt>
                <c:pt idx="4021">
                  <c:v>28.16</c:v>
                </c:pt>
                <c:pt idx="4022">
                  <c:v>28.18</c:v>
                </c:pt>
                <c:pt idx="4023">
                  <c:v>29.12</c:v>
                </c:pt>
                <c:pt idx="4024">
                  <c:v>28.4</c:v>
                </c:pt>
                <c:pt idx="4025">
                  <c:v>27.24</c:v>
                </c:pt>
                <c:pt idx="4026">
                  <c:v>27.25</c:v>
                </c:pt>
                <c:pt idx="4027">
                  <c:v>28.2</c:v>
                </c:pt>
                <c:pt idx="4028">
                  <c:v>28.4</c:v>
                </c:pt>
                <c:pt idx="4029">
                  <c:v>26.68</c:v>
                </c:pt>
                <c:pt idx="4030">
                  <c:v>26.75</c:v>
                </c:pt>
                <c:pt idx="4031">
                  <c:v>27.12</c:v>
                </c:pt>
                <c:pt idx="4032">
                  <c:v>26.45</c:v>
                </c:pt>
                <c:pt idx="4033">
                  <c:v>25.55</c:v>
                </c:pt>
                <c:pt idx="4034">
                  <c:v>25.67</c:v>
                </c:pt>
                <c:pt idx="4035">
                  <c:v>25.8</c:v>
                </c:pt>
                <c:pt idx="4036">
                  <c:v>25.63</c:v>
                </c:pt>
                <c:pt idx="4037">
                  <c:v>25.37</c:v>
                </c:pt>
                <c:pt idx="4038">
                  <c:v>25.44</c:v>
                </c:pt>
                <c:pt idx="4039">
                  <c:v>25.66</c:v>
                </c:pt>
                <c:pt idx="4040">
                  <c:v>25.44</c:v>
                </c:pt>
                <c:pt idx="4041">
                  <c:v>25.46</c:v>
                </c:pt>
                <c:pt idx="4042">
                  <c:v>25.96</c:v>
                </c:pt>
                <c:pt idx="4043">
                  <c:v>26.55</c:v>
                </c:pt>
                <c:pt idx="4044">
                  <c:v>27.34</c:v>
                </c:pt>
                <c:pt idx="4045">
                  <c:v>27.92</c:v>
                </c:pt>
                <c:pt idx="4046">
                  <c:v>28.03</c:v>
                </c:pt>
                <c:pt idx="4047">
                  <c:v>28.03</c:v>
                </c:pt>
                <c:pt idx="4048">
                  <c:v>27.93</c:v>
                </c:pt>
                <c:pt idx="4049">
                  <c:v>28.59</c:v>
                </c:pt>
                <c:pt idx="4050">
                  <c:v>28.3</c:v>
                </c:pt>
                <c:pt idx="4051">
                  <c:v>28.64</c:v>
                </c:pt>
                <c:pt idx="4052">
                  <c:v>29.06</c:v>
                </c:pt>
                <c:pt idx="4053">
                  <c:v>28.91</c:v>
                </c:pt>
                <c:pt idx="4054">
                  <c:v>28.91</c:v>
                </c:pt>
                <c:pt idx="4055">
                  <c:v>28.82</c:v>
                </c:pt>
                <c:pt idx="4056">
                  <c:v>28.21</c:v>
                </c:pt>
                <c:pt idx="4057">
                  <c:v>29.84</c:v>
                </c:pt>
                <c:pt idx="4058">
                  <c:v>29.76</c:v>
                </c:pt>
                <c:pt idx="4059">
                  <c:v>29.3</c:v>
                </c:pt>
                <c:pt idx="4060">
                  <c:v>29.11</c:v>
                </c:pt>
                <c:pt idx="4061">
                  <c:v>28.76</c:v>
                </c:pt>
                <c:pt idx="4062">
                  <c:v>30.09</c:v>
                </c:pt>
                <c:pt idx="4063">
                  <c:v>28.83</c:v>
                </c:pt>
                <c:pt idx="4064">
                  <c:v>28.7</c:v>
                </c:pt>
                <c:pt idx="4065">
                  <c:v>29.57</c:v>
                </c:pt>
                <c:pt idx="4066">
                  <c:v>29.7</c:v>
                </c:pt>
                <c:pt idx="4067">
                  <c:v>29.86</c:v>
                </c:pt>
                <c:pt idx="4068">
                  <c:v>30.51</c:v>
                </c:pt>
                <c:pt idx="4069">
                  <c:v>29.95</c:v>
                </c:pt>
                <c:pt idx="4070">
                  <c:v>29.9</c:v>
                </c:pt>
                <c:pt idx="4071">
                  <c:v>30.35</c:v>
                </c:pt>
                <c:pt idx="4072">
                  <c:v>29.88</c:v>
                </c:pt>
                <c:pt idx="4073">
                  <c:v>29.99</c:v>
                </c:pt>
                <c:pt idx="4074">
                  <c:v>29.93</c:v>
                </c:pt>
                <c:pt idx="4075">
                  <c:v>29.5</c:v>
                </c:pt>
                <c:pt idx="4076">
                  <c:v>28.97</c:v>
                </c:pt>
                <c:pt idx="4077">
                  <c:v>29.77</c:v>
                </c:pt>
                <c:pt idx="4078">
                  <c:v>29.37</c:v>
                </c:pt>
                <c:pt idx="4079">
                  <c:v>29.23</c:v>
                </c:pt>
                <c:pt idx="4080">
                  <c:v>28.99</c:v>
                </c:pt>
                <c:pt idx="4081">
                  <c:v>29.57</c:v>
                </c:pt>
                <c:pt idx="4082">
                  <c:v>29.98</c:v>
                </c:pt>
                <c:pt idx="4083">
                  <c:v>30.58</c:v>
                </c:pt>
                <c:pt idx="4084">
                  <c:v>30.29</c:v>
                </c:pt>
                <c:pt idx="4085">
                  <c:v>30.83</c:v>
                </c:pt>
                <c:pt idx="4086">
                  <c:v>29.95</c:v>
                </c:pt>
                <c:pt idx="4087">
                  <c:v>30.5</c:v>
                </c:pt>
                <c:pt idx="4088">
                  <c:v>30.02</c:v>
                </c:pt>
                <c:pt idx="4089">
                  <c:v>29.68</c:v>
                </c:pt>
                <c:pt idx="4090">
                  <c:v>29.62</c:v>
                </c:pt>
                <c:pt idx="4091">
                  <c:v>29.94</c:v>
                </c:pt>
                <c:pt idx="4092">
                  <c:v>29.43</c:v>
                </c:pt>
                <c:pt idx="4093">
                  <c:v>29.58</c:v>
                </c:pt>
                <c:pt idx="4094">
                  <c:v>29.15</c:v>
                </c:pt>
                <c:pt idx="4095">
                  <c:v>29.01</c:v>
                </c:pt>
                <c:pt idx="4096">
                  <c:v>28.53</c:v>
                </c:pt>
                <c:pt idx="4097">
                  <c:v>29.27</c:v>
                </c:pt>
                <c:pt idx="4098">
                  <c:v>29.53</c:v>
                </c:pt>
                <c:pt idx="4099">
                  <c:v>29.45</c:v>
                </c:pt>
                <c:pt idx="4100">
                  <c:v>29.73</c:v>
                </c:pt>
                <c:pt idx="4101">
                  <c:v>29.22</c:v>
                </c:pt>
                <c:pt idx="4102">
                  <c:v>29.21</c:v>
                </c:pt>
                <c:pt idx="4103">
                  <c:v>29.57</c:v>
                </c:pt>
                <c:pt idx="4104">
                  <c:v>29.61</c:v>
                </c:pt>
                <c:pt idx="4105">
                  <c:v>29.47</c:v>
                </c:pt>
                <c:pt idx="4106">
                  <c:v>29.57</c:v>
                </c:pt>
                <c:pt idx="4107">
                  <c:v>29.31</c:v>
                </c:pt>
                <c:pt idx="4108">
                  <c:v>29.62</c:v>
                </c:pt>
                <c:pt idx="4109">
                  <c:v>29.47</c:v>
                </c:pt>
                <c:pt idx="4110">
                  <c:v>28.29</c:v>
                </c:pt>
                <c:pt idx="4111">
                  <c:v>27.9</c:v>
                </c:pt>
                <c:pt idx="4112">
                  <c:v>27.33</c:v>
                </c:pt>
                <c:pt idx="4113">
                  <c:v>27.51</c:v>
                </c:pt>
                <c:pt idx="4114">
                  <c:v>27.5</c:v>
                </c:pt>
                <c:pt idx="4115">
                  <c:v>27.39</c:v>
                </c:pt>
                <c:pt idx="4116">
                  <c:v>27.72</c:v>
                </c:pt>
                <c:pt idx="4117">
                  <c:v>27.92</c:v>
                </c:pt>
                <c:pt idx="4118">
                  <c:v>27.63</c:v>
                </c:pt>
                <c:pt idx="4119">
                  <c:v>27.88</c:v>
                </c:pt>
                <c:pt idx="4120">
                  <c:v>28.26</c:v>
                </c:pt>
                <c:pt idx="4121">
                  <c:v>28.19</c:v>
                </c:pt>
                <c:pt idx="4122">
                  <c:v>27.85</c:v>
                </c:pt>
                <c:pt idx="4123">
                  <c:v>28.26</c:v>
                </c:pt>
                <c:pt idx="4124">
                  <c:v>28.63</c:v>
                </c:pt>
                <c:pt idx="4125">
                  <c:v>28.51</c:v>
                </c:pt>
                <c:pt idx="4126">
                  <c:v>27.74</c:v>
                </c:pt>
                <c:pt idx="4127">
                  <c:v>27.8</c:v>
                </c:pt>
                <c:pt idx="4128">
                  <c:v>27.94</c:v>
                </c:pt>
                <c:pt idx="4129">
                  <c:v>27.73</c:v>
                </c:pt>
                <c:pt idx="4130">
                  <c:v>27.76</c:v>
                </c:pt>
                <c:pt idx="4131">
                  <c:v>27.7</c:v>
                </c:pt>
                <c:pt idx="4132">
                  <c:v>28.03</c:v>
                </c:pt>
                <c:pt idx="4133">
                  <c:v>28.62</c:v>
                </c:pt>
                <c:pt idx="4134">
                  <c:v>28.7</c:v>
                </c:pt>
                <c:pt idx="4135">
                  <c:v>29.06</c:v>
                </c:pt>
                <c:pt idx="4136">
                  <c:v>29.5</c:v>
                </c:pt>
                <c:pt idx="4137">
                  <c:v>28.29</c:v>
                </c:pt>
                <c:pt idx="4138">
                  <c:v>26.9</c:v>
                </c:pt>
                <c:pt idx="4139">
                  <c:v>27.01</c:v>
                </c:pt>
                <c:pt idx="4140">
                  <c:v>26.34</c:v>
                </c:pt>
                <c:pt idx="4141">
                  <c:v>26.42</c:v>
                </c:pt>
                <c:pt idx="4142">
                  <c:v>26.94</c:v>
                </c:pt>
                <c:pt idx="4143">
                  <c:v>26.41</c:v>
                </c:pt>
                <c:pt idx="4144">
                  <c:v>26.45</c:v>
                </c:pt>
                <c:pt idx="4145">
                  <c:v>26.75</c:v>
                </c:pt>
                <c:pt idx="4146">
                  <c:v>27</c:v>
                </c:pt>
                <c:pt idx="4147">
                  <c:v>27.19</c:v>
                </c:pt>
                <c:pt idx="4148">
                  <c:v>26.26</c:v>
                </c:pt>
                <c:pt idx="4149">
                  <c:v>26.8</c:v>
                </c:pt>
                <c:pt idx="4150">
                  <c:v>26.64</c:v>
                </c:pt>
                <c:pt idx="4151">
                  <c:v>26.51</c:v>
                </c:pt>
                <c:pt idx="4152">
                  <c:v>27</c:v>
                </c:pt>
                <c:pt idx="4153">
                  <c:v>27.5</c:v>
                </c:pt>
                <c:pt idx="4154">
                  <c:v>27.48</c:v>
                </c:pt>
                <c:pt idx="4155">
                  <c:v>26.76</c:v>
                </c:pt>
                <c:pt idx="4156">
                  <c:v>26.88</c:v>
                </c:pt>
                <c:pt idx="4157">
                  <c:v>26.72</c:v>
                </c:pt>
                <c:pt idx="4158">
                  <c:v>26.06</c:v>
                </c:pt>
                <c:pt idx="4159">
                  <c:v>26.14</c:v>
                </c:pt>
                <c:pt idx="4160">
                  <c:v>25.73</c:v>
                </c:pt>
                <c:pt idx="4161">
                  <c:v>25.75</c:v>
                </c:pt>
                <c:pt idx="4162">
                  <c:v>25.6</c:v>
                </c:pt>
                <c:pt idx="4163">
                  <c:v>25.5</c:v>
                </c:pt>
                <c:pt idx="4164">
                  <c:v>26.4</c:v>
                </c:pt>
                <c:pt idx="4165">
                  <c:v>25.56</c:v>
                </c:pt>
                <c:pt idx="4166">
                  <c:v>25.11</c:v>
                </c:pt>
                <c:pt idx="4167">
                  <c:v>25.31</c:v>
                </c:pt>
                <c:pt idx="4168">
                  <c:v>26.26</c:v>
                </c:pt>
                <c:pt idx="4169">
                  <c:v>27.71</c:v>
                </c:pt>
                <c:pt idx="4170">
                  <c:v>27.7</c:v>
                </c:pt>
                <c:pt idx="4171">
                  <c:v>28.69</c:v>
                </c:pt>
                <c:pt idx="4172">
                  <c:v>30.31</c:v>
                </c:pt>
                <c:pt idx="4173">
                  <c:v>30.98</c:v>
                </c:pt>
                <c:pt idx="4174">
                  <c:v>31.8</c:v>
                </c:pt>
                <c:pt idx="4175">
                  <c:v>32.700000000000003</c:v>
                </c:pt>
                <c:pt idx="4176">
                  <c:v>32.630000000000003</c:v>
                </c:pt>
                <c:pt idx="4177">
                  <c:v>33.43</c:v>
                </c:pt>
                <c:pt idx="4178">
                  <c:v>32.53</c:v>
                </c:pt>
                <c:pt idx="4179">
                  <c:v>33.03</c:v>
                </c:pt>
                <c:pt idx="4180">
                  <c:v>32.99</c:v>
                </c:pt>
                <c:pt idx="4181">
                  <c:v>33.409999999999997</c:v>
                </c:pt>
                <c:pt idx="4182">
                  <c:v>33</c:v>
                </c:pt>
                <c:pt idx="4183">
                  <c:v>32.33</c:v>
                </c:pt>
                <c:pt idx="4184">
                  <c:v>33.090000000000003</c:v>
                </c:pt>
                <c:pt idx="4185">
                  <c:v>33.56</c:v>
                </c:pt>
                <c:pt idx="4186">
                  <c:v>33.479999999999997</c:v>
                </c:pt>
                <c:pt idx="4187">
                  <c:v>33.31</c:v>
                </c:pt>
                <c:pt idx="4188">
                  <c:v>33.840000000000003</c:v>
                </c:pt>
                <c:pt idx="4189">
                  <c:v>34.159999999999997</c:v>
                </c:pt>
                <c:pt idx="4190">
                  <c:v>34.22</c:v>
                </c:pt>
                <c:pt idx="4191">
                  <c:v>34.43</c:v>
                </c:pt>
                <c:pt idx="4192">
                  <c:v>34.6</c:v>
                </c:pt>
                <c:pt idx="4193">
                  <c:v>34.36</c:v>
                </c:pt>
                <c:pt idx="4194">
                  <c:v>33.74</c:v>
                </c:pt>
                <c:pt idx="4195">
                  <c:v>32.549999999999997</c:v>
                </c:pt>
                <c:pt idx="4196">
                  <c:v>33.950000000000003</c:v>
                </c:pt>
                <c:pt idx="4197">
                  <c:v>34.19</c:v>
                </c:pt>
                <c:pt idx="4198">
                  <c:v>33.92</c:v>
                </c:pt>
                <c:pt idx="4199">
                  <c:v>33.74</c:v>
                </c:pt>
                <c:pt idx="4200">
                  <c:v>34.450000000000003</c:v>
                </c:pt>
                <c:pt idx="4201">
                  <c:v>33.06</c:v>
                </c:pt>
                <c:pt idx="4202">
                  <c:v>33.35</c:v>
                </c:pt>
                <c:pt idx="4203">
                  <c:v>32.85</c:v>
                </c:pt>
                <c:pt idx="4204">
                  <c:v>33.53</c:v>
                </c:pt>
                <c:pt idx="4205">
                  <c:v>33.979999999999997</c:v>
                </c:pt>
                <c:pt idx="4206">
                  <c:v>33.69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A8-4A7A-8763-CCE68AD79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0143391"/>
        <c:axId val="1570130911"/>
      </c:lineChart>
      <c:dateAx>
        <c:axId val="1570143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[$-416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70130911"/>
        <c:crosses val="autoZero"/>
        <c:auto val="1"/>
        <c:lblOffset val="100"/>
        <c:baseTimeUnit val="days"/>
        <c:majorUnit val="1"/>
        <c:majorTimeUnit val="years"/>
      </c:dateAx>
      <c:valAx>
        <c:axId val="1570130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7014339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Lucro Líquido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'[23]2.71a'!$Y$8</c:f>
              <c:strCache>
                <c:ptCount val="1"/>
                <c:pt idx="0">
                  <c:v>Ano 1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'[23]2.71a'!$Z$1:$AB$1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'[23]2.71a'!$Z$8:$AB$8</c:f>
              <c:numCache>
                <c:formatCode>#,##0</c:formatCode>
                <c:ptCount val="3"/>
                <c:pt idx="0">
                  <c:v>30940.14</c:v>
                </c:pt>
                <c:pt idx="1">
                  <c:v>25000.14</c:v>
                </c:pt>
                <c:pt idx="2">
                  <c:v>19060.14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0-4004-A7A5-92428B05D910}"/>
            </c:ext>
          </c:extLst>
        </c:ser>
        <c:ser>
          <c:idx val="1"/>
          <c:order val="1"/>
          <c:tx>
            <c:strRef>
              <c:f>'[23]2.71a'!$Y$9</c:f>
              <c:strCache>
                <c:ptCount val="1"/>
                <c:pt idx="0">
                  <c:v>Ano 5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'[23]2.71a'!$Z$1:$AB$1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'[23]2.71a'!$Z$9:$AB$9</c:f>
              <c:numCache>
                <c:formatCode>#,##0</c:formatCode>
                <c:ptCount val="3"/>
                <c:pt idx="0">
                  <c:v>49398.203803774682</c:v>
                </c:pt>
                <c:pt idx="1">
                  <c:v>43798.449238261637</c:v>
                </c:pt>
                <c:pt idx="2">
                  <c:v>43580.732396222906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40-4004-A7A5-92428B05D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0918928"/>
        <c:axId val="1590920368"/>
      </c:barChart>
      <c:catAx>
        <c:axId val="159091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20368"/>
        <c:crosses val="autoZero"/>
        <c:auto val="1"/>
        <c:lblAlgn val="ctr"/>
        <c:lblOffset val="100"/>
        <c:noMultiLvlLbl val="0"/>
      </c:catAx>
      <c:valAx>
        <c:axId val="1590920368"/>
        <c:scaling>
          <c:orientation val="minMax"/>
          <c:max val="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18928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'[23]7.7 (FK)'!$A$3</c:f>
              <c:strCache>
                <c:ptCount val="1"/>
                <c:pt idx="0">
                  <c:v>RECEITA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'[23]7.7 (FK)'!$B$2:$R$2</c:f>
              <c:numCache>
                <c:formatCode>General</c:formatCode>
                <c:ptCount val="1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</c:numCache>
            </c:numRef>
          </c:cat>
          <c:val>
            <c:numRef>
              <c:f>'[23]7.7 (FK)'!$B$3:$R$3</c:f>
              <c:numCache>
                <c:formatCode>#,##0.00</c:formatCode>
                <c:ptCount val="17"/>
                <c:pt idx="0">
                  <c:v>439.67899999999997</c:v>
                </c:pt>
                <c:pt idx="1">
                  <c:v>678.76499999999999</c:v>
                </c:pt>
                <c:pt idx="2">
                  <c:v>988.67899999999997</c:v>
                </c:pt>
                <c:pt idx="3">
                  <c:v>1129.4749999999999</c:v>
                </c:pt>
                <c:pt idx="4">
                  <c:v>1279.1600000000001</c:v>
                </c:pt>
                <c:pt idx="5">
                  <c:v>1413.9760000000001</c:v>
                </c:pt>
                <c:pt idx="6">
                  <c:v>1611.7940000000001</c:v>
                </c:pt>
                <c:pt idx="7">
                  <c:v>1772.4469999999999</c:v>
                </c:pt>
                <c:pt idx="8">
                  <c:v>1908.7370000000001</c:v>
                </c:pt>
                <c:pt idx="9">
                  <c:v>2183.7860000000001</c:v>
                </c:pt>
                <c:pt idx="10">
                  <c:v>2227.33</c:v>
                </c:pt>
                <c:pt idx="11">
                  <c:v>2111.16</c:v>
                </c:pt>
                <c:pt idx="12">
                  <c:v>2282.1239999999998</c:v>
                </c:pt>
                <c:pt idx="13">
                  <c:v>2596.0770000000002</c:v>
                </c:pt>
                <c:pt idx="14">
                  <c:v>2977.3119999999999</c:v>
                </c:pt>
                <c:pt idx="15">
                  <c:v>3792.9319999999998</c:v>
                </c:pt>
                <c:pt idx="16">
                  <c:v>4497.0280000000002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2B-4598-BB3F-78E9FC4D7FC7}"/>
            </c:ext>
          </c:extLst>
        </c:ser>
        <c:ser>
          <c:idx val="2"/>
          <c:order val="2"/>
          <c:tx>
            <c:strRef>
              <c:f>'[23]7.7 (FK)'!$A$5</c:f>
              <c:strCache>
                <c:ptCount val="1"/>
                <c:pt idx="0">
                  <c:v>PL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'[23]7.7 (FK)'!$B$2:$R$2</c:f>
              <c:numCache>
                <c:formatCode>General</c:formatCode>
                <c:ptCount val="1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</c:numCache>
            </c:numRef>
          </c:cat>
          <c:val>
            <c:numRef>
              <c:f>'[23]7.7 (FK)'!$B$5:$R$5</c:f>
              <c:numCache>
                <c:formatCode>#,##0.00</c:formatCode>
                <c:ptCount val="17"/>
                <c:pt idx="0">
                  <c:v>357.9</c:v>
                </c:pt>
                <c:pt idx="1">
                  <c:v>459.21899999999999</c:v>
                </c:pt>
                <c:pt idx="2">
                  <c:v>542.02499999999998</c:v>
                </c:pt>
                <c:pt idx="3">
                  <c:v>631.57600000000002</c:v>
                </c:pt>
                <c:pt idx="4">
                  <c:v>749.86699999999996</c:v>
                </c:pt>
                <c:pt idx="5">
                  <c:v>913.14599999999996</c:v>
                </c:pt>
                <c:pt idx="6">
                  <c:v>1069.838</c:v>
                </c:pt>
                <c:pt idx="7">
                  <c:v>1118.0619999999999</c:v>
                </c:pt>
                <c:pt idx="8">
                  <c:v>1237.732</c:v>
                </c:pt>
                <c:pt idx="9">
                  <c:v>1220.9159999999999</c:v>
                </c:pt>
                <c:pt idx="10">
                  <c:v>1261.577</c:v>
                </c:pt>
                <c:pt idx="11">
                  <c:v>1288.22</c:v>
                </c:pt>
                <c:pt idx="12">
                  <c:v>2478.4090000000001</c:v>
                </c:pt>
                <c:pt idx="13">
                  <c:v>2604.1660000000002</c:v>
                </c:pt>
                <c:pt idx="14">
                  <c:v>4486.0079999999998</c:v>
                </c:pt>
                <c:pt idx="15">
                  <c:v>4584.8490000000002</c:v>
                </c:pt>
                <c:pt idx="16">
                  <c:v>5012.6710000000003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2B-4598-BB3F-78E9FC4D7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927085423"/>
        <c:axId val="927083983"/>
      </c:barChart>
      <c:lineChart>
        <c:grouping val="standard"/>
        <c:varyColors val="0"/>
        <c:ser>
          <c:idx val="1"/>
          <c:order val="1"/>
          <c:tx>
            <c:strRef>
              <c:f>'[23]7.7 (FK)'!$A$4</c:f>
              <c:strCache>
                <c:ptCount val="1"/>
                <c:pt idx="0">
                  <c:v>Mg EBITDA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'[23]7.7 (FK)'!$B$2:$R$2</c:f>
              <c:numCache>
                <c:formatCode>General</c:formatCode>
                <c:ptCount val="1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</c:numCache>
            </c:numRef>
          </c:cat>
          <c:val>
            <c:numRef>
              <c:f>'[23]7.7 (FK)'!$B$4:$R$4</c:f>
              <c:numCache>
                <c:formatCode>0.00%</c:formatCode>
                <c:ptCount val="17"/>
                <c:pt idx="0">
                  <c:v>0.219273</c:v>
                </c:pt>
                <c:pt idx="1">
                  <c:v>0.13333100000000001</c:v>
                </c:pt>
                <c:pt idx="2">
                  <c:v>0.248645</c:v>
                </c:pt>
                <c:pt idx="3">
                  <c:v>0.256359</c:v>
                </c:pt>
                <c:pt idx="4">
                  <c:v>0.241316</c:v>
                </c:pt>
                <c:pt idx="5">
                  <c:v>0.26736500000000002</c:v>
                </c:pt>
                <c:pt idx="6">
                  <c:v>0.23564299999999999</c:v>
                </c:pt>
                <c:pt idx="7">
                  <c:v>0.24631800000000001</c:v>
                </c:pt>
                <c:pt idx="8">
                  <c:v>0.18648600000000001</c:v>
                </c:pt>
                <c:pt idx="9">
                  <c:v>0.142265</c:v>
                </c:pt>
                <c:pt idx="10">
                  <c:v>0.105097</c:v>
                </c:pt>
                <c:pt idx="11">
                  <c:v>0.14074400000000001</c:v>
                </c:pt>
                <c:pt idx="12">
                  <c:v>0.173594</c:v>
                </c:pt>
                <c:pt idx="13">
                  <c:v>0.18149899999999999</c:v>
                </c:pt>
                <c:pt idx="14">
                  <c:v>0.20969299999999999</c:v>
                </c:pt>
                <c:pt idx="15">
                  <c:v>0.203906</c:v>
                </c:pt>
                <c:pt idx="16">
                  <c:v>0.201714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B-4598-BB3F-78E9FC4D7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156591"/>
        <c:axId val="937163311"/>
      </c:lineChart>
      <c:catAx>
        <c:axId val="927085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927083983"/>
        <c:crosses val="autoZero"/>
        <c:auto val="1"/>
        <c:lblAlgn val="ctr"/>
        <c:lblOffset val="100"/>
        <c:noMultiLvlLbl val="0"/>
      </c:catAx>
      <c:valAx>
        <c:axId val="9270839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927085423"/>
        <c:crosses val="autoZero"/>
        <c:crossBetween val="between"/>
      </c:valAx>
      <c:valAx>
        <c:axId val="93716331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937156591"/>
        <c:crosses val="max"/>
        <c:crossBetween val="between"/>
      </c:valAx>
      <c:catAx>
        <c:axId val="9371565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3716331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'[23]7.8 (FK) '!$A$12:$A$3407</c:f>
              <c:numCache>
                <c:formatCode>dd/mm/yy;@</c:formatCode>
                <c:ptCount val="3396"/>
                <c:pt idx="0">
                  <c:v>40284</c:v>
                </c:pt>
                <c:pt idx="1">
                  <c:v>40287</c:v>
                </c:pt>
                <c:pt idx="2">
                  <c:v>40288</c:v>
                </c:pt>
                <c:pt idx="3">
                  <c:v>40290</c:v>
                </c:pt>
                <c:pt idx="4">
                  <c:v>40291</c:v>
                </c:pt>
                <c:pt idx="5">
                  <c:v>40294</c:v>
                </c:pt>
                <c:pt idx="6">
                  <c:v>40295</c:v>
                </c:pt>
                <c:pt idx="7">
                  <c:v>40296</c:v>
                </c:pt>
                <c:pt idx="8">
                  <c:v>40297</c:v>
                </c:pt>
                <c:pt idx="9">
                  <c:v>40298</c:v>
                </c:pt>
                <c:pt idx="10">
                  <c:v>40301</c:v>
                </c:pt>
                <c:pt idx="11">
                  <c:v>40302</c:v>
                </c:pt>
                <c:pt idx="12">
                  <c:v>40303</c:v>
                </c:pt>
                <c:pt idx="13">
                  <c:v>40304</c:v>
                </c:pt>
                <c:pt idx="14">
                  <c:v>40305</c:v>
                </c:pt>
                <c:pt idx="15">
                  <c:v>40308</c:v>
                </c:pt>
                <c:pt idx="16">
                  <c:v>40309</c:v>
                </c:pt>
                <c:pt idx="17">
                  <c:v>40310</c:v>
                </c:pt>
                <c:pt idx="18">
                  <c:v>40311</c:v>
                </c:pt>
                <c:pt idx="19">
                  <c:v>40312</c:v>
                </c:pt>
                <c:pt idx="20">
                  <c:v>40315</c:v>
                </c:pt>
                <c:pt idx="21">
                  <c:v>40316</c:v>
                </c:pt>
                <c:pt idx="22">
                  <c:v>40317</c:v>
                </c:pt>
                <c:pt idx="23">
                  <c:v>40318</c:v>
                </c:pt>
                <c:pt idx="24">
                  <c:v>40319</c:v>
                </c:pt>
                <c:pt idx="25">
                  <c:v>40322</c:v>
                </c:pt>
                <c:pt idx="26">
                  <c:v>40323</c:v>
                </c:pt>
                <c:pt idx="27">
                  <c:v>40324</c:v>
                </c:pt>
                <c:pt idx="28">
                  <c:v>40325</c:v>
                </c:pt>
                <c:pt idx="29">
                  <c:v>40326</c:v>
                </c:pt>
                <c:pt idx="30">
                  <c:v>40329</c:v>
                </c:pt>
                <c:pt idx="31">
                  <c:v>40330</c:v>
                </c:pt>
                <c:pt idx="32">
                  <c:v>40331</c:v>
                </c:pt>
                <c:pt idx="33">
                  <c:v>40333</c:v>
                </c:pt>
                <c:pt idx="34">
                  <c:v>40336</c:v>
                </c:pt>
                <c:pt idx="35">
                  <c:v>40337</c:v>
                </c:pt>
                <c:pt idx="36">
                  <c:v>40338</c:v>
                </c:pt>
                <c:pt idx="37">
                  <c:v>40339</c:v>
                </c:pt>
                <c:pt idx="38">
                  <c:v>40340</c:v>
                </c:pt>
                <c:pt idx="39">
                  <c:v>40343</c:v>
                </c:pt>
                <c:pt idx="40">
                  <c:v>40344</c:v>
                </c:pt>
                <c:pt idx="41">
                  <c:v>40345</c:v>
                </c:pt>
                <c:pt idx="42">
                  <c:v>40346</c:v>
                </c:pt>
                <c:pt idx="43">
                  <c:v>40347</c:v>
                </c:pt>
                <c:pt idx="44">
                  <c:v>40350</c:v>
                </c:pt>
                <c:pt idx="45">
                  <c:v>40351</c:v>
                </c:pt>
                <c:pt idx="46">
                  <c:v>40352</c:v>
                </c:pt>
                <c:pt idx="47">
                  <c:v>40353</c:v>
                </c:pt>
                <c:pt idx="48">
                  <c:v>40354</c:v>
                </c:pt>
                <c:pt idx="49">
                  <c:v>40357</c:v>
                </c:pt>
                <c:pt idx="50">
                  <c:v>40358</c:v>
                </c:pt>
                <c:pt idx="51">
                  <c:v>40359</c:v>
                </c:pt>
                <c:pt idx="52">
                  <c:v>40360</c:v>
                </c:pt>
                <c:pt idx="53">
                  <c:v>40361</c:v>
                </c:pt>
                <c:pt idx="54">
                  <c:v>40364</c:v>
                </c:pt>
                <c:pt idx="55">
                  <c:v>40365</c:v>
                </c:pt>
                <c:pt idx="56">
                  <c:v>40366</c:v>
                </c:pt>
                <c:pt idx="57">
                  <c:v>40367</c:v>
                </c:pt>
                <c:pt idx="58">
                  <c:v>40371</c:v>
                </c:pt>
                <c:pt idx="59">
                  <c:v>40372</c:v>
                </c:pt>
                <c:pt idx="60">
                  <c:v>40373</c:v>
                </c:pt>
                <c:pt idx="61">
                  <c:v>40374</c:v>
                </c:pt>
                <c:pt idx="62">
                  <c:v>40375</c:v>
                </c:pt>
                <c:pt idx="63">
                  <c:v>40378</c:v>
                </c:pt>
                <c:pt idx="64">
                  <c:v>40379</c:v>
                </c:pt>
                <c:pt idx="65">
                  <c:v>40380</c:v>
                </c:pt>
                <c:pt idx="66">
                  <c:v>40381</c:v>
                </c:pt>
                <c:pt idx="67">
                  <c:v>40382</c:v>
                </c:pt>
                <c:pt idx="68">
                  <c:v>40385</c:v>
                </c:pt>
                <c:pt idx="69">
                  <c:v>40386</c:v>
                </c:pt>
                <c:pt idx="70">
                  <c:v>40387</c:v>
                </c:pt>
                <c:pt idx="71">
                  <c:v>40388</c:v>
                </c:pt>
                <c:pt idx="72">
                  <c:v>40389</c:v>
                </c:pt>
                <c:pt idx="73">
                  <c:v>40392</c:v>
                </c:pt>
                <c:pt idx="74">
                  <c:v>40393</c:v>
                </c:pt>
                <c:pt idx="75">
                  <c:v>40394</c:v>
                </c:pt>
                <c:pt idx="76">
                  <c:v>40395</c:v>
                </c:pt>
                <c:pt idx="77">
                  <c:v>40396</c:v>
                </c:pt>
                <c:pt idx="78">
                  <c:v>40399</c:v>
                </c:pt>
                <c:pt idx="79">
                  <c:v>40400</c:v>
                </c:pt>
                <c:pt idx="80">
                  <c:v>40401</c:v>
                </c:pt>
                <c:pt idx="81">
                  <c:v>40402</c:v>
                </c:pt>
                <c:pt idx="82">
                  <c:v>40403</c:v>
                </c:pt>
                <c:pt idx="83">
                  <c:v>40406</c:v>
                </c:pt>
                <c:pt idx="84">
                  <c:v>40407</c:v>
                </c:pt>
                <c:pt idx="85">
                  <c:v>40408</c:v>
                </c:pt>
                <c:pt idx="86">
                  <c:v>40409</c:v>
                </c:pt>
                <c:pt idx="87">
                  <c:v>40410</c:v>
                </c:pt>
                <c:pt idx="88">
                  <c:v>40413</c:v>
                </c:pt>
                <c:pt idx="89">
                  <c:v>40414</c:v>
                </c:pt>
                <c:pt idx="90">
                  <c:v>40415</c:v>
                </c:pt>
                <c:pt idx="91">
                  <c:v>40416</c:v>
                </c:pt>
                <c:pt idx="92">
                  <c:v>40417</c:v>
                </c:pt>
                <c:pt idx="93">
                  <c:v>40420</c:v>
                </c:pt>
                <c:pt idx="94">
                  <c:v>40421</c:v>
                </c:pt>
                <c:pt idx="95">
                  <c:v>40422</c:v>
                </c:pt>
                <c:pt idx="96">
                  <c:v>40423</c:v>
                </c:pt>
                <c:pt idx="97">
                  <c:v>40424</c:v>
                </c:pt>
                <c:pt idx="98">
                  <c:v>40427</c:v>
                </c:pt>
                <c:pt idx="99">
                  <c:v>40429</c:v>
                </c:pt>
                <c:pt idx="100">
                  <c:v>40430</c:v>
                </c:pt>
                <c:pt idx="101">
                  <c:v>40431</c:v>
                </c:pt>
                <c:pt idx="102">
                  <c:v>40434</c:v>
                </c:pt>
                <c:pt idx="103">
                  <c:v>40435</c:v>
                </c:pt>
                <c:pt idx="104">
                  <c:v>40436</c:v>
                </c:pt>
                <c:pt idx="105">
                  <c:v>40437</c:v>
                </c:pt>
                <c:pt idx="106">
                  <c:v>40438</c:v>
                </c:pt>
                <c:pt idx="107">
                  <c:v>40441</c:v>
                </c:pt>
                <c:pt idx="108">
                  <c:v>40442</c:v>
                </c:pt>
                <c:pt idx="109">
                  <c:v>40443</c:v>
                </c:pt>
                <c:pt idx="110">
                  <c:v>40444</c:v>
                </c:pt>
                <c:pt idx="111">
                  <c:v>40445</c:v>
                </c:pt>
                <c:pt idx="112">
                  <c:v>40448</c:v>
                </c:pt>
                <c:pt idx="113">
                  <c:v>40449</c:v>
                </c:pt>
                <c:pt idx="114">
                  <c:v>40450</c:v>
                </c:pt>
                <c:pt idx="115">
                  <c:v>40451</c:v>
                </c:pt>
                <c:pt idx="116">
                  <c:v>40452</c:v>
                </c:pt>
                <c:pt idx="117">
                  <c:v>40455</c:v>
                </c:pt>
                <c:pt idx="118">
                  <c:v>40456</c:v>
                </c:pt>
                <c:pt idx="119">
                  <c:v>40457</c:v>
                </c:pt>
                <c:pt idx="120">
                  <c:v>40458</c:v>
                </c:pt>
                <c:pt idx="121">
                  <c:v>40459</c:v>
                </c:pt>
                <c:pt idx="122">
                  <c:v>40462</c:v>
                </c:pt>
                <c:pt idx="123">
                  <c:v>40464</c:v>
                </c:pt>
                <c:pt idx="124">
                  <c:v>40465</c:v>
                </c:pt>
                <c:pt idx="125">
                  <c:v>40466</c:v>
                </c:pt>
                <c:pt idx="126">
                  <c:v>40469</c:v>
                </c:pt>
                <c:pt idx="127">
                  <c:v>40470</c:v>
                </c:pt>
                <c:pt idx="128">
                  <c:v>40471</c:v>
                </c:pt>
                <c:pt idx="129">
                  <c:v>40472</c:v>
                </c:pt>
                <c:pt idx="130">
                  <c:v>40473</c:v>
                </c:pt>
                <c:pt idx="131">
                  <c:v>40476</c:v>
                </c:pt>
                <c:pt idx="132">
                  <c:v>40477</c:v>
                </c:pt>
                <c:pt idx="133">
                  <c:v>40478</c:v>
                </c:pt>
                <c:pt idx="134">
                  <c:v>40479</c:v>
                </c:pt>
                <c:pt idx="135">
                  <c:v>40480</c:v>
                </c:pt>
                <c:pt idx="136">
                  <c:v>40483</c:v>
                </c:pt>
                <c:pt idx="137">
                  <c:v>40485</c:v>
                </c:pt>
                <c:pt idx="138">
                  <c:v>40486</c:v>
                </c:pt>
                <c:pt idx="139">
                  <c:v>40487</c:v>
                </c:pt>
                <c:pt idx="140">
                  <c:v>40490</c:v>
                </c:pt>
                <c:pt idx="141">
                  <c:v>40491</c:v>
                </c:pt>
                <c:pt idx="142">
                  <c:v>40492</c:v>
                </c:pt>
                <c:pt idx="143">
                  <c:v>40493</c:v>
                </c:pt>
                <c:pt idx="144">
                  <c:v>40494</c:v>
                </c:pt>
                <c:pt idx="145">
                  <c:v>40498</c:v>
                </c:pt>
                <c:pt idx="146">
                  <c:v>40499</c:v>
                </c:pt>
                <c:pt idx="147">
                  <c:v>40500</c:v>
                </c:pt>
                <c:pt idx="148">
                  <c:v>40501</c:v>
                </c:pt>
                <c:pt idx="149">
                  <c:v>40504</c:v>
                </c:pt>
                <c:pt idx="150">
                  <c:v>40505</c:v>
                </c:pt>
                <c:pt idx="151">
                  <c:v>40506</c:v>
                </c:pt>
                <c:pt idx="152">
                  <c:v>40507</c:v>
                </c:pt>
                <c:pt idx="153">
                  <c:v>40508</c:v>
                </c:pt>
                <c:pt idx="154">
                  <c:v>40511</c:v>
                </c:pt>
                <c:pt idx="155">
                  <c:v>40512</c:v>
                </c:pt>
                <c:pt idx="156">
                  <c:v>40513</c:v>
                </c:pt>
                <c:pt idx="157">
                  <c:v>40514</c:v>
                </c:pt>
                <c:pt idx="158">
                  <c:v>40515</c:v>
                </c:pt>
                <c:pt idx="159">
                  <c:v>40518</c:v>
                </c:pt>
                <c:pt idx="160">
                  <c:v>40519</c:v>
                </c:pt>
                <c:pt idx="161">
                  <c:v>40520</c:v>
                </c:pt>
                <c:pt idx="162">
                  <c:v>40521</c:v>
                </c:pt>
                <c:pt idx="163">
                  <c:v>40522</c:v>
                </c:pt>
                <c:pt idx="164">
                  <c:v>40525</c:v>
                </c:pt>
                <c:pt idx="165">
                  <c:v>40526</c:v>
                </c:pt>
                <c:pt idx="166">
                  <c:v>40527</c:v>
                </c:pt>
                <c:pt idx="167">
                  <c:v>40528</c:v>
                </c:pt>
                <c:pt idx="168">
                  <c:v>40529</c:v>
                </c:pt>
                <c:pt idx="169">
                  <c:v>40532</c:v>
                </c:pt>
                <c:pt idx="170">
                  <c:v>40533</c:v>
                </c:pt>
                <c:pt idx="171">
                  <c:v>40534</c:v>
                </c:pt>
                <c:pt idx="172">
                  <c:v>40535</c:v>
                </c:pt>
                <c:pt idx="173">
                  <c:v>40539</c:v>
                </c:pt>
                <c:pt idx="174">
                  <c:v>40540</c:v>
                </c:pt>
                <c:pt idx="175">
                  <c:v>40541</c:v>
                </c:pt>
                <c:pt idx="176">
                  <c:v>40542</c:v>
                </c:pt>
                <c:pt idx="177">
                  <c:v>40546</c:v>
                </c:pt>
                <c:pt idx="178">
                  <c:v>40547</c:v>
                </c:pt>
                <c:pt idx="179">
                  <c:v>40548</c:v>
                </c:pt>
                <c:pt idx="180">
                  <c:v>40549</c:v>
                </c:pt>
                <c:pt idx="181">
                  <c:v>40550</c:v>
                </c:pt>
                <c:pt idx="182">
                  <c:v>40553</c:v>
                </c:pt>
                <c:pt idx="183">
                  <c:v>40554</c:v>
                </c:pt>
                <c:pt idx="184">
                  <c:v>40555</c:v>
                </c:pt>
                <c:pt idx="185">
                  <c:v>40556</c:v>
                </c:pt>
                <c:pt idx="186">
                  <c:v>40557</c:v>
                </c:pt>
                <c:pt idx="187">
                  <c:v>40560</c:v>
                </c:pt>
                <c:pt idx="188">
                  <c:v>40561</c:v>
                </c:pt>
                <c:pt idx="189">
                  <c:v>40562</c:v>
                </c:pt>
                <c:pt idx="190">
                  <c:v>40563</c:v>
                </c:pt>
                <c:pt idx="191">
                  <c:v>40564</c:v>
                </c:pt>
                <c:pt idx="192">
                  <c:v>40567</c:v>
                </c:pt>
                <c:pt idx="193">
                  <c:v>40569</c:v>
                </c:pt>
                <c:pt idx="194">
                  <c:v>40570</c:v>
                </c:pt>
                <c:pt idx="195">
                  <c:v>40571</c:v>
                </c:pt>
                <c:pt idx="196">
                  <c:v>40574</c:v>
                </c:pt>
                <c:pt idx="197">
                  <c:v>40575</c:v>
                </c:pt>
                <c:pt idx="198">
                  <c:v>40576</c:v>
                </c:pt>
                <c:pt idx="199">
                  <c:v>40577</c:v>
                </c:pt>
                <c:pt idx="200">
                  <c:v>40578</c:v>
                </c:pt>
                <c:pt idx="201">
                  <c:v>40581</c:v>
                </c:pt>
                <c:pt idx="202">
                  <c:v>40582</c:v>
                </c:pt>
                <c:pt idx="203">
                  <c:v>40583</c:v>
                </c:pt>
                <c:pt idx="204">
                  <c:v>40584</c:v>
                </c:pt>
                <c:pt idx="205">
                  <c:v>40585</c:v>
                </c:pt>
                <c:pt idx="206">
                  <c:v>40588</c:v>
                </c:pt>
                <c:pt idx="207">
                  <c:v>40589</c:v>
                </c:pt>
                <c:pt idx="208">
                  <c:v>40590</c:v>
                </c:pt>
                <c:pt idx="209">
                  <c:v>40591</c:v>
                </c:pt>
                <c:pt idx="210">
                  <c:v>40592</c:v>
                </c:pt>
                <c:pt idx="211">
                  <c:v>40595</c:v>
                </c:pt>
                <c:pt idx="212">
                  <c:v>40596</c:v>
                </c:pt>
                <c:pt idx="213">
                  <c:v>40597</c:v>
                </c:pt>
                <c:pt idx="214">
                  <c:v>40598</c:v>
                </c:pt>
                <c:pt idx="215">
                  <c:v>40599</c:v>
                </c:pt>
                <c:pt idx="216">
                  <c:v>40602</c:v>
                </c:pt>
                <c:pt idx="217">
                  <c:v>40603</c:v>
                </c:pt>
                <c:pt idx="218">
                  <c:v>40604</c:v>
                </c:pt>
                <c:pt idx="219">
                  <c:v>40605</c:v>
                </c:pt>
                <c:pt idx="220">
                  <c:v>40606</c:v>
                </c:pt>
                <c:pt idx="221">
                  <c:v>40611</c:v>
                </c:pt>
                <c:pt idx="222">
                  <c:v>40612</c:v>
                </c:pt>
                <c:pt idx="223">
                  <c:v>40613</c:v>
                </c:pt>
                <c:pt idx="224">
                  <c:v>40616</c:v>
                </c:pt>
                <c:pt idx="225">
                  <c:v>40617</c:v>
                </c:pt>
                <c:pt idx="226">
                  <c:v>40618</c:v>
                </c:pt>
                <c:pt idx="227">
                  <c:v>40619</c:v>
                </c:pt>
                <c:pt idx="228">
                  <c:v>40620</c:v>
                </c:pt>
                <c:pt idx="229">
                  <c:v>40623</c:v>
                </c:pt>
                <c:pt idx="230">
                  <c:v>40624</c:v>
                </c:pt>
                <c:pt idx="231">
                  <c:v>40625</c:v>
                </c:pt>
                <c:pt idx="232">
                  <c:v>40626</c:v>
                </c:pt>
                <c:pt idx="233">
                  <c:v>40627</c:v>
                </c:pt>
                <c:pt idx="234">
                  <c:v>40630</c:v>
                </c:pt>
                <c:pt idx="235">
                  <c:v>40631</c:v>
                </c:pt>
                <c:pt idx="236">
                  <c:v>40632</c:v>
                </c:pt>
                <c:pt idx="237">
                  <c:v>40633</c:v>
                </c:pt>
                <c:pt idx="238">
                  <c:v>40634</c:v>
                </c:pt>
                <c:pt idx="239">
                  <c:v>40637</c:v>
                </c:pt>
                <c:pt idx="240">
                  <c:v>40638</c:v>
                </c:pt>
                <c:pt idx="241">
                  <c:v>40639</c:v>
                </c:pt>
                <c:pt idx="242">
                  <c:v>40640</c:v>
                </c:pt>
                <c:pt idx="243">
                  <c:v>40641</c:v>
                </c:pt>
                <c:pt idx="244">
                  <c:v>40644</c:v>
                </c:pt>
                <c:pt idx="245">
                  <c:v>40645</c:v>
                </c:pt>
                <c:pt idx="246">
                  <c:v>40646</c:v>
                </c:pt>
                <c:pt idx="247">
                  <c:v>40647</c:v>
                </c:pt>
                <c:pt idx="248">
                  <c:v>40648</c:v>
                </c:pt>
                <c:pt idx="249">
                  <c:v>40651</c:v>
                </c:pt>
                <c:pt idx="250">
                  <c:v>40652</c:v>
                </c:pt>
                <c:pt idx="251">
                  <c:v>40653</c:v>
                </c:pt>
                <c:pt idx="252">
                  <c:v>40658</c:v>
                </c:pt>
                <c:pt idx="253">
                  <c:v>40659</c:v>
                </c:pt>
                <c:pt idx="254">
                  <c:v>40660</c:v>
                </c:pt>
                <c:pt idx="255">
                  <c:v>40661</c:v>
                </c:pt>
                <c:pt idx="256">
                  <c:v>40662</c:v>
                </c:pt>
                <c:pt idx="257">
                  <c:v>40665</c:v>
                </c:pt>
                <c:pt idx="258">
                  <c:v>40666</c:v>
                </c:pt>
                <c:pt idx="259">
                  <c:v>40667</c:v>
                </c:pt>
                <c:pt idx="260">
                  <c:v>40668</c:v>
                </c:pt>
                <c:pt idx="261">
                  <c:v>40669</c:v>
                </c:pt>
                <c:pt idx="262">
                  <c:v>40672</c:v>
                </c:pt>
                <c:pt idx="263">
                  <c:v>40673</c:v>
                </c:pt>
                <c:pt idx="264">
                  <c:v>40674</c:v>
                </c:pt>
                <c:pt idx="265">
                  <c:v>40675</c:v>
                </c:pt>
                <c:pt idx="266">
                  <c:v>40676</c:v>
                </c:pt>
                <c:pt idx="267">
                  <c:v>40679</c:v>
                </c:pt>
                <c:pt idx="268">
                  <c:v>40680</c:v>
                </c:pt>
                <c:pt idx="269">
                  <c:v>40681</c:v>
                </c:pt>
                <c:pt idx="270">
                  <c:v>40682</c:v>
                </c:pt>
                <c:pt idx="271">
                  <c:v>40683</c:v>
                </c:pt>
                <c:pt idx="272">
                  <c:v>40686</c:v>
                </c:pt>
                <c:pt idx="273">
                  <c:v>40687</c:v>
                </c:pt>
                <c:pt idx="274">
                  <c:v>40688</c:v>
                </c:pt>
                <c:pt idx="275">
                  <c:v>40689</c:v>
                </c:pt>
                <c:pt idx="276">
                  <c:v>40690</c:v>
                </c:pt>
                <c:pt idx="277">
                  <c:v>40693</c:v>
                </c:pt>
                <c:pt idx="278">
                  <c:v>40694</c:v>
                </c:pt>
                <c:pt idx="279">
                  <c:v>40695</c:v>
                </c:pt>
                <c:pt idx="280">
                  <c:v>40696</c:v>
                </c:pt>
                <c:pt idx="281">
                  <c:v>40697</c:v>
                </c:pt>
                <c:pt idx="282">
                  <c:v>40700</c:v>
                </c:pt>
                <c:pt idx="283">
                  <c:v>40701</c:v>
                </c:pt>
                <c:pt idx="284">
                  <c:v>40702</c:v>
                </c:pt>
                <c:pt idx="285">
                  <c:v>40703</c:v>
                </c:pt>
                <c:pt idx="286">
                  <c:v>40704</c:v>
                </c:pt>
                <c:pt idx="287">
                  <c:v>40707</c:v>
                </c:pt>
                <c:pt idx="288">
                  <c:v>40708</c:v>
                </c:pt>
                <c:pt idx="289">
                  <c:v>40709</c:v>
                </c:pt>
                <c:pt idx="290">
                  <c:v>40710</c:v>
                </c:pt>
                <c:pt idx="291">
                  <c:v>40711</c:v>
                </c:pt>
                <c:pt idx="292">
                  <c:v>40714</c:v>
                </c:pt>
                <c:pt idx="293">
                  <c:v>40715</c:v>
                </c:pt>
                <c:pt idx="294">
                  <c:v>40716</c:v>
                </c:pt>
                <c:pt idx="295">
                  <c:v>40718</c:v>
                </c:pt>
                <c:pt idx="296">
                  <c:v>40721</c:v>
                </c:pt>
                <c:pt idx="297">
                  <c:v>40722</c:v>
                </c:pt>
                <c:pt idx="298">
                  <c:v>40723</c:v>
                </c:pt>
                <c:pt idx="299">
                  <c:v>40724</c:v>
                </c:pt>
                <c:pt idx="300">
                  <c:v>40725</c:v>
                </c:pt>
                <c:pt idx="301">
                  <c:v>40728</c:v>
                </c:pt>
                <c:pt idx="302">
                  <c:v>40729</c:v>
                </c:pt>
                <c:pt idx="303">
                  <c:v>40730</c:v>
                </c:pt>
                <c:pt idx="304">
                  <c:v>40731</c:v>
                </c:pt>
                <c:pt idx="305">
                  <c:v>40732</c:v>
                </c:pt>
                <c:pt idx="306">
                  <c:v>40735</c:v>
                </c:pt>
                <c:pt idx="307">
                  <c:v>40736</c:v>
                </c:pt>
                <c:pt idx="308">
                  <c:v>40737</c:v>
                </c:pt>
                <c:pt idx="309">
                  <c:v>40738</c:v>
                </c:pt>
                <c:pt idx="310">
                  <c:v>40739</c:v>
                </c:pt>
                <c:pt idx="311">
                  <c:v>40742</c:v>
                </c:pt>
                <c:pt idx="312">
                  <c:v>40743</c:v>
                </c:pt>
                <c:pt idx="313">
                  <c:v>40744</c:v>
                </c:pt>
                <c:pt idx="314">
                  <c:v>40745</c:v>
                </c:pt>
                <c:pt idx="315">
                  <c:v>40746</c:v>
                </c:pt>
                <c:pt idx="316">
                  <c:v>40749</c:v>
                </c:pt>
                <c:pt idx="317">
                  <c:v>40750</c:v>
                </c:pt>
                <c:pt idx="318">
                  <c:v>40751</c:v>
                </c:pt>
                <c:pt idx="319">
                  <c:v>40752</c:v>
                </c:pt>
                <c:pt idx="320">
                  <c:v>40753</c:v>
                </c:pt>
                <c:pt idx="321">
                  <c:v>40756</c:v>
                </c:pt>
                <c:pt idx="322">
                  <c:v>40757</c:v>
                </c:pt>
                <c:pt idx="323">
                  <c:v>40758</c:v>
                </c:pt>
                <c:pt idx="324">
                  <c:v>40759</c:v>
                </c:pt>
                <c:pt idx="325">
                  <c:v>40760</c:v>
                </c:pt>
                <c:pt idx="326">
                  <c:v>40763</c:v>
                </c:pt>
                <c:pt idx="327">
                  <c:v>40764</c:v>
                </c:pt>
                <c:pt idx="328">
                  <c:v>40765</c:v>
                </c:pt>
                <c:pt idx="329">
                  <c:v>40766</c:v>
                </c:pt>
                <c:pt idx="330">
                  <c:v>40767</c:v>
                </c:pt>
                <c:pt idx="331">
                  <c:v>40770</c:v>
                </c:pt>
                <c:pt idx="332">
                  <c:v>40771</c:v>
                </c:pt>
                <c:pt idx="333">
                  <c:v>40772</c:v>
                </c:pt>
                <c:pt idx="334">
                  <c:v>40773</c:v>
                </c:pt>
                <c:pt idx="335">
                  <c:v>40774</c:v>
                </c:pt>
                <c:pt idx="336">
                  <c:v>40777</c:v>
                </c:pt>
                <c:pt idx="337">
                  <c:v>40778</c:v>
                </c:pt>
                <c:pt idx="338">
                  <c:v>40779</c:v>
                </c:pt>
                <c:pt idx="339">
                  <c:v>40780</c:v>
                </c:pt>
                <c:pt idx="340">
                  <c:v>40781</c:v>
                </c:pt>
                <c:pt idx="341">
                  <c:v>40784</c:v>
                </c:pt>
                <c:pt idx="342">
                  <c:v>40785</c:v>
                </c:pt>
                <c:pt idx="343">
                  <c:v>40786</c:v>
                </c:pt>
                <c:pt idx="344">
                  <c:v>40787</c:v>
                </c:pt>
                <c:pt idx="345">
                  <c:v>40788</c:v>
                </c:pt>
                <c:pt idx="346">
                  <c:v>40791</c:v>
                </c:pt>
                <c:pt idx="347">
                  <c:v>40792</c:v>
                </c:pt>
                <c:pt idx="348">
                  <c:v>40794</c:v>
                </c:pt>
                <c:pt idx="349">
                  <c:v>40795</c:v>
                </c:pt>
                <c:pt idx="350">
                  <c:v>40798</c:v>
                </c:pt>
                <c:pt idx="351">
                  <c:v>40799</c:v>
                </c:pt>
                <c:pt idx="352">
                  <c:v>40800</c:v>
                </c:pt>
                <c:pt idx="353">
                  <c:v>40801</c:v>
                </c:pt>
                <c:pt idx="354">
                  <c:v>40802</c:v>
                </c:pt>
                <c:pt idx="355">
                  <c:v>40805</c:v>
                </c:pt>
                <c:pt idx="356">
                  <c:v>40806</c:v>
                </c:pt>
                <c:pt idx="357">
                  <c:v>40807</c:v>
                </c:pt>
                <c:pt idx="358">
                  <c:v>40808</c:v>
                </c:pt>
                <c:pt idx="359">
                  <c:v>40809</c:v>
                </c:pt>
                <c:pt idx="360">
                  <c:v>40812</c:v>
                </c:pt>
                <c:pt idx="361">
                  <c:v>40813</c:v>
                </c:pt>
                <c:pt idx="362">
                  <c:v>40814</c:v>
                </c:pt>
                <c:pt idx="363">
                  <c:v>40815</c:v>
                </c:pt>
                <c:pt idx="364">
                  <c:v>40816</c:v>
                </c:pt>
                <c:pt idx="365">
                  <c:v>40819</c:v>
                </c:pt>
                <c:pt idx="366">
                  <c:v>40820</c:v>
                </c:pt>
                <c:pt idx="367">
                  <c:v>40821</c:v>
                </c:pt>
                <c:pt idx="368">
                  <c:v>40822</c:v>
                </c:pt>
                <c:pt idx="369">
                  <c:v>40823</c:v>
                </c:pt>
                <c:pt idx="370">
                  <c:v>40826</c:v>
                </c:pt>
                <c:pt idx="371">
                  <c:v>40827</c:v>
                </c:pt>
                <c:pt idx="372">
                  <c:v>40829</c:v>
                </c:pt>
                <c:pt idx="373">
                  <c:v>40830</c:v>
                </c:pt>
                <c:pt idx="374">
                  <c:v>40833</c:v>
                </c:pt>
                <c:pt idx="375">
                  <c:v>40834</c:v>
                </c:pt>
                <c:pt idx="376">
                  <c:v>40835</c:v>
                </c:pt>
                <c:pt idx="377">
                  <c:v>40836</c:v>
                </c:pt>
                <c:pt idx="378">
                  <c:v>40837</c:v>
                </c:pt>
                <c:pt idx="379">
                  <c:v>40840</c:v>
                </c:pt>
                <c:pt idx="380">
                  <c:v>40841</c:v>
                </c:pt>
                <c:pt idx="381">
                  <c:v>40842</c:v>
                </c:pt>
                <c:pt idx="382">
                  <c:v>40843</c:v>
                </c:pt>
                <c:pt idx="383">
                  <c:v>40844</c:v>
                </c:pt>
                <c:pt idx="384">
                  <c:v>40847</c:v>
                </c:pt>
                <c:pt idx="385">
                  <c:v>40848</c:v>
                </c:pt>
                <c:pt idx="386">
                  <c:v>40850</c:v>
                </c:pt>
                <c:pt idx="387">
                  <c:v>40851</c:v>
                </c:pt>
                <c:pt idx="388">
                  <c:v>40854</c:v>
                </c:pt>
                <c:pt idx="389">
                  <c:v>40855</c:v>
                </c:pt>
                <c:pt idx="390">
                  <c:v>40856</c:v>
                </c:pt>
                <c:pt idx="391">
                  <c:v>40857</c:v>
                </c:pt>
                <c:pt idx="392">
                  <c:v>40858</c:v>
                </c:pt>
                <c:pt idx="393">
                  <c:v>40861</c:v>
                </c:pt>
                <c:pt idx="394">
                  <c:v>40863</c:v>
                </c:pt>
                <c:pt idx="395">
                  <c:v>40864</c:v>
                </c:pt>
                <c:pt idx="396">
                  <c:v>40865</c:v>
                </c:pt>
                <c:pt idx="397">
                  <c:v>40868</c:v>
                </c:pt>
                <c:pt idx="398">
                  <c:v>40869</c:v>
                </c:pt>
                <c:pt idx="399">
                  <c:v>40870</c:v>
                </c:pt>
                <c:pt idx="400">
                  <c:v>40871</c:v>
                </c:pt>
                <c:pt idx="401">
                  <c:v>40872</c:v>
                </c:pt>
                <c:pt idx="402">
                  <c:v>40875</c:v>
                </c:pt>
                <c:pt idx="403">
                  <c:v>40876</c:v>
                </c:pt>
                <c:pt idx="404">
                  <c:v>40877</c:v>
                </c:pt>
                <c:pt idx="405">
                  <c:v>40878</c:v>
                </c:pt>
                <c:pt idx="406">
                  <c:v>40879</c:v>
                </c:pt>
                <c:pt idx="407">
                  <c:v>40882</c:v>
                </c:pt>
                <c:pt idx="408">
                  <c:v>40883</c:v>
                </c:pt>
                <c:pt idx="409">
                  <c:v>40884</c:v>
                </c:pt>
                <c:pt idx="410">
                  <c:v>40885</c:v>
                </c:pt>
                <c:pt idx="411">
                  <c:v>40886</c:v>
                </c:pt>
                <c:pt idx="412">
                  <c:v>40889</c:v>
                </c:pt>
                <c:pt idx="413">
                  <c:v>40890</c:v>
                </c:pt>
                <c:pt idx="414">
                  <c:v>40891</c:v>
                </c:pt>
                <c:pt idx="415">
                  <c:v>40892</c:v>
                </c:pt>
                <c:pt idx="416">
                  <c:v>40893</c:v>
                </c:pt>
                <c:pt idx="417">
                  <c:v>40896</c:v>
                </c:pt>
                <c:pt idx="418">
                  <c:v>40897</c:v>
                </c:pt>
                <c:pt idx="419">
                  <c:v>40898</c:v>
                </c:pt>
                <c:pt idx="420">
                  <c:v>40899</c:v>
                </c:pt>
                <c:pt idx="421">
                  <c:v>40900</c:v>
                </c:pt>
                <c:pt idx="422">
                  <c:v>40903</c:v>
                </c:pt>
                <c:pt idx="423">
                  <c:v>40904</c:v>
                </c:pt>
                <c:pt idx="424">
                  <c:v>40905</c:v>
                </c:pt>
                <c:pt idx="425">
                  <c:v>40906</c:v>
                </c:pt>
                <c:pt idx="426">
                  <c:v>40910</c:v>
                </c:pt>
                <c:pt idx="427">
                  <c:v>40911</c:v>
                </c:pt>
                <c:pt idx="428">
                  <c:v>40912</c:v>
                </c:pt>
                <c:pt idx="429">
                  <c:v>40913</c:v>
                </c:pt>
                <c:pt idx="430">
                  <c:v>40914</c:v>
                </c:pt>
                <c:pt idx="431">
                  <c:v>40917</c:v>
                </c:pt>
                <c:pt idx="432">
                  <c:v>40918</c:v>
                </c:pt>
                <c:pt idx="433">
                  <c:v>40919</c:v>
                </c:pt>
                <c:pt idx="434">
                  <c:v>40920</c:v>
                </c:pt>
                <c:pt idx="435">
                  <c:v>40921</c:v>
                </c:pt>
                <c:pt idx="436">
                  <c:v>40924</c:v>
                </c:pt>
                <c:pt idx="437">
                  <c:v>40925</c:v>
                </c:pt>
                <c:pt idx="438">
                  <c:v>40926</c:v>
                </c:pt>
                <c:pt idx="439">
                  <c:v>40927</c:v>
                </c:pt>
                <c:pt idx="440">
                  <c:v>40928</c:v>
                </c:pt>
                <c:pt idx="441">
                  <c:v>40931</c:v>
                </c:pt>
                <c:pt idx="442">
                  <c:v>40932</c:v>
                </c:pt>
                <c:pt idx="443">
                  <c:v>40934</c:v>
                </c:pt>
                <c:pt idx="444">
                  <c:v>40935</c:v>
                </c:pt>
                <c:pt idx="445">
                  <c:v>40938</c:v>
                </c:pt>
                <c:pt idx="446">
                  <c:v>40939</c:v>
                </c:pt>
                <c:pt idx="447">
                  <c:v>40940</c:v>
                </c:pt>
                <c:pt idx="448">
                  <c:v>40941</c:v>
                </c:pt>
                <c:pt idx="449">
                  <c:v>40942</c:v>
                </c:pt>
                <c:pt idx="450">
                  <c:v>40945</c:v>
                </c:pt>
                <c:pt idx="451">
                  <c:v>40946</c:v>
                </c:pt>
                <c:pt idx="452">
                  <c:v>40947</c:v>
                </c:pt>
                <c:pt idx="453">
                  <c:v>40948</c:v>
                </c:pt>
                <c:pt idx="454">
                  <c:v>40949</c:v>
                </c:pt>
                <c:pt idx="455">
                  <c:v>40952</c:v>
                </c:pt>
                <c:pt idx="456">
                  <c:v>40953</c:v>
                </c:pt>
                <c:pt idx="457">
                  <c:v>40954</c:v>
                </c:pt>
                <c:pt idx="458">
                  <c:v>40955</c:v>
                </c:pt>
                <c:pt idx="459">
                  <c:v>40956</c:v>
                </c:pt>
                <c:pt idx="460">
                  <c:v>40961</c:v>
                </c:pt>
                <c:pt idx="461">
                  <c:v>40962</c:v>
                </c:pt>
                <c:pt idx="462">
                  <c:v>40963</c:v>
                </c:pt>
                <c:pt idx="463">
                  <c:v>40966</c:v>
                </c:pt>
                <c:pt idx="464">
                  <c:v>40967</c:v>
                </c:pt>
                <c:pt idx="465">
                  <c:v>40968</c:v>
                </c:pt>
                <c:pt idx="466">
                  <c:v>40969</c:v>
                </c:pt>
                <c:pt idx="467">
                  <c:v>40970</c:v>
                </c:pt>
                <c:pt idx="468">
                  <c:v>40973</c:v>
                </c:pt>
                <c:pt idx="469">
                  <c:v>40974</c:v>
                </c:pt>
                <c:pt idx="470">
                  <c:v>40975</c:v>
                </c:pt>
                <c:pt idx="471">
                  <c:v>40976</c:v>
                </c:pt>
                <c:pt idx="472">
                  <c:v>40977</c:v>
                </c:pt>
                <c:pt idx="473">
                  <c:v>40980</c:v>
                </c:pt>
                <c:pt idx="474">
                  <c:v>40981</c:v>
                </c:pt>
                <c:pt idx="475">
                  <c:v>40982</c:v>
                </c:pt>
                <c:pt idx="476">
                  <c:v>40983</c:v>
                </c:pt>
                <c:pt idx="477">
                  <c:v>40984</c:v>
                </c:pt>
                <c:pt idx="478">
                  <c:v>40987</c:v>
                </c:pt>
                <c:pt idx="479">
                  <c:v>40988</c:v>
                </c:pt>
                <c:pt idx="480">
                  <c:v>40989</c:v>
                </c:pt>
                <c:pt idx="481">
                  <c:v>40990</c:v>
                </c:pt>
                <c:pt idx="482">
                  <c:v>40991</c:v>
                </c:pt>
                <c:pt idx="483">
                  <c:v>40994</c:v>
                </c:pt>
                <c:pt idx="484">
                  <c:v>40995</c:v>
                </c:pt>
                <c:pt idx="485">
                  <c:v>40996</c:v>
                </c:pt>
                <c:pt idx="486">
                  <c:v>40997</c:v>
                </c:pt>
                <c:pt idx="487">
                  <c:v>40998</c:v>
                </c:pt>
                <c:pt idx="488">
                  <c:v>41001</c:v>
                </c:pt>
                <c:pt idx="489">
                  <c:v>41002</c:v>
                </c:pt>
                <c:pt idx="490">
                  <c:v>41003</c:v>
                </c:pt>
                <c:pt idx="491">
                  <c:v>41004</c:v>
                </c:pt>
                <c:pt idx="492">
                  <c:v>41008</c:v>
                </c:pt>
                <c:pt idx="493">
                  <c:v>41009</c:v>
                </c:pt>
                <c:pt idx="494">
                  <c:v>41010</c:v>
                </c:pt>
                <c:pt idx="495">
                  <c:v>41011</c:v>
                </c:pt>
                <c:pt idx="496">
                  <c:v>41012</c:v>
                </c:pt>
                <c:pt idx="497">
                  <c:v>41015</c:v>
                </c:pt>
                <c:pt idx="498">
                  <c:v>41016</c:v>
                </c:pt>
                <c:pt idx="499">
                  <c:v>41017</c:v>
                </c:pt>
                <c:pt idx="500">
                  <c:v>41018</c:v>
                </c:pt>
                <c:pt idx="501">
                  <c:v>41019</c:v>
                </c:pt>
                <c:pt idx="502">
                  <c:v>41022</c:v>
                </c:pt>
                <c:pt idx="503">
                  <c:v>41023</c:v>
                </c:pt>
                <c:pt idx="504">
                  <c:v>41024</c:v>
                </c:pt>
                <c:pt idx="505">
                  <c:v>41025</c:v>
                </c:pt>
                <c:pt idx="506">
                  <c:v>41026</c:v>
                </c:pt>
                <c:pt idx="507">
                  <c:v>41029</c:v>
                </c:pt>
                <c:pt idx="508">
                  <c:v>41031</c:v>
                </c:pt>
                <c:pt idx="509">
                  <c:v>41032</c:v>
                </c:pt>
                <c:pt idx="510">
                  <c:v>41033</c:v>
                </c:pt>
                <c:pt idx="511">
                  <c:v>41036</c:v>
                </c:pt>
                <c:pt idx="512">
                  <c:v>41037</c:v>
                </c:pt>
                <c:pt idx="513">
                  <c:v>41038</c:v>
                </c:pt>
                <c:pt idx="514">
                  <c:v>41039</c:v>
                </c:pt>
                <c:pt idx="515">
                  <c:v>41040</c:v>
                </c:pt>
                <c:pt idx="516">
                  <c:v>41043</c:v>
                </c:pt>
                <c:pt idx="517">
                  <c:v>41044</c:v>
                </c:pt>
                <c:pt idx="518">
                  <c:v>41045</c:v>
                </c:pt>
                <c:pt idx="519">
                  <c:v>41046</c:v>
                </c:pt>
                <c:pt idx="520">
                  <c:v>41047</c:v>
                </c:pt>
                <c:pt idx="521">
                  <c:v>41050</c:v>
                </c:pt>
                <c:pt idx="522">
                  <c:v>41051</c:v>
                </c:pt>
                <c:pt idx="523">
                  <c:v>41052</c:v>
                </c:pt>
                <c:pt idx="524">
                  <c:v>41053</c:v>
                </c:pt>
                <c:pt idx="525">
                  <c:v>41054</c:v>
                </c:pt>
                <c:pt idx="526">
                  <c:v>41057</c:v>
                </c:pt>
                <c:pt idx="527">
                  <c:v>41058</c:v>
                </c:pt>
                <c:pt idx="528">
                  <c:v>41059</c:v>
                </c:pt>
                <c:pt idx="529">
                  <c:v>41060</c:v>
                </c:pt>
                <c:pt idx="530">
                  <c:v>41061</c:v>
                </c:pt>
                <c:pt idx="531">
                  <c:v>41064</c:v>
                </c:pt>
                <c:pt idx="532">
                  <c:v>41065</c:v>
                </c:pt>
                <c:pt idx="533">
                  <c:v>41066</c:v>
                </c:pt>
                <c:pt idx="534">
                  <c:v>41068</c:v>
                </c:pt>
                <c:pt idx="535">
                  <c:v>41071</c:v>
                </c:pt>
                <c:pt idx="536">
                  <c:v>41072</c:v>
                </c:pt>
                <c:pt idx="537">
                  <c:v>41073</c:v>
                </c:pt>
                <c:pt idx="538">
                  <c:v>41074</c:v>
                </c:pt>
                <c:pt idx="539">
                  <c:v>41075</c:v>
                </c:pt>
                <c:pt idx="540">
                  <c:v>41078</c:v>
                </c:pt>
                <c:pt idx="541">
                  <c:v>41079</c:v>
                </c:pt>
                <c:pt idx="542">
                  <c:v>41080</c:v>
                </c:pt>
                <c:pt idx="543">
                  <c:v>41081</c:v>
                </c:pt>
                <c:pt idx="544">
                  <c:v>41082</c:v>
                </c:pt>
                <c:pt idx="545">
                  <c:v>41085</c:v>
                </c:pt>
                <c:pt idx="546">
                  <c:v>41086</c:v>
                </c:pt>
                <c:pt idx="547">
                  <c:v>41087</c:v>
                </c:pt>
                <c:pt idx="548">
                  <c:v>41088</c:v>
                </c:pt>
                <c:pt idx="549">
                  <c:v>41089</c:v>
                </c:pt>
                <c:pt idx="550">
                  <c:v>41092</c:v>
                </c:pt>
                <c:pt idx="551">
                  <c:v>41093</c:v>
                </c:pt>
                <c:pt idx="552">
                  <c:v>41094</c:v>
                </c:pt>
                <c:pt idx="553">
                  <c:v>41095</c:v>
                </c:pt>
                <c:pt idx="554">
                  <c:v>41096</c:v>
                </c:pt>
                <c:pt idx="555">
                  <c:v>41100</c:v>
                </c:pt>
                <c:pt idx="556">
                  <c:v>41101</c:v>
                </c:pt>
                <c:pt idx="557">
                  <c:v>41102</c:v>
                </c:pt>
                <c:pt idx="558">
                  <c:v>41103</c:v>
                </c:pt>
                <c:pt idx="559">
                  <c:v>41106</c:v>
                </c:pt>
                <c:pt idx="560">
                  <c:v>41107</c:v>
                </c:pt>
                <c:pt idx="561">
                  <c:v>41108</c:v>
                </c:pt>
                <c:pt idx="562">
                  <c:v>41109</c:v>
                </c:pt>
                <c:pt idx="563">
                  <c:v>41110</c:v>
                </c:pt>
                <c:pt idx="564">
                  <c:v>41113</c:v>
                </c:pt>
                <c:pt idx="565">
                  <c:v>41114</c:v>
                </c:pt>
                <c:pt idx="566">
                  <c:v>41115</c:v>
                </c:pt>
                <c:pt idx="567">
                  <c:v>41116</c:v>
                </c:pt>
                <c:pt idx="568">
                  <c:v>41117</c:v>
                </c:pt>
                <c:pt idx="569">
                  <c:v>41120</c:v>
                </c:pt>
                <c:pt idx="570">
                  <c:v>41121</c:v>
                </c:pt>
                <c:pt idx="571">
                  <c:v>41122</c:v>
                </c:pt>
                <c:pt idx="572">
                  <c:v>41123</c:v>
                </c:pt>
                <c:pt idx="573">
                  <c:v>41124</c:v>
                </c:pt>
                <c:pt idx="574">
                  <c:v>41127</c:v>
                </c:pt>
                <c:pt idx="575">
                  <c:v>41128</c:v>
                </c:pt>
                <c:pt idx="576">
                  <c:v>41129</c:v>
                </c:pt>
                <c:pt idx="577">
                  <c:v>41130</c:v>
                </c:pt>
                <c:pt idx="578">
                  <c:v>41131</c:v>
                </c:pt>
                <c:pt idx="579">
                  <c:v>41134</c:v>
                </c:pt>
                <c:pt idx="580">
                  <c:v>41135</c:v>
                </c:pt>
                <c:pt idx="581">
                  <c:v>41136</c:v>
                </c:pt>
                <c:pt idx="582">
                  <c:v>41137</c:v>
                </c:pt>
                <c:pt idx="583">
                  <c:v>41138</c:v>
                </c:pt>
                <c:pt idx="584">
                  <c:v>41141</c:v>
                </c:pt>
                <c:pt idx="585">
                  <c:v>41142</c:v>
                </c:pt>
                <c:pt idx="586">
                  <c:v>41143</c:v>
                </c:pt>
                <c:pt idx="587">
                  <c:v>41144</c:v>
                </c:pt>
                <c:pt idx="588">
                  <c:v>41145</c:v>
                </c:pt>
                <c:pt idx="589">
                  <c:v>41148</c:v>
                </c:pt>
                <c:pt idx="590">
                  <c:v>41149</c:v>
                </c:pt>
                <c:pt idx="591">
                  <c:v>41150</c:v>
                </c:pt>
                <c:pt idx="592">
                  <c:v>41151</c:v>
                </c:pt>
                <c:pt idx="593">
                  <c:v>41152</c:v>
                </c:pt>
                <c:pt idx="594">
                  <c:v>41155</c:v>
                </c:pt>
                <c:pt idx="595">
                  <c:v>41156</c:v>
                </c:pt>
                <c:pt idx="596">
                  <c:v>41157</c:v>
                </c:pt>
                <c:pt idx="597">
                  <c:v>41158</c:v>
                </c:pt>
                <c:pt idx="598">
                  <c:v>41162</c:v>
                </c:pt>
                <c:pt idx="599">
                  <c:v>41163</c:v>
                </c:pt>
                <c:pt idx="600">
                  <c:v>41164</c:v>
                </c:pt>
                <c:pt idx="601">
                  <c:v>41165</c:v>
                </c:pt>
                <c:pt idx="602">
                  <c:v>41166</c:v>
                </c:pt>
                <c:pt idx="603">
                  <c:v>41169</c:v>
                </c:pt>
                <c:pt idx="604">
                  <c:v>41170</c:v>
                </c:pt>
                <c:pt idx="605">
                  <c:v>41171</c:v>
                </c:pt>
                <c:pt idx="606">
                  <c:v>41172</c:v>
                </c:pt>
                <c:pt idx="607">
                  <c:v>41173</c:v>
                </c:pt>
                <c:pt idx="608">
                  <c:v>41176</c:v>
                </c:pt>
                <c:pt idx="609">
                  <c:v>41177</c:v>
                </c:pt>
                <c:pt idx="610">
                  <c:v>41178</c:v>
                </c:pt>
                <c:pt idx="611">
                  <c:v>41179</c:v>
                </c:pt>
                <c:pt idx="612">
                  <c:v>41180</c:v>
                </c:pt>
                <c:pt idx="613">
                  <c:v>41183</c:v>
                </c:pt>
                <c:pt idx="614">
                  <c:v>41184</c:v>
                </c:pt>
                <c:pt idx="615">
                  <c:v>41185</c:v>
                </c:pt>
                <c:pt idx="616">
                  <c:v>41186</c:v>
                </c:pt>
                <c:pt idx="617">
                  <c:v>41187</c:v>
                </c:pt>
                <c:pt idx="618">
                  <c:v>41190</c:v>
                </c:pt>
                <c:pt idx="619">
                  <c:v>41191</c:v>
                </c:pt>
                <c:pt idx="620">
                  <c:v>41192</c:v>
                </c:pt>
                <c:pt idx="621">
                  <c:v>41193</c:v>
                </c:pt>
                <c:pt idx="622">
                  <c:v>41197</c:v>
                </c:pt>
                <c:pt idx="623">
                  <c:v>41198</c:v>
                </c:pt>
                <c:pt idx="624">
                  <c:v>41199</c:v>
                </c:pt>
                <c:pt idx="625">
                  <c:v>41200</c:v>
                </c:pt>
                <c:pt idx="626">
                  <c:v>41201</c:v>
                </c:pt>
                <c:pt idx="627">
                  <c:v>41204</c:v>
                </c:pt>
                <c:pt idx="628">
                  <c:v>41205</c:v>
                </c:pt>
                <c:pt idx="629">
                  <c:v>41206</c:v>
                </c:pt>
                <c:pt idx="630">
                  <c:v>41207</c:v>
                </c:pt>
                <c:pt idx="631">
                  <c:v>41208</c:v>
                </c:pt>
                <c:pt idx="632">
                  <c:v>41211</c:v>
                </c:pt>
                <c:pt idx="633">
                  <c:v>41212</c:v>
                </c:pt>
                <c:pt idx="634">
                  <c:v>41213</c:v>
                </c:pt>
                <c:pt idx="635">
                  <c:v>41214</c:v>
                </c:pt>
                <c:pt idx="636">
                  <c:v>41218</c:v>
                </c:pt>
                <c:pt idx="637">
                  <c:v>41219</c:v>
                </c:pt>
                <c:pt idx="638">
                  <c:v>41220</c:v>
                </c:pt>
                <c:pt idx="639">
                  <c:v>41221</c:v>
                </c:pt>
                <c:pt idx="640">
                  <c:v>41222</c:v>
                </c:pt>
                <c:pt idx="641">
                  <c:v>41225</c:v>
                </c:pt>
                <c:pt idx="642">
                  <c:v>41226</c:v>
                </c:pt>
                <c:pt idx="643">
                  <c:v>41227</c:v>
                </c:pt>
                <c:pt idx="644">
                  <c:v>41229</c:v>
                </c:pt>
                <c:pt idx="645">
                  <c:v>41232</c:v>
                </c:pt>
                <c:pt idx="646">
                  <c:v>41234</c:v>
                </c:pt>
                <c:pt idx="647">
                  <c:v>41235</c:v>
                </c:pt>
                <c:pt idx="648">
                  <c:v>41236</c:v>
                </c:pt>
                <c:pt idx="649">
                  <c:v>41239</c:v>
                </c:pt>
                <c:pt idx="650">
                  <c:v>41240</c:v>
                </c:pt>
                <c:pt idx="651">
                  <c:v>41241</c:v>
                </c:pt>
                <c:pt idx="652">
                  <c:v>41242</c:v>
                </c:pt>
                <c:pt idx="653">
                  <c:v>41243</c:v>
                </c:pt>
                <c:pt idx="654">
                  <c:v>41246</c:v>
                </c:pt>
                <c:pt idx="655">
                  <c:v>41247</c:v>
                </c:pt>
                <c:pt idx="656">
                  <c:v>41248</c:v>
                </c:pt>
                <c:pt idx="657">
                  <c:v>41249</c:v>
                </c:pt>
                <c:pt idx="658">
                  <c:v>41250</c:v>
                </c:pt>
                <c:pt idx="659">
                  <c:v>41253</c:v>
                </c:pt>
                <c:pt idx="660">
                  <c:v>41254</c:v>
                </c:pt>
                <c:pt idx="661">
                  <c:v>41255</c:v>
                </c:pt>
                <c:pt idx="662">
                  <c:v>41256</c:v>
                </c:pt>
                <c:pt idx="663">
                  <c:v>41257</c:v>
                </c:pt>
                <c:pt idx="664">
                  <c:v>41260</c:v>
                </c:pt>
                <c:pt idx="665">
                  <c:v>41261</c:v>
                </c:pt>
                <c:pt idx="666">
                  <c:v>41262</c:v>
                </c:pt>
                <c:pt idx="667">
                  <c:v>41263</c:v>
                </c:pt>
                <c:pt idx="668">
                  <c:v>41264</c:v>
                </c:pt>
                <c:pt idx="669">
                  <c:v>41269</c:v>
                </c:pt>
                <c:pt idx="670">
                  <c:v>41270</c:v>
                </c:pt>
                <c:pt idx="671">
                  <c:v>41271</c:v>
                </c:pt>
                <c:pt idx="672">
                  <c:v>41276</c:v>
                </c:pt>
                <c:pt idx="673">
                  <c:v>41277</c:v>
                </c:pt>
                <c:pt idx="674">
                  <c:v>41278</c:v>
                </c:pt>
                <c:pt idx="675">
                  <c:v>41281</c:v>
                </c:pt>
                <c:pt idx="676">
                  <c:v>41282</c:v>
                </c:pt>
                <c:pt idx="677">
                  <c:v>41283</c:v>
                </c:pt>
                <c:pt idx="678">
                  <c:v>41284</c:v>
                </c:pt>
                <c:pt idx="679">
                  <c:v>41285</c:v>
                </c:pt>
                <c:pt idx="680">
                  <c:v>41288</c:v>
                </c:pt>
                <c:pt idx="681">
                  <c:v>41289</c:v>
                </c:pt>
                <c:pt idx="682">
                  <c:v>41290</c:v>
                </c:pt>
                <c:pt idx="683">
                  <c:v>41291</c:v>
                </c:pt>
                <c:pt idx="684">
                  <c:v>41292</c:v>
                </c:pt>
                <c:pt idx="685">
                  <c:v>41295</c:v>
                </c:pt>
                <c:pt idx="686">
                  <c:v>41296</c:v>
                </c:pt>
                <c:pt idx="687">
                  <c:v>41297</c:v>
                </c:pt>
                <c:pt idx="688">
                  <c:v>41298</c:v>
                </c:pt>
                <c:pt idx="689">
                  <c:v>41302</c:v>
                </c:pt>
                <c:pt idx="690">
                  <c:v>41303</c:v>
                </c:pt>
                <c:pt idx="691">
                  <c:v>41304</c:v>
                </c:pt>
                <c:pt idx="692">
                  <c:v>41305</c:v>
                </c:pt>
                <c:pt idx="693">
                  <c:v>41306</c:v>
                </c:pt>
                <c:pt idx="694">
                  <c:v>41309</c:v>
                </c:pt>
                <c:pt idx="695">
                  <c:v>41310</c:v>
                </c:pt>
                <c:pt idx="696">
                  <c:v>41311</c:v>
                </c:pt>
                <c:pt idx="697">
                  <c:v>41312</c:v>
                </c:pt>
                <c:pt idx="698">
                  <c:v>41313</c:v>
                </c:pt>
                <c:pt idx="699">
                  <c:v>41318</c:v>
                </c:pt>
                <c:pt idx="700">
                  <c:v>41319</c:v>
                </c:pt>
                <c:pt idx="701">
                  <c:v>41320</c:v>
                </c:pt>
                <c:pt idx="702">
                  <c:v>41323</c:v>
                </c:pt>
                <c:pt idx="703">
                  <c:v>41324</c:v>
                </c:pt>
                <c:pt idx="704">
                  <c:v>41325</c:v>
                </c:pt>
                <c:pt idx="705">
                  <c:v>41326</c:v>
                </c:pt>
                <c:pt idx="706">
                  <c:v>41327</c:v>
                </c:pt>
                <c:pt idx="707">
                  <c:v>41330</c:v>
                </c:pt>
                <c:pt idx="708">
                  <c:v>41331</c:v>
                </c:pt>
                <c:pt idx="709">
                  <c:v>41332</c:v>
                </c:pt>
                <c:pt idx="710">
                  <c:v>41333</c:v>
                </c:pt>
                <c:pt idx="711">
                  <c:v>41334</c:v>
                </c:pt>
                <c:pt idx="712">
                  <c:v>41337</c:v>
                </c:pt>
                <c:pt idx="713">
                  <c:v>41338</c:v>
                </c:pt>
                <c:pt idx="714">
                  <c:v>41339</c:v>
                </c:pt>
                <c:pt idx="715">
                  <c:v>41340</c:v>
                </c:pt>
                <c:pt idx="716">
                  <c:v>41341</c:v>
                </c:pt>
                <c:pt idx="717">
                  <c:v>41344</c:v>
                </c:pt>
                <c:pt idx="718">
                  <c:v>41345</c:v>
                </c:pt>
                <c:pt idx="719">
                  <c:v>41346</c:v>
                </c:pt>
                <c:pt idx="720">
                  <c:v>41347</c:v>
                </c:pt>
                <c:pt idx="721">
                  <c:v>41348</c:v>
                </c:pt>
                <c:pt idx="722">
                  <c:v>41351</c:v>
                </c:pt>
                <c:pt idx="723">
                  <c:v>41352</c:v>
                </c:pt>
                <c:pt idx="724">
                  <c:v>41353</c:v>
                </c:pt>
                <c:pt idx="725">
                  <c:v>41354</c:v>
                </c:pt>
                <c:pt idx="726">
                  <c:v>41355</c:v>
                </c:pt>
                <c:pt idx="727">
                  <c:v>41358</c:v>
                </c:pt>
                <c:pt idx="728">
                  <c:v>41359</c:v>
                </c:pt>
                <c:pt idx="729">
                  <c:v>41360</c:v>
                </c:pt>
                <c:pt idx="730">
                  <c:v>41361</c:v>
                </c:pt>
                <c:pt idx="731">
                  <c:v>41365</c:v>
                </c:pt>
                <c:pt idx="732">
                  <c:v>41366</c:v>
                </c:pt>
                <c:pt idx="733">
                  <c:v>41367</c:v>
                </c:pt>
                <c:pt idx="734">
                  <c:v>41368</c:v>
                </c:pt>
                <c:pt idx="735">
                  <c:v>41369</c:v>
                </c:pt>
                <c:pt idx="736">
                  <c:v>41372</c:v>
                </c:pt>
                <c:pt idx="737">
                  <c:v>41373</c:v>
                </c:pt>
                <c:pt idx="738">
                  <c:v>41374</c:v>
                </c:pt>
                <c:pt idx="739">
                  <c:v>41375</c:v>
                </c:pt>
                <c:pt idx="740">
                  <c:v>41376</c:v>
                </c:pt>
                <c:pt idx="741">
                  <c:v>41379</c:v>
                </c:pt>
                <c:pt idx="742">
                  <c:v>41380</c:v>
                </c:pt>
                <c:pt idx="743">
                  <c:v>41381</c:v>
                </c:pt>
                <c:pt idx="744">
                  <c:v>41382</c:v>
                </c:pt>
                <c:pt idx="745">
                  <c:v>41383</c:v>
                </c:pt>
                <c:pt idx="746">
                  <c:v>41386</c:v>
                </c:pt>
                <c:pt idx="747">
                  <c:v>41387</c:v>
                </c:pt>
                <c:pt idx="748">
                  <c:v>41388</c:v>
                </c:pt>
                <c:pt idx="749">
                  <c:v>41389</c:v>
                </c:pt>
                <c:pt idx="750">
                  <c:v>41390</c:v>
                </c:pt>
                <c:pt idx="751">
                  <c:v>41393</c:v>
                </c:pt>
                <c:pt idx="752">
                  <c:v>41394</c:v>
                </c:pt>
                <c:pt idx="753">
                  <c:v>41396</c:v>
                </c:pt>
                <c:pt idx="754">
                  <c:v>41397</c:v>
                </c:pt>
                <c:pt idx="755">
                  <c:v>41400</c:v>
                </c:pt>
                <c:pt idx="756">
                  <c:v>41401</c:v>
                </c:pt>
                <c:pt idx="757">
                  <c:v>41402</c:v>
                </c:pt>
                <c:pt idx="758">
                  <c:v>41403</c:v>
                </c:pt>
                <c:pt idx="759">
                  <c:v>41404</c:v>
                </c:pt>
                <c:pt idx="760">
                  <c:v>41407</c:v>
                </c:pt>
                <c:pt idx="761">
                  <c:v>41408</c:v>
                </c:pt>
                <c:pt idx="762">
                  <c:v>41409</c:v>
                </c:pt>
                <c:pt idx="763">
                  <c:v>41410</c:v>
                </c:pt>
                <c:pt idx="764">
                  <c:v>41411</c:v>
                </c:pt>
                <c:pt idx="765">
                  <c:v>41414</c:v>
                </c:pt>
                <c:pt idx="766">
                  <c:v>41415</c:v>
                </c:pt>
                <c:pt idx="767">
                  <c:v>41416</c:v>
                </c:pt>
                <c:pt idx="768">
                  <c:v>41417</c:v>
                </c:pt>
                <c:pt idx="769">
                  <c:v>41418</c:v>
                </c:pt>
                <c:pt idx="770">
                  <c:v>41421</c:v>
                </c:pt>
                <c:pt idx="771">
                  <c:v>41422</c:v>
                </c:pt>
                <c:pt idx="772">
                  <c:v>41423</c:v>
                </c:pt>
                <c:pt idx="773">
                  <c:v>41425</c:v>
                </c:pt>
                <c:pt idx="774">
                  <c:v>41428</c:v>
                </c:pt>
                <c:pt idx="775">
                  <c:v>41429</c:v>
                </c:pt>
                <c:pt idx="776">
                  <c:v>41430</c:v>
                </c:pt>
                <c:pt idx="777">
                  <c:v>41431</c:v>
                </c:pt>
                <c:pt idx="778">
                  <c:v>41432</c:v>
                </c:pt>
                <c:pt idx="779">
                  <c:v>41435</c:v>
                </c:pt>
                <c:pt idx="780">
                  <c:v>41436</c:v>
                </c:pt>
                <c:pt idx="781">
                  <c:v>41437</c:v>
                </c:pt>
                <c:pt idx="782">
                  <c:v>41438</c:v>
                </c:pt>
                <c:pt idx="783">
                  <c:v>41439</c:v>
                </c:pt>
                <c:pt idx="784">
                  <c:v>41442</c:v>
                </c:pt>
                <c:pt idx="785">
                  <c:v>41443</c:v>
                </c:pt>
                <c:pt idx="786">
                  <c:v>41444</c:v>
                </c:pt>
                <c:pt idx="787">
                  <c:v>41445</c:v>
                </c:pt>
                <c:pt idx="788">
                  <c:v>41446</c:v>
                </c:pt>
                <c:pt idx="789">
                  <c:v>41449</c:v>
                </c:pt>
                <c:pt idx="790">
                  <c:v>41450</c:v>
                </c:pt>
                <c:pt idx="791">
                  <c:v>41451</c:v>
                </c:pt>
                <c:pt idx="792">
                  <c:v>41452</c:v>
                </c:pt>
                <c:pt idx="793">
                  <c:v>41453</c:v>
                </c:pt>
                <c:pt idx="794">
                  <c:v>41456</c:v>
                </c:pt>
                <c:pt idx="795">
                  <c:v>41457</c:v>
                </c:pt>
                <c:pt idx="796">
                  <c:v>41458</c:v>
                </c:pt>
                <c:pt idx="797">
                  <c:v>41459</c:v>
                </c:pt>
                <c:pt idx="798">
                  <c:v>41460</c:v>
                </c:pt>
                <c:pt idx="799">
                  <c:v>41463</c:v>
                </c:pt>
                <c:pt idx="800">
                  <c:v>41465</c:v>
                </c:pt>
                <c:pt idx="801">
                  <c:v>41466</c:v>
                </c:pt>
                <c:pt idx="802">
                  <c:v>41467</c:v>
                </c:pt>
                <c:pt idx="803">
                  <c:v>41470</c:v>
                </c:pt>
                <c:pt idx="804">
                  <c:v>41471</c:v>
                </c:pt>
                <c:pt idx="805">
                  <c:v>41472</c:v>
                </c:pt>
                <c:pt idx="806">
                  <c:v>41473</c:v>
                </c:pt>
                <c:pt idx="807">
                  <c:v>41474</c:v>
                </c:pt>
                <c:pt idx="808">
                  <c:v>41477</c:v>
                </c:pt>
                <c:pt idx="809">
                  <c:v>41478</c:v>
                </c:pt>
                <c:pt idx="810">
                  <c:v>41479</c:v>
                </c:pt>
                <c:pt idx="811">
                  <c:v>41480</c:v>
                </c:pt>
                <c:pt idx="812">
                  <c:v>41481</c:v>
                </c:pt>
                <c:pt idx="813">
                  <c:v>41484</c:v>
                </c:pt>
                <c:pt idx="814">
                  <c:v>41485</c:v>
                </c:pt>
                <c:pt idx="815">
                  <c:v>41486</c:v>
                </c:pt>
                <c:pt idx="816">
                  <c:v>41487</c:v>
                </c:pt>
                <c:pt idx="817">
                  <c:v>41488</c:v>
                </c:pt>
                <c:pt idx="818">
                  <c:v>41491</c:v>
                </c:pt>
                <c:pt idx="819">
                  <c:v>41492</c:v>
                </c:pt>
                <c:pt idx="820">
                  <c:v>41493</c:v>
                </c:pt>
                <c:pt idx="821">
                  <c:v>41494</c:v>
                </c:pt>
                <c:pt idx="822">
                  <c:v>41495</c:v>
                </c:pt>
                <c:pt idx="823">
                  <c:v>41498</c:v>
                </c:pt>
                <c:pt idx="824">
                  <c:v>41499</c:v>
                </c:pt>
                <c:pt idx="825">
                  <c:v>41500</c:v>
                </c:pt>
                <c:pt idx="826">
                  <c:v>41501</c:v>
                </c:pt>
                <c:pt idx="827">
                  <c:v>41502</c:v>
                </c:pt>
                <c:pt idx="828">
                  <c:v>41505</c:v>
                </c:pt>
                <c:pt idx="829">
                  <c:v>41506</c:v>
                </c:pt>
                <c:pt idx="830">
                  <c:v>41507</c:v>
                </c:pt>
                <c:pt idx="831">
                  <c:v>41508</c:v>
                </c:pt>
                <c:pt idx="832">
                  <c:v>41509</c:v>
                </c:pt>
                <c:pt idx="833">
                  <c:v>41512</c:v>
                </c:pt>
                <c:pt idx="834">
                  <c:v>41513</c:v>
                </c:pt>
                <c:pt idx="835">
                  <c:v>41514</c:v>
                </c:pt>
                <c:pt idx="836">
                  <c:v>41515</c:v>
                </c:pt>
                <c:pt idx="837">
                  <c:v>41516</c:v>
                </c:pt>
                <c:pt idx="838">
                  <c:v>41519</c:v>
                </c:pt>
                <c:pt idx="839">
                  <c:v>41520</c:v>
                </c:pt>
                <c:pt idx="840">
                  <c:v>41521</c:v>
                </c:pt>
                <c:pt idx="841">
                  <c:v>41522</c:v>
                </c:pt>
                <c:pt idx="842">
                  <c:v>41523</c:v>
                </c:pt>
                <c:pt idx="843">
                  <c:v>41526</c:v>
                </c:pt>
                <c:pt idx="844">
                  <c:v>41527</c:v>
                </c:pt>
                <c:pt idx="845">
                  <c:v>41528</c:v>
                </c:pt>
                <c:pt idx="846">
                  <c:v>41529</c:v>
                </c:pt>
                <c:pt idx="847">
                  <c:v>41530</c:v>
                </c:pt>
                <c:pt idx="848">
                  <c:v>41533</c:v>
                </c:pt>
                <c:pt idx="849">
                  <c:v>41534</c:v>
                </c:pt>
                <c:pt idx="850">
                  <c:v>41535</c:v>
                </c:pt>
                <c:pt idx="851">
                  <c:v>41536</c:v>
                </c:pt>
                <c:pt idx="852">
                  <c:v>41537</c:v>
                </c:pt>
                <c:pt idx="853">
                  <c:v>41540</c:v>
                </c:pt>
                <c:pt idx="854">
                  <c:v>41541</c:v>
                </c:pt>
                <c:pt idx="855">
                  <c:v>41542</c:v>
                </c:pt>
                <c:pt idx="856">
                  <c:v>41543</c:v>
                </c:pt>
                <c:pt idx="857">
                  <c:v>41544</c:v>
                </c:pt>
                <c:pt idx="858">
                  <c:v>41547</c:v>
                </c:pt>
                <c:pt idx="859">
                  <c:v>41548</c:v>
                </c:pt>
                <c:pt idx="860">
                  <c:v>41549</c:v>
                </c:pt>
                <c:pt idx="861">
                  <c:v>41550</c:v>
                </c:pt>
                <c:pt idx="862">
                  <c:v>41551</c:v>
                </c:pt>
                <c:pt idx="863">
                  <c:v>41554</c:v>
                </c:pt>
                <c:pt idx="864">
                  <c:v>41555</c:v>
                </c:pt>
                <c:pt idx="865">
                  <c:v>41556</c:v>
                </c:pt>
                <c:pt idx="866">
                  <c:v>41557</c:v>
                </c:pt>
                <c:pt idx="867">
                  <c:v>41558</c:v>
                </c:pt>
                <c:pt idx="868">
                  <c:v>41561</c:v>
                </c:pt>
                <c:pt idx="869">
                  <c:v>41562</c:v>
                </c:pt>
                <c:pt idx="870">
                  <c:v>41563</c:v>
                </c:pt>
                <c:pt idx="871">
                  <c:v>41564</c:v>
                </c:pt>
                <c:pt idx="872">
                  <c:v>41565</c:v>
                </c:pt>
                <c:pt idx="873">
                  <c:v>41568</c:v>
                </c:pt>
                <c:pt idx="874">
                  <c:v>41569</c:v>
                </c:pt>
                <c:pt idx="875">
                  <c:v>41570</c:v>
                </c:pt>
                <c:pt idx="876">
                  <c:v>41571</c:v>
                </c:pt>
                <c:pt idx="877">
                  <c:v>41572</c:v>
                </c:pt>
                <c:pt idx="878">
                  <c:v>41575</c:v>
                </c:pt>
                <c:pt idx="879">
                  <c:v>41576</c:v>
                </c:pt>
                <c:pt idx="880">
                  <c:v>41577</c:v>
                </c:pt>
                <c:pt idx="881">
                  <c:v>41578</c:v>
                </c:pt>
                <c:pt idx="882">
                  <c:v>41579</c:v>
                </c:pt>
                <c:pt idx="883">
                  <c:v>41582</c:v>
                </c:pt>
                <c:pt idx="884">
                  <c:v>41583</c:v>
                </c:pt>
                <c:pt idx="885">
                  <c:v>41584</c:v>
                </c:pt>
                <c:pt idx="886">
                  <c:v>41585</c:v>
                </c:pt>
                <c:pt idx="887">
                  <c:v>41586</c:v>
                </c:pt>
                <c:pt idx="888">
                  <c:v>41589</c:v>
                </c:pt>
                <c:pt idx="889">
                  <c:v>41590</c:v>
                </c:pt>
                <c:pt idx="890">
                  <c:v>41591</c:v>
                </c:pt>
                <c:pt idx="891">
                  <c:v>41592</c:v>
                </c:pt>
                <c:pt idx="892">
                  <c:v>41596</c:v>
                </c:pt>
                <c:pt idx="893">
                  <c:v>41597</c:v>
                </c:pt>
                <c:pt idx="894">
                  <c:v>41599</c:v>
                </c:pt>
                <c:pt idx="895">
                  <c:v>41600</c:v>
                </c:pt>
                <c:pt idx="896">
                  <c:v>41603</c:v>
                </c:pt>
                <c:pt idx="897">
                  <c:v>41604</c:v>
                </c:pt>
                <c:pt idx="898">
                  <c:v>41605</c:v>
                </c:pt>
                <c:pt idx="899">
                  <c:v>41606</c:v>
                </c:pt>
                <c:pt idx="900">
                  <c:v>41607</c:v>
                </c:pt>
                <c:pt idx="901">
                  <c:v>41610</c:v>
                </c:pt>
                <c:pt idx="902">
                  <c:v>41611</c:v>
                </c:pt>
                <c:pt idx="903">
                  <c:v>41612</c:v>
                </c:pt>
                <c:pt idx="904">
                  <c:v>41613</c:v>
                </c:pt>
                <c:pt idx="905">
                  <c:v>41614</c:v>
                </c:pt>
                <c:pt idx="906">
                  <c:v>41617</c:v>
                </c:pt>
                <c:pt idx="907">
                  <c:v>41618</c:v>
                </c:pt>
                <c:pt idx="908">
                  <c:v>41619</c:v>
                </c:pt>
                <c:pt idx="909">
                  <c:v>41620</c:v>
                </c:pt>
                <c:pt idx="910">
                  <c:v>41621</c:v>
                </c:pt>
                <c:pt idx="911">
                  <c:v>41624</c:v>
                </c:pt>
                <c:pt idx="912">
                  <c:v>41625</c:v>
                </c:pt>
                <c:pt idx="913">
                  <c:v>41626</c:v>
                </c:pt>
                <c:pt idx="914">
                  <c:v>41627</c:v>
                </c:pt>
                <c:pt idx="915">
                  <c:v>41628</c:v>
                </c:pt>
                <c:pt idx="916">
                  <c:v>41631</c:v>
                </c:pt>
                <c:pt idx="917">
                  <c:v>41634</c:v>
                </c:pt>
                <c:pt idx="918">
                  <c:v>41635</c:v>
                </c:pt>
                <c:pt idx="919">
                  <c:v>41638</c:v>
                </c:pt>
                <c:pt idx="920">
                  <c:v>41641</c:v>
                </c:pt>
                <c:pt idx="921">
                  <c:v>41642</c:v>
                </c:pt>
                <c:pt idx="922">
                  <c:v>41645</c:v>
                </c:pt>
                <c:pt idx="923">
                  <c:v>41646</c:v>
                </c:pt>
                <c:pt idx="924">
                  <c:v>41647</c:v>
                </c:pt>
                <c:pt idx="925">
                  <c:v>41648</c:v>
                </c:pt>
                <c:pt idx="926">
                  <c:v>41649</c:v>
                </c:pt>
                <c:pt idx="927">
                  <c:v>41652</c:v>
                </c:pt>
                <c:pt idx="928">
                  <c:v>41653</c:v>
                </c:pt>
                <c:pt idx="929">
                  <c:v>41654</c:v>
                </c:pt>
                <c:pt idx="930">
                  <c:v>41655</c:v>
                </c:pt>
                <c:pt idx="931">
                  <c:v>41656</c:v>
                </c:pt>
                <c:pt idx="932">
                  <c:v>41659</c:v>
                </c:pt>
                <c:pt idx="933">
                  <c:v>41660</c:v>
                </c:pt>
                <c:pt idx="934">
                  <c:v>41661</c:v>
                </c:pt>
                <c:pt idx="935">
                  <c:v>41662</c:v>
                </c:pt>
                <c:pt idx="936">
                  <c:v>41663</c:v>
                </c:pt>
                <c:pt idx="937">
                  <c:v>41666</c:v>
                </c:pt>
                <c:pt idx="938">
                  <c:v>41667</c:v>
                </c:pt>
                <c:pt idx="939">
                  <c:v>41668</c:v>
                </c:pt>
                <c:pt idx="940">
                  <c:v>41669</c:v>
                </c:pt>
                <c:pt idx="941">
                  <c:v>41670</c:v>
                </c:pt>
                <c:pt idx="942">
                  <c:v>41673</c:v>
                </c:pt>
                <c:pt idx="943">
                  <c:v>41674</c:v>
                </c:pt>
                <c:pt idx="944">
                  <c:v>41675</c:v>
                </c:pt>
                <c:pt idx="945">
                  <c:v>41676</c:v>
                </c:pt>
                <c:pt idx="946">
                  <c:v>41677</c:v>
                </c:pt>
                <c:pt idx="947">
                  <c:v>41680</c:v>
                </c:pt>
                <c:pt idx="948">
                  <c:v>41681</c:v>
                </c:pt>
                <c:pt idx="949">
                  <c:v>41682</c:v>
                </c:pt>
                <c:pt idx="950">
                  <c:v>41683</c:v>
                </c:pt>
                <c:pt idx="951">
                  <c:v>41684</c:v>
                </c:pt>
                <c:pt idx="952">
                  <c:v>41687</c:v>
                </c:pt>
                <c:pt idx="953">
                  <c:v>41688</c:v>
                </c:pt>
                <c:pt idx="954">
                  <c:v>41689</c:v>
                </c:pt>
                <c:pt idx="955">
                  <c:v>41690</c:v>
                </c:pt>
                <c:pt idx="956">
                  <c:v>41691</c:v>
                </c:pt>
                <c:pt idx="957">
                  <c:v>41694</c:v>
                </c:pt>
                <c:pt idx="958">
                  <c:v>41695</c:v>
                </c:pt>
                <c:pt idx="959">
                  <c:v>41696</c:v>
                </c:pt>
                <c:pt idx="960">
                  <c:v>41697</c:v>
                </c:pt>
                <c:pt idx="961">
                  <c:v>41698</c:v>
                </c:pt>
                <c:pt idx="962">
                  <c:v>41703</c:v>
                </c:pt>
                <c:pt idx="963">
                  <c:v>41704</c:v>
                </c:pt>
                <c:pt idx="964">
                  <c:v>41705</c:v>
                </c:pt>
                <c:pt idx="965">
                  <c:v>41708</c:v>
                </c:pt>
                <c:pt idx="966">
                  <c:v>41709</c:v>
                </c:pt>
                <c:pt idx="967">
                  <c:v>41710</c:v>
                </c:pt>
                <c:pt idx="968">
                  <c:v>41711</c:v>
                </c:pt>
                <c:pt idx="969">
                  <c:v>41712</c:v>
                </c:pt>
                <c:pt idx="970">
                  <c:v>41715</c:v>
                </c:pt>
                <c:pt idx="971">
                  <c:v>41716</c:v>
                </c:pt>
                <c:pt idx="972">
                  <c:v>41717</c:v>
                </c:pt>
                <c:pt idx="973">
                  <c:v>41718</c:v>
                </c:pt>
                <c:pt idx="974">
                  <c:v>41719</c:v>
                </c:pt>
                <c:pt idx="975">
                  <c:v>41722</c:v>
                </c:pt>
                <c:pt idx="976">
                  <c:v>41723</c:v>
                </c:pt>
                <c:pt idx="977">
                  <c:v>41724</c:v>
                </c:pt>
                <c:pt idx="978">
                  <c:v>41725</c:v>
                </c:pt>
                <c:pt idx="979">
                  <c:v>41726</c:v>
                </c:pt>
                <c:pt idx="980">
                  <c:v>41729</c:v>
                </c:pt>
                <c:pt idx="981">
                  <c:v>41730</c:v>
                </c:pt>
                <c:pt idx="982">
                  <c:v>41731</c:v>
                </c:pt>
                <c:pt idx="983">
                  <c:v>41732</c:v>
                </c:pt>
                <c:pt idx="984">
                  <c:v>41733</c:v>
                </c:pt>
                <c:pt idx="985">
                  <c:v>41736</c:v>
                </c:pt>
                <c:pt idx="986">
                  <c:v>41737</c:v>
                </c:pt>
                <c:pt idx="987">
                  <c:v>41738</c:v>
                </c:pt>
                <c:pt idx="988">
                  <c:v>41739</c:v>
                </c:pt>
                <c:pt idx="989">
                  <c:v>41740</c:v>
                </c:pt>
                <c:pt idx="990">
                  <c:v>41743</c:v>
                </c:pt>
                <c:pt idx="991">
                  <c:v>41744</c:v>
                </c:pt>
                <c:pt idx="992">
                  <c:v>41745</c:v>
                </c:pt>
                <c:pt idx="993">
                  <c:v>41746</c:v>
                </c:pt>
                <c:pt idx="994">
                  <c:v>41751</c:v>
                </c:pt>
                <c:pt idx="995">
                  <c:v>41752</c:v>
                </c:pt>
                <c:pt idx="996">
                  <c:v>41753</c:v>
                </c:pt>
                <c:pt idx="997">
                  <c:v>41754</c:v>
                </c:pt>
                <c:pt idx="998">
                  <c:v>41757</c:v>
                </c:pt>
                <c:pt idx="999">
                  <c:v>41758</c:v>
                </c:pt>
                <c:pt idx="1000">
                  <c:v>41759</c:v>
                </c:pt>
                <c:pt idx="1001">
                  <c:v>41761</c:v>
                </c:pt>
                <c:pt idx="1002">
                  <c:v>41764</c:v>
                </c:pt>
                <c:pt idx="1003">
                  <c:v>41765</c:v>
                </c:pt>
                <c:pt idx="1004">
                  <c:v>41766</c:v>
                </c:pt>
                <c:pt idx="1005">
                  <c:v>41767</c:v>
                </c:pt>
                <c:pt idx="1006">
                  <c:v>41768</c:v>
                </c:pt>
                <c:pt idx="1007">
                  <c:v>41771</c:v>
                </c:pt>
                <c:pt idx="1008">
                  <c:v>41772</c:v>
                </c:pt>
                <c:pt idx="1009">
                  <c:v>41773</c:v>
                </c:pt>
                <c:pt idx="1010">
                  <c:v>41774</c:v>
                </c:pt>
                <c:pt idx="1011">
                  <c:v>41775</c:v>
                </c:pt>
                <c:pt idx="1012">
                  <c:v>41778</c:v>
                </c:pt>
                <c:pt idx="1013">
                  <c:v>41779</c:v>
                </c:pt>
                <c:pt idx="1014">
                  <c:v>41780</c:v>
                </c:pt>
                <c:pt idx="1015">
                  <c:v>41781</c:v>
                </c:pt>
                <c:pt idx="1016">
                  <c:v>41782</c:v>
                </c:pt>
                <c:pt idx="1017">
                  <c:v>41785</c:v>
                </c:pt>
                <c:pt idx="1018">
                  <c:v>41786</c:v>
                </c:pt>
                <c:pt idx="1019">
                  <c:v>41787</c:v>
                </c:pt>
                <c:pt idx="1020">
                  <c:v>41788</c:v>
                </c:pt>
                <c:pt idx="1021">
                  <c:v>41789</c:v>
                </c:pt>
                <c:pt idx="1022">
                  <c:v>41792</c:v>
                </c:pt>
                <c:pt idx="1023">
                  <c:v>41793</c:v>
                </c:pt>
                <c:pt idx="1024">
                  <c:v>41794</c:v>
                </c:pt>
                <c:pt idx="1025">
                  <c:v>41795</c:v>
                </c:pt>
                <c:pt idx="1026">
                  <c:v>41796</c:v>
                </c:pt>
                <c:pt idx="1027">
                  <c:v>41799</c:v>
                </c:pt>
                <c:pt idx="1028">
                  <c:v>41800</c:v>
                </c:pt>
                <c:pt idx="1029">
                  <c:v>41801</c:v>
                </c:pt>
                <c:pt idx="1030">
                  <c:v>41803</c:v>
                </c:pt>
                <c:pt idx="1031">
                  <c:v>41806</c:v>
                </c:pt>
                <c:pt idx="1032">
                  <c:v>41807</c:v>
                </c:pt>
                <c:pt idx="1033">
                  <c:v>41808</c:v>
                </c:pt>
                <c:pt idx="1034">
                  <c:v>41810</c:v>
                </c:pt>
                <c:pt idx="1035">
                  <c:v>41813</c:v>
                </c:pt>
                <c:pt idx="1036">
                  <c:v>41814</c:v>
                </c:pt>
                <c:pt idx="1037">
                  <c:v>41815</c:v>
                </c:pt>
                <c:pt idx="1038">
                  <c:v>41816</c:v>
                </c:pt>
                <c:pt idx="1039">
                  <c:v>41817</c:v>
                </c:pt>
                <c:pt idx="1040">
                  <c:v>41820</c:v>
                </c:pt>
                <c:pt idx="1041">
                  <c:v>41821</c:v>
                </c:pt>
                <c:pt idx="1042">
                  <c:v>41822</c:v>
                </c:pt>
                <c:pt idx="1043">
                  <c:v>41823</c:v>
                </c:pt>
                <c:pt idx="1044">
                  <c:v>41824</c:v>
                </c:pt>
                <c:pt idx="1045">
                  <c:v>41827</c:v>
                </c:pt>
                <c:pt idx="1046">
                  <c:v>41828</c:v>
                </c:pt>
                <c:pt idx="1047">
                  <c:v>41830</c:v>
                </c:pt>
                <c:pt idx="1048">
                  <c:v>41831</c:v>
                </c:pt>
                <c:pt idx="1049">
                  <c:v>41834</c:v>
                </c:pt>
                <c:pt idx="1050">
                  <c:v>41835</c:v>
                </c:pt>
                <c:pt idx="1051">
                  <c:v>41836</c:v>
                </c:pt>
                <c:pt idx="1052">
                  <c:v>41837</c:v>
                </c:pt>
                <c:pt idx="1053">
                  <c:v>41838</c:v>
                </c:pt>
                <c:pt idx="1054">
                  <c:v>41841</c:v>
                </c:pt>
                <c:pt idx="1055">
                  <c:v>41842</c:v>
                </c:pt>
                <c:pt idx="1056">
                  <c:v>41843</c:v>
                </c:pt>
                <c:pt idx="1057">
                  <c:v>41844</c:v>
                </c:pt>
                <c:pt idx="1058">
                  <c:v>41845</c:v>
                </c:pt>
                <c:pt idx="1059">
                  <c:v>41848</c:v>
                </c:pt>
                <c:pt idx="1060">
                  <c:v>41849</c:v>
                </c:pt>
                <c:pt idx="1061">
                  <c:v>41850</c:v>
                </c:pt>
                <c:pt idx="1062">
                  <c:v>41851</c:v>
                </c:pt>
                <c:pt idx="1063">
                  <c:v>41852</c:v>
                </c:pt>
                <c:pt idx="1064">
                  <c:v>41855</c:v>
                </c:pt>
                <c:pt idx="1065">
                  <c:v>41856</c:v>
                </c:pt>
                <c:pt idx="1066">
                  <c:v>41857</c:v>
                </c:pt>
                <c:pt idx="1067">
                  <c:v>41858</c:v>
                </c:pt>
                <c:pt idx="1068">
                  <c:v>41859</c:v>
                </c:pt>
                <c:pt idx="1069">
                  <c:v>41862</c:v>
                </c:pt>
                <c:pt idx="1070">
                  <c:v>41863</c:v>
                </c:pt>
                <c:pt idx="1071">
                  <c:v>41864</c:v>
                </c:pt>
                <c:pt idx="1072">
                  <c:v>41865</c:v>
                </c:pt>
                <c:pt idx="1073">
                  <c:v>41866</c:v>
                </c:pt>
                <c:pt idx="1074">
                  <c:v>41869</c:v>
                </c:pt>
                <c:pt idx="1075">
                  <c:v>41870</c:v>
                </c:pt>
                <c:pt idx="1076">
                  <c:v>41871</c:v>
                </c:pt>
                <c:pt idx="1077">
                  <c:v>41872</c:v>
                </c:pt>
                <c:pt idx="1078">
                  <c:v>41873</c:v>
                </c:pt>
                <c:pt idx="1079">
                  <c:v>41876</c:v>
                </c:pt>
                <c:pt idx="1080">
                  <c:v>41877</c:v>
                </c:pt>
                <c:pt idx="1081">
                  <c:v>41878</c:v>
                </c:pt>
                <c:pt idx="1082">
                  <c:v>41879</c:v>
                </c:pt>
                <c:pt idx="1083">
                  <c:v>41880</c:v>
                </c:pt>
                <c:pt idx="1084">
                  <c:v>41883</c:v>
                </c:pt>
                <c:pt idx="1085">
                  <c:v>41884</c:v>
                </c:pt>
                <c:pt idx="1086">
                  <c:v>41885</c:v>
                </c:pt>
                <c:pt idx="1087">
                  <c:v>41886</c:v>
                </c:pt>
                <c:pt idx="1088">
                  <c:v>41887</c:v>
                </c:pt>
                <c:pt idx="1089">
                  <c:v>41890</c:v>
                </c:pt>
                <c:pt idx="1090">
                  <c:v>41891</c:v>
                </c:pt>
                <c:pt idx="1091">
                  <c:v>41892</c:v>
                </c:pt>
                <c:pt idx="1092">
                  <c:v>41893</c:v>
                </c:pt>
                <c:pt idx="1093">
                  <c:v>41894</c:v>
                </c:pt>
                <c:pt idx="1094">
                  <c:v>41897</c:v>
                </c:pt>
                <c:pt idx="1095">
                  <c:v>41898</c:v>
                </c:pt>
                <c:pt idx="1096">
                  <c:v>41899</c:v>
                </c:pt>
                <c:pt idx="1097">
                  <c:v>41900</c:v>
                </c:pt>
                <c:pt idx="1098">
                  <c:v>41901</c:v>
                </c:pt>
                <c:pt idx="1099">
                  <c:v>41904</c:v>
                </c:pt>
                <c:pt idx="1100">
                  <c:v>41905</c:v>
                </c:pt>
                <c:pt idx="1101">
                  <c:v>41906</c:v>
                </c:pt>
                <c:pt idx="1102">
                  <c:v>41907</c:v>
                </c:pt>
                <c:pt idx="1103">
                  <c:v>41908</c:v>
                </c:pt>
                <c:pt idx="1104">
                  <c:v>41911</c:v>
                </c:pt>
                <c:pt idx="1105">
                  <c:v>41912</c:v>
                </c:pt>
                <c:pt idx="1106">
                  <c:v>41913</c:v>
                </c:pt>
                <c:pt idx="1107">
                  <c:v>41914</c:v>
                </c:pt>
                <c:pt idx="1108">
                  <c:v>41915</c:v>
                </c:pt>
                <c:pt idx="1109">
                  <c:v>41918</c:v>
                </c:pt>
                <c:pt idx="1110">
                  <c:v>41919</c:v>
                </c:pt>
                <c:pt idx="1111">
                  <c:v>41920</c:v>
                </c:pt>
                <c:pt idx="1112">
                  <c:v>41921</c:v>
                </c:pt>
                <c:pt idx="1113">
                  <c:v>41922</c:v>
                </c:pt>
                <c:pt idx="1114">
                  <c:v>41925</c:v>
                </c:pt>
                <c:pt idx="1115">
                  <c:v>41926</c:v>
                </c:pt>
                <c:pt idx="1116">
                  <c:v>41927</c:v>
                </c:pt>
                <c:pt idx="1117">
                  <c:v>41928</c:v>
                </c:pt>
                <c:pt idx="1118">
                  <c:v>41929</c:v>
                </c:pt>
                <c:pt idx="1119">
                  <c:v>41932</c:v>
                </c:pt>
                <c:pt idx="1120">
                  <c:v>41933</c:v>
                </c:pt>
                <c:pt idx="1121">
                  <c:v>41934</c:v>
                </c:pt>
                <c:pt idx="1122">
                  <c:v>41935</c:v>
                </c:pt>
                <c:pt idx="1123">
                  <c:v>41936</c:v>
                </c:pt>
                <c:pt idx="1124">
                  <c:v>41939</c:v>
                </c:pt>
                <c:pt idx="1125">
                  <c:v>41940</c:v>
                </c:pt>
                <c:pt idx="1126">
                  <c:v>41941</c:v>
                </c:pt>
                <c:pt idx="1127">
                  <c:v>41942</c:v>
                </c:pt>
                <c:pt idx="1128">
                  <c:v>41943</c:v>
                </c:pt>
                <c:pt idx="1129">
                  <c:v>41946</c:v>
                </c:pt>
                <c:pt idx="1130">
                  <c:v>41947</c:v>
                </c:pt>
                <c:pt idx="1131">
                  <c:v>41948</c:v>
                </c:pt>
                <c:pt idx="1132">
                  <c:v>41949</c:v>
                </c:pt>
                <c:pt idx="1133">
                  <c:v>41950</c:v>
                </c:pt>
                <c:pt idx="1134">
                  <c:v>41953</c:v>
                </c:pt>
                <c:pt idx="1135">
                  <c:v>41954</c:v>
                </c:pt>
                <c:pt idx="1136">
                  <c:v>41955</c:v>
                </c:pt>
                <c:pt idx="1137">
                  <c:v>41956</c:v>
                </c:pt>
                <c:pt idx="1138">
                  <c:v>41957</c:v>
                </c:pt>
                <c:pt idx="1139">
                  <c:v>41960</c:v>
                </c:pt>
                <c:pt idx="1140">
                  <c:v>41961</c:v>
                </c:pt>
                <c:pt idx="1141">
                  <c:v>41962</c:v>
                </c:pt>
                <c:pt idx="1142">
                  <c:v>41964</c:v>
                </c:pt>
                <c:pt idx="1143">
                  <c:v>41967</c:v>
                </c:pt>
                <c:pt idx="1144">
                  <c:v>41968</c:v>
                </c:pt>
                <c:pt idx="1145">
                  <c:v>41969</c:v>
                </c:pt>
                <c:pt idx="1146">
                  <c:v>41970</c:v>
                </c:pt>
                <c:pt idx="1147">
                  <c:v>41971</c:v>
                </c:pt>
                <c:pt idx="1148">
                  <c:v>41974</c:v>
                </c:pt>
                <c:pt idx="1149">
                  <c:v>41975</c:v>
                </c:pt>
                <c:pt idx="1150">
                  <c:v>41976</c:v>
                </c:pt>
                <c:pt idx="1151">
                  <c:v>41977</c:v>
                </c:pt>
                <c:pt idx="1152">
                  <c:v>41978</c:v>
                </c:pt>
                <c:pt idx="1153">
                  <c:v>41981</c:v>
                </c:pt>
                <c:pt idx="1154">
                  <c:v>41982</c:v>
                </c:pt>
                <c:pt idx="1155">
                  <c:v>41983</c:v>
                </c:pt>
                <c:pt idx="1156">
                  <c:v>41984</c:v>
                </c:pt>
                <c:pt idx="1157">
                  <c:v>41985</c:v>
                </c:pt>
                <c:pt idx="1158">
                  <c:v>41988</c:v>
                </c:pt>
                <c:pt idx="1159">
                  <c:v>41989</c:v>
                </c:pt>
                <c:pt idx="1160">
                  <c:v>41990</c:v>
                </c:pt>
                <c:pt idx="1161">
                  <c:v>41991</c:v>
                </c:pt>
                <c:pt idx="1162">
                  <c:v>41992</c:v>
                </c:pt>
                <c:pt idx="1163">
                  <c:v>41995</c:v>
                </c:pt>
                <c:pt idx="1164">
                  <c:v>41996</c:v>
                </c:pt>
                <c:pt idx="1165">
                  <c:v>41999</c:v>
                </c:pt>
                <c:pt idx="1166">
                  <c:v>42002</c:v>
                </c:pt>
                <c:pt idx="1167">
                  <c:v>42003</c:v>
                </c:pt>
                <c:pt idx="1168">
                  <c:v>42006</c:v>
                </c:pt>
                <c:pt idx="1169">
                  <c:v>42009</c:v>
                </c:pt>
                <c:pt idx="1170">
                  <c:v>42010</c:v>
                </c:pt>
                <c:pt idx="1171">
                  <c:v>42011</c:v>
                </c:pt>
                <c:pt idx="1172">
                  <c:v>42012</c:v>
                </c:pt>
                <c:pt idx="1173">
                  <c:v>42013</c:v>
                </c:pt>
                <c:pt idx="1174">
                  <c:v>42016</c:v>
                </c:pt>
                <c:pt idx="1175">
                  <c:v>42017</c:v>
                </c:pt>
                <c:pt idx="1176">
                  <c:v>42018</c:v>
                </c:pt>
                <c:pt idx="1177">
                  <c:v>42019</c:v>
                </c:pt>
                <c:pt idx="1178">
                  <c:v>42020</c:v>
                </c:pt>
                <c:pt idx="1179">
                  <c:v>42023</c:v>
                </c:pt>
                <c:pt idx="1180">
                  <c:v>42024</c:v>
                </c:pt>
                <c:pt idx="1181">
                  <c:v>42025</c:v>
                </c:pt>
                <c:pt idx="1182">
                  <c:v>42026</c:v>
                </c:pt>
                <c:pt idx="1183">
                  <c:v>42027</c:v>
                </c:pt>
                <c:pt idx="1184">
                  <c:v>42030</c:v>
                </c:pt>
                <c:pt idx="1185">
                  <c:v>42031</c:v>
                </c:pt>
                <c:pt idx="1186">
                  <c:v>42032</c:v>
                </c:pt>
                <c:pt idx="1187">
                  <c:v>42033</c:v>
                </c:pt>
                <c:pt idx="1188">
                  <c:v>42034</c:v>
                </c:pt>
                <c:pt idx="1189">
                  <c:v>42037</c:v>
                </c:pt>
                <c:pt idx="1190">
                  <c:v>42038</c:v>
                </c:pt>
                <c:pt idx="1191">
                  <c:v>42039</c:v>
                </c:pt>
                <c:pt idx="1192">
                  <c:v>42040</c:v>
                </c:pt>
                <c:pt idx="1193">
                  <c:v>42041</c:v>
                </c:pt>
                <c:pt idx="1194">
                  <c:v>42044</c:v>
                </c:pt>
                <c:pt idx="1195">
                  <c:v>42045</c:v>
                </c:pt>
                <c:pt idx="1196">
                  <c:v>42046</c:v>
                </c:pt>
                <c:pt idx="1197">
                  <c:v>42047</c:v>
                </c:pt>
                <c:pt idx="1198">
                  <c:v>42048</c:v>
                </c:pt>
                <c:pt idx="1199">
                  <c:v>42053</c:v>
                </c:pt>
                <c:pt idx="1200">
                  <c:v>42054</c:v>
                </c:pt>
                <c:pt idx="1201">
                  <c:v>42055</c:v>
                </c:pt>
                <c:pt idx="1202">
                  <c:v>42058</c:v>
                </c:pt>
                <c:pt idx="1203">
                  <c:v>42059</c:v>
                </c:pt>
                <c:pt idx="1204">
                  <c:v>42060</c:v>
                </c:pt>
                <c:pt idx="1205">
                  <c:v>42061</c:v>
                </c:pt>
                <c:pt idx="1206">
                  <c:v>42062</c:v>
                </c:pt>
                <c:pt idx="1207">
                  <c:v>42065</c:v>
                </c:pt>
                <c:pt idx="1208">
                  <c:v>42066</c:v>
                </c:pt>
                <c:pt idx="1209">
                  <c:v>42067</c:v>
                </c:pt>
                <c:pt idx="1210">
                  <c:v>42068</c:v>
                </c:pt>
                <c:pt idx="1211">
                  <c:v>42069</c:v>
                </c:pt>
                <c:pt idx="1212">
                  <c:v>42072</c:v>
                </c:pt>
                <c:pt idx="1213">
                  <c:v>42073</c:v>
                </c:pt>
                <c:pt idx="1214">
                  <c:v>42074</c:v>
                </c:pt>
                <c:pt idx="1215">
                  <c:v>42075</c:v>
                </c:pt>
                <c:pt idx="1216">
                  <c:v>42076</c:v>
                </c:pt>
                <c:pt idx="1217">
                  <c:v>42079</c:v>
                </c:pt>
                <c:pt idx="1218">
                  <c:v>42080</c:v>
                </c:pt>
                <c:pt idx="1219">
                  <c:v>42081</c:v>
                </c:pt>
                <c:pt idx="1220">
                  <c:v>42082</c:v>
                </c:pt>
                <c:pt idx="1221">
                  <c:v>42083</c:v>
                </c:pt>
                <c:pt idx="1222">
                  <c:v>42086</c:v>
                </c:pt>
                <c:pt idx="1223">
                  <c:v>42087</c:v>
                </c:pt>
                <c:pt idx="1224">
                  <c:v>42088</c:v>
                </c:pt>
                <c:pt idx="1225">
                  <c:v>42089</c:v>
                </c:pt>
                <c:pt idx="1226">
                  <c:v>42090</c:v>
                </c:pt>
                <c:pt idx="1227">
                  <c:v>42093</c:v>
                </c:pt>
                <c:pt idx="1228">
                  <c:v>42094</c:v>
                </c:pt>
                <c:pt idx="1229">
                  <c:v>42095</c:v>
                </c:pt>
                <c:pt idx="1230">
                  <c:v>42096</c:v>
                </c:pt>
                <c:pt idx="1231">
                  <c:v>42100</c:v>
                </c:pt>
                <c:pt idx="1232">
                  <c:v>42101</c:v>
                </c:pt>
                <c:pt idx="1233">
                  <c:v>42102</c:v>
                </c:pt>
                <c:pt idx="1234">
                  <c:v>42103</c:v>
                </c:pt>
                <c:pt idx="1235">
                  <c:v>42104</c:v>
                </c:pt>
                <c:pt idx="1236">
                  <c:v>42107</c:v>
                </c:pt>
                <c:pt idx="1237">
                  <c:v>42108</c:v>
                </c:pt>
                <c:pt idx="1238">
                  <c:v>42109</c:v>
                </c:pt>
                <c:pt idx="1239">
                  <c:v>42110</c:v>
                </c:pt>
                <c:pt idx="1240">
                  <c:v>42111</c:v>
                </c:pt>
                <c:pt idx="1241">
                  <c:v>42114</c:v>
                </c:pt>
                <c:pt idx="1242">
                  <c:v>42116</c:v>
                </c:pt>
                <c:pt idx="1243">
                  <c:v>42117</c:v>
                </c:pt>
                <c:pt idx="1244">
                  <c:v>42118</c:v>
                </c:pt>
                <c:pt idx="1245">
                  <c:v>42121</c:v>
                </c:pt>
                <c:pt idx="1246">
                  <c:v>42122</c:v>
                </c:pt>
                <c:pt idx="1247">
                  <c:v>42123</c:v>
                </c:pt>
                <c:pt idx="1248">
                  <c:v>42124</c:v>
                </c:pt>
                <c:pt idx="1249">
                  <c:v>42128</c:v>
                </c:pt>
                <c:pt idx="1250">
                  <c:v>42129</c:v>
                </c:pt>
                <c:pt idx="1251">
                  <c:v>42130</c:v>
                </c:pt>
                <c:pt idx="1252">
                  <c:v>42131</c:v>
                </c:pt>
                <c:pt idx="1253">
                  <c:v>42132</c:v>
                </c:pt>
                <c:pt idx="1254">
                  <c:v>42135</c:v>
                </c:pt>
                <c:pt idx="1255">
                  <c:v>42136</c:v>
                </c:pt>
                <c:pt idx="1256">
                  <c:v>42137</c:v>
                </c:pt>
                <c:pt idx="1257">
                  <c:v>42138</c:v>
                </c:pt>
                <c:pt idx="1258">
                  <c:v>42139</c:v>
                </c:pt>
                <c:pt idx="1259">
                  <c:v>42142</c:v>
                </c:pt>
                <c:pt idx="1260">
                  <c:v>42143</c:v>
                </c:pt>
                <c:pt idx="1261">
                  <c:v>42144</c:v>
                </c:pt>
                <c:pt idx="1262">
                  <c:v>42145</c:v>
                </c:pt>
                <c:pt idx="1263">
                  <c:v>42146</c:v>
                </c:pt>
                <c:pt idx="1264">
                  <c:v>42149</c:v>
                </c:pt>
                <c:pt idx="1265">
                  <c:v>42150</c:v>
                </c:pt>
                <c:pt idx="1266">
                  <c:v>42151</c:v>
                </c:pt>
                <c:pt idx="1267">
                  <c:v>42152</c:v>
                </c:pt>
                <c:pt idx="1268">
                  <c:v>42153</c:v>
                </c:pt>
                <c:pt idx="1269">
                  <c:v>42156</c:v>
                </c:pt>
                <c:pt idx="1270">
                  <c:v>42157</c:v>
                </c:pt>
                <c:pt idx="1271">
                  <c:v>42158</c:v>
                </c:pt>
                <c:pt idx="1272">
                  <c:v>42160</c:v>
                </c:pt>
                <c:pt idx="1273">
                  <c:v>42163</c:v>
                </c:pt>
                <c:pt idx="1274">
                  <c:v>42164</c:v>
                </c:pt>
                <c:pt idx="1275">
                  <c:v>42165</c:v>
                </c:pt>
                <c:pt idx="1276">
                  <c:v>42166</c:v>
                </c:pt>
                <c:pt idx="1277">
                  <c:v>42167</c:v>
                </c:pt>
                <c:pt idx="1278">
                  <c:v>42170</c:v>
                </c:pt>
                <c:pt idx="1279">
                  <c:v>42171</c:v>
                </c:pt>
                <c:pt idx="1280">
                  <c:v>42172</c:v>
                </c:pt>
                <c:pt idx="1281">
                  <c:v>42173</c:v>
                </c:pt>
                <c:pt idx="1282">
                  <c:v>42174</c:v>
                </c:pt>
                <c:pt idx="1283">
                  <c:v>42177</c:v>
                </c:pt>
                <c:pt idx="1284">
                  <c:v>42178</c:v>
                </c:pt>
                <c:pt idx="1285">
                  <c:v>42179</c:v>
                </c:pt>
                <c:pt idx="1286">
                  <c:v>42180</c:v>
                </c:pt>
                <c:pt idx="1287">
                  <c:v>42181</c:v>
                </c:pt>
                <c:pt idx="1288">
                  <c:v>42184</c:v>
                </c:pt>
                <c:pt idx="1289">
                  <c:v>42185</c:v>
                </c:pt>
                <c:pt idx="1290">
                  <c:v>42186</c:v>
                </c:pt>
                <c:pt idx="1291">
                  <c:v>42187</c:v>
                </c:pt>
                <c:pt idx="1292">
                  <c:v>42188</c:v>
                </c:pt>
                <c:pt idx="1293">
                  <c:v>42191</c:v>
                </c:pt>
                <c:pt idx="1294">
                  <c:v>42192</c:v>
                </c:pt>
                <c:pt idx="1295">
                  <c:v>42193</c:v>
                </c:pt>
                <c:pt idx="1296">
                  <c:v>42195</c:v>
                </c:pt>
                <c:pt idx="1297">
                  <c:v>42198</c:v>
                </c:pt>
                <c:pt idx="1298">
                  <c:v>42199</c:v>
                </c:pt>
                <c:pt idx="1299">
                  <c:v>42200</c:v>
                </c:pt>
                <c:pt idx="1300">
                  <c:v>42201</c:v>
                </c:pt>
                <c:pt idx="1301">
                  <c:v>42202</c:v>
                </c:pt>
                <c:pt idx="1302">
                  <c:v>42205</c:v>
                </c:pt>
                <c:pt idx="1303">
                  <c:v>42206</c:v>
                </c:pt>
                <c:pt idx="1304">
                  <c:v>42207</c:v>
                </c:pt>
                <c:pt idx="1305">
                  <c:v>42208</c:v>
                </c:pt>
                <c:pt idx="1306">
                  <c:v>42209</c:v>
                </c:pt>
                <c:pt idx="1307">
                  <c:v>42212</c:v>
                </c:pt>
                <c:pt idx="1308">
                  <c:v>42213</c:v>
                </c:pt>
                <c:pt idx="1309">
                  <c:v>42214</c:v>
                </c:pt>
                <c:pt idx="1310">
                  <c:v>42215</c:v>
                </c:pt>
                <c:pt idx="1311">
                  <c:v>42216</c:v>
                </c:pt>
                <c:pt idx="1312">
                  <c:v>42219</c:v>
                </c:pt>
                <c:pt idx="1313">
                  <c:v>42220</c:v>
                </c:pt>
                <c:pt idx="1314">
                  <c:v>42221</c:v>
                </c:pt>
                <c:pt idx="1315">
                  <c:v>42222</c:v>
                </c:pt>
                <c:pt idx="1316">
                  <c:v>42223</c:v>
                </c:pt>
                <c:pt idx="1317">
                  <c:v>42226</c:v>
                </c:pt>
                <c:pt idx="1318">
                  <c:v>42227</c:v>
                </c:pt>
                <c:pt idx="1319">
                  <c:v>42228</c:v>
                </c:pt>
                <c:pt idx="1320">
                  <c:v>42229</c:v>
                </c:pt>
                <c:pt idx="1321">
                  <c:v>42230</c:v>
                </c:pt>
                <c:pt idx="1322">
                  <c:v>42233</c:v>
                </c:pt>
                <c:pt idx="1323">
                  <c:v>42234</c:v>
                </c:pt>
                <c:pt idx="1324">
                  <c:v>42235</c:v>
                </c:pt>
                <c:pt idx="1325">
                  <c:v>42236</c:v>
                </c:pt>
                <c:pt idx="1326">
                  <c:v>42237</c:v>
                </c:pt>
                <c:pt idx="1327">
                  <c:v>42240</c:v>
                </c:pt>
                <c:pt idx="1328">
                  <c:v>42241</c:v>
                </c:pt>
                <c:pt idx="1329">
                  <c:v>42242</c:v>
                </c:pt>
                <c:pt idx="1330">
                  <c:v>42243</c:v>
                </c:pt>
                <c:pt idx="1331">
                  <c:v>42244</c:v>
                </c:pt>
                <c:pt idx="1332">
                  <c:v>42247</c:v>
                </c:pt>
                <c:pt idx="1333">
                  <c:v>42248</c:v>
                </c:pt>
                <c:pt idx="1334">
                  <c:v>42249</c:v>
                </c:pt>
                <c:pt idx="1335">
                  <c:v>42250</c:v>
                </c:pt>
                <c:pt idx="1336">
                  <c:v>42251</c:v>
                </c:pt>
                <c:pt idx="1337">
                  <c:v>42255</c:v>
                </c:pt>
                <c:pt idx="1338">
                  <c:v>42256</c:v>
                </c:pt>
                <c:pt idx="1339">
                  <c:v>42257</c:v>
                </c:pt>
                <c:pt idx="1340">
                  <c:v>42258</c:v>
                </c:pt>
                <c:pt idx="1341">
                  <c:v>42261</c:v>
                </c:pt>
                <c:pt idx="1342">
                  <c:v>42262</c:v>
                </c:pt>
                <c:pt idx="1343">
                  <c:v>42263</c:v>
                </c:pt>
                <c:pt idx="1344">
                  <c:v>42264</c:v>
                </c:pt>
                <c:pt idx="1345">
                  <c:v>42265</c:v>
                </c:pt>
                <c:pt idx="1346">
                  <c:v>42268</c:v>
                </c:pt>
                <c:pt idx="1347">
                  <c:v>42269</c:v>
                </c:pt>
                <c:pt idx="1348">
                  <c:v>42270</c:v>
                </c:pt>
                <c:pt idx="1349">
                  <c:v>42271</c:v>
                </c:pt>
                <c:pt idx="1350">
                  <c:v>42272</c:v>
                </c:pt>
                <c:pt idx="1351">
                  <c:v>42275</c:v>
                </c:pt>
                <c:pt idx="1352">
                  <c:v>42276</c:v>
                </c:pt>
                <c:pt idx="1353">
                  <c:v>42277</c:v>
                </c:pt>
                <c:pt idx="1354">
                  <c:v>42278</c:v>
                </c:pt>
                <c:pt idx="1355">
                  <c:v>42279</c:v>
                </c:pt>
                <c:pt idx="1356">
                  <c:v>42282</c:v>
                </c:pt>
                <c:pt idx="1357">
                  <c:v>42283</c:v>
                </c:pt>
                <c:pt idx="1358">
                  <c:v>42284</c:v>
                </c:pt>
                <c:pt idx="1359">
                  <c:v>42285</c:v>
                </c:pt>
                <c:pt idx="1360">
                  <c:v>42286</c:v>
                </c:pt>
                <c:pt idx="1361">
                  <c:v>42290</c:v>
                </c:pt>
                <c:pt idx="1362">
                  <c:v>42291</c:v>
                </c:pt>
                <c:pt idx="1363">
                  <c:v>42292</c:v>
                </c:pt>
                <c:pt idx="1364">
                  <c:v>42293</c:v>
                </c:pt>
                <c:pt idx="1365">
                  <c:v>42296</c:v>
                </c:pt>
                <c:pt idx="1366">
                  <c:v>42297</c:v>
                </c:pt>
                <c:pt idx="1367">
                  <c:v>42298</c:v>
                </c:pt>
                <c:pt idx="1368">
                  <c:v>42299</c:v>
                </c:pt>
                <c:pt idx="1369">
                  <c:v>42300</c:v>
                </c:pt>
                <c:pt idx="1370">
                  <c:v>42303</c:v>
                </c:pt>
                <c:pt idx="1371">
                  <c:v>42304</c:v>
                </c:pt>
                <c:pt idx="1372">
                  <c:v>42305</c:v>
                </c:pt>
                <c:pt idx="1373">
                  <c:v>42306</c:v>
                </c:pt>
                <c:pt idx="1374">
                  <c:v>42307</c:v>
                </c:pt>
                <c:pt idx="1375">
                  <c:v>42311</c:v>
                </c:pt>
                <c:pt idx="1376">
                  <c:v>42312</c:v>
                </c:pt>
                <c:pt idx="1377">
                  <c:v>42313</c:v>
                </c:pt>
                <c:pt idx="1378">
                  <c:v>42314</c:v>
                </c:pt>
                <c:pt idx="1379">
                  <c:v>42317</c:v>
                </c:pt>
                <c:pt idx="1380">
                  <c:v>42318</c:v>
                </c:pt>
                <c:pt idx="1381">
                  <c:v>42319</c:v>
                </c:pt>
                <c:pt idx="1382">
                  <c:v>42320</c:v>
                </c:pt>
                <c:pt idx="1383">
                  <c:v>42321</c:v>
                </c:pt>
                <c:pt idx="1384">
                  <c:v>42324</c:v>
                </c:pt>
                <c:pt idx="1385">
                  <c:v>42325</c:v>
                </c:pt>
                <c:pt idx="1386">
                  <c:v>42326</c:v>
                </c:pt>
                <c:pt idx="1387">
                  <c:v>42327</c:v>
                </c:pt>
                <c:pt idx="1388">
                  <c:v>42331</c:v>
                </c:pt>
                <c:pt idx="1389">
                  <c:v>42332</c:v>
                </c:pt>
                <c:pt idx="1390">
                  <c:v>42333</c:v>
                </c:pt>
                <c:pt idx="1391">
                  <c:v>42334</c:v>
                </c:pt>
                <c:pt idx="1392">
                  <c:v>42335</c:v>
                </c:pt>
                <c:pt idx="1393">
                  <c:v>42338</c:v>
                </c:pt>
                <c:pt idx="1394">
                  <c:v>42339</c:v>
                </c:pt>
                <c:pt idx="1395">
                  <c:v>42340</c:v>
                </c:pt>
                <c:pt idx="1396">
                  <c:v>42341</c:v>
                </c:pt>
                <c:pt idx="1397">
                  <c:v>42342</c:v>
                </c:pt>
                <c:pt idx="1398">
                  <c:v>42345</c:v>
                </c:pt>
                <c:pt idx="1399">
                  <c:v>42346</c:v>
                </c:pt>
                <c:pt idx="1400">
                  <c:v>42347</c:v>
                </c:pt>
                <c:pt idx="1401">
                  <c:v>42348</c:v>
                </c:pt>
                <c:pt idx="1402">
                  <c:v>42349</c:v>
                </c:pt>
                <c:pt idx="1403">
                  <c:v>42352</c:v>
                </c:pt>
                <c:pt idx="1404">
                  <c:v>42353</c:v>
                </c:pt>
                <c:pt idx="1405">
                  <c:v>42354</c:v>
                </c:pt>
                <c:pt idx="1406">
                  <c:v>42355</c:v>
                </c:pt>
                <c:pt idx="1407">
                  <c:v>42356</c:v>
                </c:pt>
                <c:pt idx="1408">
                  <c:v>42359</c:v>
                </c:pt>
                <c:pt idx="1409">
                  <c:v>42360</c:v>
                </c:pt>
                <c:pt idx="1410">
                  <c:v>42361</c:v>
                </c:pt>
                <c:pt idx="1411">
                  <c:v>42366</c:v>
                </c:pt>
                <c:pt idx="1412">
                  <c:v>42367</c:v>
                </c:pt>
                <c:pt idx="1413">
                  <c:v>42368</c:v>
                </c:pt>
                <c:pt idx="1414">
                  <c:v>42373</c:v>
                </c:pt>
                <c:pt idx="1415">
                  <c:v>42374</c:v>
                </c:pt>
                <c:pt idx="1416">
                  <c:v>42375</c:v>
                </c:pt>
                <c:pt idx="1417">
                  <c:v>42376</c:v>
                </c:pt>
                <c:pt idx="1418">
                  <c:v>42377</c:v>
                </c:pt>
                <c:pt idx="1419">
                  <c:v>42380</c:v>
                </c:pt>
                <c:pt idx="1420">
                  <c:v>42381</c:v>
                </c:pt>
                <c:pt idx="1421">
                  <c:v>42382</c:v>
                </c:pt>
                <c:pt idx="1422">
                  <c:v>42383</c:v>
                </c:pt>
                <c:pt idx="1423">
                  <c:v>42384</c:v>
                </c:pt>
                <c:pt idx="1424">
                  <c:v>42387</c:v>
                </c:pt>
                <c:pt idx="1425">
                  <c:v>42388</c:v>
                </c:pt>
                <c:pt idx="1426">
                  <c:v>42389</c:v>
                </c:pt>
                <c:pt idx="1427">
                  <c:v>42390</c:v>
                </c:pt>
                <c:pt idx="1428">
                  <c:v>42391</c:v>
                </c:pt>
                <c:pt idx="1429">
                  <c:v>42395</c:v>
                </c:pt>
                <c:pt idx="1430">
                  <c:v>42396</c:v>
                </c:pt>
                <c:pt idx="1431">
                  <c:v>42397</c:v>
                </c:pt>
                <c:pt idx="1432">
                  <c:v>42398</c:v>
                </c:pt>
                <c:pt idx="1433">
                  <c:v>42401</c:v>
                </c:pt>
                <c:pt idx="1434">
                  <c:v>42402</c:v>
                </c:pt>
                <c:pt idx="1435">
                  <c:v>42403</c:v>
                </c:pt>
                <c:pt idx="1436">
                  <c:v>42404</c:v>
                </c:pt>
                <c:pt idx="1437">
                  <c:v>42405</c:v>
                </c:pt>
                <c:pt idx="1438">
                  <c:v>42410</c:v>
                </c:pt>
                <c:pt idx="1439">
                  <c:v>42411</c:v>
                </c:pt>
                <c:pt idx="1440">
                  <c:v>42412</c:v>
                </c:pt>
                <c:pt idx="1441">
                  <c:v>42415</c:v>
                </c:pt>
                <c:pt idx="1442">
                  <c:v>42416</c:v>
                </c:pt>
                <c:pt idx="1443">
                  <c:v>42417</c:v>
                </c:pt>
                <c:pt idx="1444">
                  <c:v>42418</c:v>
                </c:pt>
                <c:pt idx="1445">
                  <c:v>42419</c:v>
                </c:pt>
                <c:pt idx="1446">
                  <c:v>42422</c:v>
                </c:pt>
                <c:pt idx="1447">
                  <c:v>42423</c:v>
                </c:pt>
                <c:pt idx="1448">
                  <c:v>42424</c:v>
                </c:pt>
                <c:pt idx="1449">
                  <c:v>42425</c:v>
                </c:pt>
                <c:pt idx="1450">
                  <c:v>42426</c:v>
                </c:pt>
                <c:pt idx="1451">
                  <c:v>42429</c:v>
                </c:pt>
                <c:pt idx="1452">
                  <c:v>42430</c:v>
                </c:pt>
                <c:pt idx="1453">
                  <c:v>42431</c:v>
                </c:pt>
                <c:pt idx="1454">
                  <c:v>42432</c:v>
                </c:pt>
                <c:pt idx="1455">
                  <c:v>42433</c:v>
                </c:pt>
                <c:pt idx="1456">
                  <c:v>42436</c:v>
                </c:pt>
                <c:pt idx="1457">
                  <c:v>42437</c:v>
                </c:pt>
                <c:pt idx="1458">
                  <c:v>42438</c:v>
                </c:pt>
                <c:pt idx="1459">
                  <c:v>42439</c:v>
                </c:pt>
                <c:pt idx="1460">
                  <c:v>42440</c:v>
                </c:pt>
                <c:pt idx="1461">
                  <c:v>42443</c:v>
                </c:pt>
                <c:pt idx="1462">
                  <c:v>42444</c:v>
                </c:pt>
                <c:pt idx="1463">
                  <c:v>42445</c:v>
                </c:pt>
                <c:pt idx="1464">
                  <c:v>42446</c:v>
                </c:pt>
                <c:pt idx="1465">
                  <c:v>42447</c:v>
                </c:pt>
                <c:pt idx="1466">
                  <c:v>42450</c:v>
                </c:pt>
                <c:pt idx="1467">
                  <c:v>42451</c:v>
                </c:pt>
                <c:pt idx="1468">
                  <c:v>42452</c:v>
                </c:pt>
                <c:pt idx="1469">
                  <c:v>42453</c:v>
                </c:pt>
                <c:pt idx="1470">
                  <c:v>42457</c:v>
                </c:pt>
                <c:pt idx="1471">
                  <c:v>42458</c:v>
                </c:pt>
                <c:pt idx="1472">
                  <c:v>42459</c:v>
                </c:pt>
                <c:pt idx="1473">
                  <c:v>42460</c:v>
                </c:pt>
                <c:pt idx="1474">
                  <c:v>42461</c:v>
                </c:pt>
                <c:pt idx="1475">
                  <c:v>42464</c:v>
                </c:pt>
                <c:pt idx="1476">
                  <c:v>42465</c:v>
                </c:pt>
                <c:pt idx="1477">
                  <c:v>42466</c:v>
                </c:pt>
                <c:pt idx="1478">
                  <c:v>42467</c:v>
                </c:pt>
                <c:pt idx="1479">
                  <c:v>42468</c:v>
                </c:pt>
                <c:pt idx="1480">
                  <c:v>42471</c:v>
                </c:pt>
                <c:pt idx="1481">
                  <c:v>42472</c:v>
                </c:pt>
                <c:pt idx="1482">
                  <c:v>42473</c:v>
                </c:pt>
                <c:pt idx="1483">
                  <c:v>42474</c:v>
                </c:pt>
                <c:pt idx="1484">
                  <c:v>42475</c:v>
                </c:pt>
                <c:pt idx="1485">
                  <c:v>42478</c:v>
                </c:pt>
                <c:pt idx="1486">
                  <c:v>42479</c:v>
                </c:pt>
                <c:pt idx="1487">
                  <c:v>42480</c:v>
                </c:pt>
                <c:pt idx="1488">
                  <c:v>42482</c:v>
                </c:pt>
                <c:pt idx="1489">
                  <c:v>42485</c:v>
                </c:pt>
                <c:pt idx="1490">
                  <c:v>42486</c:v>
                </c:pt>
                <c:pt idx="1491">
                  <c:v>42487</c:v>
                </c:pt>
                <c:pt idx="1492">
                  <c:v>42488</c:v>
                </c:pt>
                <c:pt idx="1493">
                  <c:v>42489</c:v>
                </c:pt>
                <c:pt idx="1494">
                  <c:v>42492</c:v>
                </c:pt>
                <c:pt idx="1495">
                  <c:v>42493</c:v>
                </c:pt>
                <c:pt idx="1496">
                  <c:v>42494</c:v>
                </c:pt>
                <c:pt idx="1497">
                  <c:v>42495</c:v>
                </c:pt>
                <c:pt idx="1498">
                  <c:v>42496</c:v>
                </c:pt>
                <c:pt idx="1499">
                  <c:v>42499</c:v>
                </c:pt>
                <c:pt idx="1500">
                  <c:v>42500</c:v>
                </c:pt>
                <c:pt idx="1501">
                  <c:v>42501</c:v>
                </c:pt>
                <c:pt idx="1502">
                  <c:v>42502</c:v>
                </c:pt>
                <c:pt idx="1503">
                  <c:v>42503</c:v>
                </c:pt>
                <c:pt idx="1504">
                  <c:v>42506</c:v>
                </c:pt>
                <c:pt idx="1505">
                  <c:v>42507</c:v>
                </c:pt>
                <c:pt idx="1506">
                  <c:v>42508</c:v>
                </c:pt>
                <c:pt idx="1507">
                  <c:v>42509</c:v>
                </c:pt>
                <c:pt idx="1508">
                  <c:v>42510</c:v>
                </c:pt>
                <c:pt idx="1509">
                  <c:v>42513</c:v>
                </c:pt>
                <c:pt idx="1510">
                  <c:v>42514</c:v>
                </c:pt>
                <c:pt idx="1511">
                  <c:v>42515</c:v>
                </c:pt>
                <c:pt idx="1512">
                  <c:v>42517</c:v>
                </c:pt>
                <c:pt idx="1513">
                  <c:v>42520</c:v>
                </c:pt>
                <c:pt idx="1514">
                  <c:v>42521</c:v>
                </c:pt>
                <c:pt idx="1515">
                  <c:v>42522</c:v>
                </c:pt>
                <c:pt idx="1516">
                  <c:v>42523</c:v>
                </c:pt>
                <c:pt idx="1517">
                  <c:v>42524</c:v>
                </c:pt>
                <c:pt idx="1518">
                  <c:v>42527</c:v>
                </c:pt>
                <c:pt idx="1519">
                  <c:v>42528</c:v>
                </c:pt>
                <c:pt idx="1520">
                  <c:v>42529</c:v>
                </c:pt>
                <c:pt idx="1521">
                  <c:v>42530</c:v>
                </c:pt>
                <c:pt idx="1522">
                  <c:v>42531</c:v>
                </c:pt>
                <c:pt idx="1523">
                  <c:v>42534</c:v>
                </c:pt>
                <c:pt idx="1524">
                  <c:v>42535</c:v>
                </c:pt>
                <c:pt idx="1525">
                  <c:v>42536</c:v>
                </c:pt>
                <c:pt idx="1526">
                  <c:v>42537</c:v>
                </c:pt>
                <c:pt idx="1527">
                  <c:v>42538</c:v>
                </c:pt>
                <c:pt idx="1528">
                  <c:v>42541</c:v>
                </c:pt>
                <c:pt idx="1529">
                  <c:v>42542</c:v>
                </c:pt>
                <c:pt idx="1530">
                  <c:v>42543</c:v>
                </c:pt>
                <c:pt idx="1531">
                  <c:v>42544</c:v>
                </c:pt>
                <c:pt idx="1532">
                  <c:v>42545</c:v>
                </c:pt>
                <c:pt idx="1533">
                  <c:v>42548</c:v>
                </c:pt>
                <c:pt idx="1534">
                  <c:v>42549</c:v>
                </c:pt>
                <c:pt idx="1535">
                  <c:v>42550</c:v>
                </c:pt>
                <c:pt idx="1536">
                  <c:v>42551</c:v>
                </c:pt>
                <c:pt idx="1537">
                  <c:v>42552</c:v>
                </c:pt>
                <c:pt idx="1538">
                  <c:v>42555</c:v>
                </c:pt>
                <c:pt idx="1539">
                  <c:v>42556</c:v>
                </c:pt>
                <c:pt idx="1540">
                  <c:v>42557</c:v>
                </c:pt>
                <c:pt idx="1541">
                  <c:v>42558</c:v>
                </c:pt>
                <c:pt idx="1542">
                  <c:v>42559</c:v>
                </c:pt>
                <c:pt idx="1543">
                  <c:v>42562</c:v>
                </c:pt>
                <c:pt idx="1544">
                  <c:v>42563</c:v>
                </c:pt>
                <c:pt idx="1545">
                  <c:v>42564</c:v>
                </c:pt>
                <c:pt idx="1546">
                  <c:v>42565</c:v>
                </c:pt>
                <c:pt idx="1547">
                  <c:v>42566</c:v>
                </c:pt>
                <c:pt idx="1548">
                  <c:v>42569</c:v>
                </c:pt>
                <c:pt idx="1549">
                  <c:v>42570</c:v>
                </c:pt>
                <c:pt idx="1550">
                  <c:v>42571</c:v>
                </c:pt>
                <c:pt idx="1551">
                  <c:v>42572</c:v>
                </c:pt>
                <c:pt idx="1552">
                  <c:v>42573</c:v>
                </c:pt>
                <c:pt idx="1553">
                  <c:v>42576</c:v>
                </c:pt>
                <c:pt idx="1554">
                  <c:v>42577</c:v>
                </c:pt>
                <c:pt idx="1555">
                  <c:v>42578</c:v>
                </c:pt>
                <c:pt idx="1556">
                  <c:v>42579</c:v>
                </c:pt>
                <c:pt idx="1557">
                  <c:v>42580</c:v>
                </c:pt>
                <c:pt idx="1558">
                  <c:v>42583</c:v>
                </c:pt>
                <c:pt idx="1559">
                  <c:v>42584</c:v>
                </c:pt>
                <c:pt idx="1560">
                  <c:v>42585</c:v>
                </c:pt>
                <c:pt idx="1561">
                  <c:v>42586</c:v>
                </c:pt>
                <c:pt idx="1562">
                  <c:v>42587</c:v>
                </c:pt>
                <c:pt idx="1563">
                  <c:v>42590</c:v>
                </c:pt>
                <c:pt idx="1564">
                  <c:v>42591</c:v>
                </c:pt>
                <c:pt idx="1565">
                  <c:v>42592</c:v>
                </c:pt>
                <c:pt idx="1566">
                  <c:v>42593</c:v>
                </c:pt>
                <c:pt idx="1567">
                  <c:v>42594</c:v>
                </c:pt>
                <c:pt idx="1568">
                  <c:v>42597</c:v>
                </c:pt>
                <c:pt idx="1569">
                  <c:v>42598</c:v>
                </c:pt>
                <c:pt idx="1570">
                  <c:v>42599</c:v>
                </c:pt>
                <c:pt idx="1571">
                  <c:v>42600</c:v>
                </c:pt>
                <c:pt idx="1572">
                  <c:v>42601</c:v>
                </c:pt>
                <c:pt idx="1573">
                  <c:v>42604</c:v>
                </c:pt>
                <c:pt idx="1574">
                  <c:v>42605</c:v>
                </c:pt>
                <c:pt idx="1575">
                  <c:v>42606</c:v>
                </c:pt>
                <c:pt idx="1576">
                  <c:v>42607</c:v>
                </c:pt>
                <c:pt idx="1577">
                  <c:v>42608</c:v>
                </c:pt>
                <c:pt idx="1578">
                  <c:v>42611</c:v>
                </c:pt>
                <c:pt idx="1579">
                  <c:v>42612</c:v>
                </c:pt>
                <c:pt idx="1580">
                  <c:v>42613</c:v>
                </c:pt>
                <c:pt idx="1581">
                  <c:v>42614</c:v>
                </c:pt>
                <c:pt idx="1582">
                  <c:v>42615</c:v>
                </c:pt>
                <c:pt idx="1583">
                  <c:v>42618</c:v>
                </c:pt>
                <c:pt idx="1584">
                  <c:v>42619</c:v>
                </c:pt>
                <c:pt idx="1585">
                  <c:v>42621</c:v>
                </c:pt>
                <c:pt idx="1586">
                  <c:v>42622</c:v>
                </c:pt>
                <c:pt idx="1587">
                  <c:v>42625</c:v>
                </c:pt>
                <c:pt idx="1588">
                  <c:v>42626</c:v>
                </c:pt>
                <c:pt idx="1589">
                  <c:v>42627</c:v>
                </c:pt>
                <c:pt idx="1590">
                  <c:v>42628</c:v>
                </c:pt>
                <c:pt idx="1591">
                  <c:v>42629</c:v>
                </c:pt>
                <c:pt idx="1592">
                  <c:v>42632</c:v>
                </c:pt>
                <c:pt idx="1593">
                  <c:v>42633</c:v>
                </c:pt>
                <c:pt idx="1594">
                  <c:v>42634</c:v>
                </c:pt>
                <c:pt idx="1595">
                  <c:v>42635</c:v>
                </c:pt>
                <c:pt idx="1596">
                  <c:v>42636</c:v>
                </c:pt>
                <c:pt idx="1597">
                  <c:v>42639</c:v>
                </c:pt>
                <c:pt idx="1598">
                  <c:v>42640</c:v>
                </c:pt>
                <c:pt idx="1599">
                  <c:v>42641</c:v>
                </c:pt>
                <c:pt idx="1600">
                  <c:v>42642</c:v>
                </c:pt>
                <c:pt idx="1601">
                  <c:v>42643</c:v>
                </c:pt>
                <c:pt idx="1602">
                  <c:v>42646</c:v>
                </c:pt>
                <c:pt idx="1603">
                  <c:v>42647</c:v>
                </c:pt>
                <c:pt idx="1604">
                  <c:v>42648</c:v>
                </c:pt>
                <c:pt idx="1605">
                  <c:v>42649</c:v>
                </c:pt>
                <c:pt idx="1606">
                  <c:v>42650</c:v>
                </c:pt>
                <c:pt idx="1607">
                  <c:v>42653</c:v>
                </c:pt>
                <c:pt idx="1608">
                  <c:v>42654</c:v>
                </c:pt>
                <c:pt idx="1609">
                  <c:v>42656</c:v>
                </c:pt>
                <c:pt idx="1610">
                  <c:v>42657</c:v>
                </c:pt>
                <c:pt idx="1611">
                  <c:v>42660</c:v>
                </c:pt>
                <c:pt idx="1612">
                  <c:v>42661</c:v>
                </c:pt>
                <c:pt idx="1613">
                  <c:v>42662</c:v>
                </c:pt>
                <c:pt idx="1614">
                  <c:v>42663</c:v>
                </c:pt>
                <c:pt idx="1615">
                  <c:v>42664</c:v>
                </c:pt>
                <c:pt idx="1616">
                  <c:v>42667</c:v>
                </c:pt>
                <c:pt idx="1617">
                  <c:v>42668</c:v>
                </c:pt>
                <c:pt idx="1618">
                  <c:v>42669</c:v>
                </c:pt>
                <c:pt idx="1619">
                  <c:v>42670</c:v>
                </c:pt>
                <c:pt idx="1620">
                  <c:v>42671</c:v>
                </c:pt>
                <c:pt idx="1621">
                  <c:v>42674</c:v>
                </c:pt>
                <c:pt idx="1622">
                  <c:v>42675</c:v>
                </c:pt>
                <c:pt idx="1623">
                  <c:v>42677</c:v>
                </c:pt>
                <c:pt idx="1624">
                  <c:v>42678</c:v>
                </c:pt>
                <c:pt idx="1625">
                  <c:v>42681</c:v>
                </c:pt>
                <c:pt idx="1626">
                  <c:v>42682</c:v>
                </c:pt>
                <c:pt idx="1627">
                  <c:v>42683</c:v>
                </c:pt>
                <c:pt idx="1628">
                  <c:v>42684</c:v>
                </c:pt>
                <c:pt idx="1629">
                  <c:v>42685</c:v>
                </c:pt>
                <c:pt idx="1630">
                  <c:v>42688</c:v>
                </c:pt>
                <c:pt idx="1631">
                  <c:v>42690</c:v>
                </c:pt>
                <c:pt idx="1632">
                  <c:v>42691</c:v>
                </c:pt>
                <c:pt idx="1633">
                  <c:v>42692</c:v>
                </c:pt>
                <c:pt idx="1634">
                  <c:v>42695</c:v>
                </c:pt>
                <c:pt idx="1635">
                  <c:v>42696</c:v>
                </c:pt>
                <c:pt idx="1636">
                  <c:v>42697</c:v>
                </c:pt>
                <c:pt idx="1637">
                  <c:v>42698</c:v>
                </c:pt>
                <c:pt idx="1638">
                  <c:v>42699</c:v>
                </c:pt>
                <c:pt idx="1639">
                  <c:v>42702</c:v>
                </c:pt>
                <c:pt idx="1640">
                  <c:v>42703</c:v>
                </c:pt>
                <c:pt idx="1641">
                  <c:v>42704</c:v>
                </c:pt>
                <c:pt idx="1642">
                  <c:v>42705</c:v>
                </c:pt>
                <c:pt idx="1643">
                  <c:v>42706</c:v>
                </c:pt>
                <c:pt idx="1644">
                  <c:v>42709</c:v>
                </c:pt>
                <c:pt idx="1645">
                  <c:v>42710</c:v>
                </c:pt>
                <c:pt idx="1646">
                  <c:v>42711</c:v>
                </c:pt>
                <c:pt idx="1647">
                  <c:v>42712</c:v>
                </c:pt>
                <c:pt idx="1648">
                  <c:v>42713</c:v>
                </c:pt>
                <c:pt idx="1649">
                  <c:v>42716</c:v>
                </c:pt>
                <c:pt idx="1650">
                  <c:v>42717</c:v>
                </c:pt>
                <c:pt idx="1651">
                  <c:v>42718</c:v>
                </c:pt>
                <c:pt idx="1652">
                  <c:v>42719</c:v>
                </c:pt>
                <c:pt idx="1653">
                  <c:v>42720</c:v>
                </c:pt>
                <c:pt idx="1654">
                  <c:v>42723</c:v>
                </c:pt>
                <c:pt idx="1655">
                  <c:v>42724</c:v>
                </c:pt>
                <c:pt idx="1656">
                  <c:v>42725</c:v>
                </c:pt>
                <c:pt idx="1657">
                  <c:v>42726</c:v>
                </c:pt>
                <c:pt idx="1658">
                  <c:v>42727</c:v>
                </c:pt>
                <c:pt idx="1659">
                  <c:v>42730</c:v>
                </c:pt>
                <c:pt idx="1660">
                  <c:v>42731</c:v>
                </c:pt>
                <c:pt idx="1661">
                  <c:v>42732</c:v>
                </c:pt>
                <c:pt idx="1662">
                  <c:v>42733</c:v>
                </c:pt>
                <c:pt idx="1663">
                  <c:v>42737</c:v>
                </c:pt>
                <c:pt idx="1664">
                  <c:v>42738</c:v>
                </c:pt>
                <c:pt idx="1665">
                  <c:v>42739</c:v>
                </c:pt>
                <c:pt idx="1666">
                  <c:v>42740</c:v>
                </c:pt>
                <c:pt idx="1667">
                  <c:v>42741</c:v>
                </c:pt>
                <c:pt idx="1668">
                  <c:v>42744</c:v>
                </c:pt>
                <c:pt idx="1669">
                  <c:v>42745</c:v>
                </c:pt>
                <c:pt idx="1670">
                  <c:v>42746</c:v>
                </c:pt>
                <c:pt idx="1671">
                  <c:v>42747</c:v>
                </c:pt>
                <c:pt idx="1672">
                  <c:v>42748</c:v>
                </c:pt>
                <c:pt idx="1673">
                  <c:v>42751</c:v>
                </c:pt>
                <c:pt idx="1674">
                  <c:v>42752</c:v>
                </c:pt>
                <c:pt idx="1675">
                  <c:v>42753</c:v>
                </c:pt>
                <c:pt idx="1676">
                  <c:v>42754</c:v>
                </c:pt>
                <c:pt idx="1677">
                  <c:v>42755</c:v>
                </c:pt>
                <c:pt idx="1678">
                  <c:v>42758</c:v>
                </c:pt>
                <c:pt idx="1679">
                  <c:v>42759</c:v>
                </c:pt>
                <c:pt idx="1680">
                  <c:v>42761</c:v>
                </c:pt>
                <c:pt idx="1681">
                  <c:v>42762</c:v>
                </c:pt>
                <c:pt idx="1682">
                  <c:v>42765</c:v>
                </c:pt>
                <c:pt idx="1683">
                  <c:v>42766</c:v>
                </c:pt>
                <c:pt idx="1684">
                  <c:v>42767</c:v>
                </c:pt>
                <c:pt idx="1685">
                  <c:v>42768</c:v>
                </c:pt>
                <c:pt idx="1686">
                  <c:v>42769</c:v>
                </c:pt>
                <c:pt idx="1687">
                  <c:v>42772</c:v>
                </c:pt>
                <c:pt idx="1688">
                  <c:v>42773</c:v>
                </c:pt>
                <c:pt idx="1689">
                  <c:v>42774</c:v>
                </c:pt>
                <c:pt idx="1690">
                  <c:v>42775</c:v>
                </c:pt>
                <c:pt idx="1691">
                  <c:v>42776</c:v>
                </c:pt>
                <c:pt idx="1692">
                  <c:v>42779</c:v>
                </c:pt>
                <c:pt idx="1693">
                  <c:v>42780</c:v>
                </c:pt>
                <c:pt idx="1694">
                  <c:v>42781</c:v>
                </c:pt>
                <c:pt idx="1695">
                  <c:v>42782</c:v>
                </c:pt>
                <c:pt idx="1696">
                  <c:v>42783</c:v>
                </c:pt>
                <c:pt idx="1697">
                  <c:v>42786</c:v>
                </c:pt>
                <c:pt idx="1698">
                  <c:v>42787</c:v>
                </c:pt>
                <c:pt idx="1699">
                  <c:v>42788</c:v>
                </c:pt>
                <c:pt idx="1700">
                  <c:v>42789</c:v>
                </c:pt>
                <c:pt idx="1701">
                  <c:v>42790</c:v>
                </c:pt>
                <c:pt idx="1702">
                  <c:v>42795</c:v>
                </c:pt>
                <c:pt idx="1703">
                  <c:v>42796</c:v>
                </c:pt>
                <c:pt idx="1704">
                  <c:v>42797</c:v>
                </c:pt>
                <c:pt idx="1705">
                  <c:v>42800</c:v>
                </c:pt>
                <c:pt idx="1706">
                  <c:v>42801</c:v>
                </c:pt>
                <c:pt idx="1707">
                  <c:v>42802</c:v>
                </c:pt>
                <c:pt idx="1708">
                  <c:v>42803</c:v>
                </c:pt>
                <c:pt idx="1709">
                  <c:v>42804</c:v>
                </c:pt>
                <c:pt idx="1710">
                  <c:v>42807</c:v>
                </c:pt>
                <c:pt idx="1711">
                  <c:v>42808</c:v>
                </c:pt>
                <c:pt idx="1712">
                  <c:v>42809</c:v>
                </c:pt>
                <c:pt idx="1713">
                  <c:v>42810</c:v>
                </c:pt>
                <c:pt idx="1714">
                  <c:v>42811</c:v>
                </c:pt>
                <c:pt idx="1715">
                  <c:v>42814</c:v>
                </c:pt>
                <c:pt idx="1716">
                  <c:v>42815</c:v>
                </c:pt>
                <c:pt idx="1717">
                  <c:v>42816</c:v>
                </c:pt>
                <c:pt idx="1718">
                  <c:v>42817</c:v>
                </c:pt>
                <c:pt idx="1719">
                  <c:v>42818</c:v>
                </c:pt>
                <c:pt idx="1720">
                  <c:v>42821</c:v>
                </c:pt>
                <c:pt idx="1721">
                  <c:v>42822</c:v>
                </c:pt>
                <c:pt idx="1722">
                  <c:v>42823</c:v>
                </c:pt>
                <c:pt idx="1723">
                  <c:v>42824</c:v>
                </c:pt>
                <c:pt idx="1724">
                  <c:v>42825</c:v>
                </c:pt>
                <c:pt idx="1725">
                  <c:v>42828</c:v>
                </c:pt>
                <c:pt idx="1726">
                  <c:v>42829</c:v>
                </c:pt>
                <c:pt idx="1727">
                  <c:v>42830</c:v>
                </c:pt>
                <c:pt idx="1728">
                  <c:v>42831</c:v>
                </c:pt>
                <c:pt idx="1729">
                  <c:v>42832</c:v>
                </c:pt>
                <c:pt idx="1730">
                  <c:v>42835</c:v>
                </c:pt>
                <c:pt idx="1731">
                  <c:v>42836</c:v>
                </c:pt>
                <c:pt idx="1732">
                  <c:v>42837</c:v>
                </c:pt>
                <c:pt idx="1733">
                  <c:v>42838</c:v>
                </c:pt>
                <c:pt idx="1734">
                  <c:v>42842</c:v>
                </c:pt>
                <c:pt idx="1735">
                  <c:v>42843</c:v>
                </c:pt>
                <c:pt idx="1736">
                  <c:v>42844</c:v>
                </c:pt>
                <c:pt idx="1737">
                  <c:v>42845</c:v>
                </c:pt>
                <c:pt idx="1738">
                  <c:v>42849</c:v>
                </c:pt>
                <c:pt idx="1739">
                  <c:v>42850</c:v>
                </c:pt>
                <c:pt idx="1740">
                  <c:v>42851</c:v>
                </c:pt>
                <c:pt idx="1741">
                  <c:v>42852</c:v>
                </c:pt>
                <c:pt idx="1742">
                  <c:v>42853</c:v>
                </c:pt>
                <c:pt idx="1743">
                  <c:v>42857</c:v>
                </c:pt>
                <c:pt idx="1744">
                  <c:v>42858</c:v>
                </c:pt>
                <c:pt idx="1745">
                  <c:v>42859</c:v>
                </c:pt>
                <c:pt idx="1746">
                  <c:v>42860</c:v>
                </c:pt>
                <c:pt idx="1747">
                  <c:v>42863</c:v>
                </c:pt>
                <c:pt idx="1748">
                  <c:v>42864</c:v>
                </c:pt>
                <c:pt idx="1749">
                  <c:v>42865</c:v>
                </c:pt>
                <c:pt idx="1750">
                  <c:v>42866</c:v>
                </c:pt>
                <c:pt idx="1751">
                  <c:v>42867</c:v>
                </c:pt>
                <c:pt idx="1752">
                  <c:v>42870</c:v>
                </c:pt>
                <c:pt idx="1753">
                  <c:v>42871</c:v>
                </c:pt>
                <c:pt idx="1754">
                  <c:v>42872</c:v>
                </c:pt>
                <c:pt idx="1755">
                  <c:v>42873</c:v>
                </c:pt>
                <c:pt idx="1756">
                  <c:v>42874</c:v>
                </c:pt>
                <c:pt idx="1757">
                  <c:v>42877</c:v>
                </c:pt>
                <c:pt idx="1758">
                  <c:v>42878</c:v>
                </c:pt>
                <c:pt idx="1759">
                  <c:v>42879</c:v>
                </c:pt>
                <c:pt idx="1760">
                  <c:v>42880</c:v>
                </c:pt>
                <c:pt idx="1761">
                  <c:v>42881</c:v>
                </c:pt>
                <c:pt idx="1762">
                  <c:v>42884</c:v>
                </c:pt>
                <c:pt idx="1763">
                  <c:v>42885</c:v>
                </c:pt>
                <c:pt idx="1764">
                  <c:v>42886</c:v>
                </c:pt>
                <c:pt idx="1765">
                  <c:v>42887</c:v>
                </c:pt>
                <c:pt idx="1766">
                  <c:v>42888</c:v>
                </c:pt>
                <c:pt idx="1767">
                  <c:v>42891</c:v>
                </c:pt>
                <c:pt idx="1768">
                  <c:v>42892</c:v>
                </c:pt>
                <c:pt idx="1769">
                  <c:v>42893</c:v>
                </c:pt>
                <c:pt idx="1770">
                  <c:v>42894</c:v>
                </c:pt>
                <c:pt idx="1771">
                  <c:v>42895</c:v>
                </c:pt>
                <c:pt idx="1772">
                  <c:v>42898</c:v>
                </c:pt>
                <c:pt idx="1773">
                  <c:v>42899</c:v>
                </c:pt>
                <c:pt idx="1774">
                  <c:v>42900</c:v>
                </c:pt>
                <c:pt idx="1775">
                  <c:v>42902</c:v>
                </c:pt>
                <c:pt idx="1776">
                  <c:v>42905</c:v>
                </c:pt>
                <c:pt idx="1777">
                  <c:v>42906</c:v>
                </c:pt>
                <c:pt idx="1778">
                  <c:v>42907</c:v>
                </c:pt>
                <c:pt idx="1779">
                  <c:v>42908</c:v>
                </c:pt>
                <c:pt idx="1780">
                  <c:v>42909</c:v>
                </c:pt>
                <c:pt idx="1781">
                  <c:v>42912</c:v>
                </c:pt>
                <c:pt idx="1782">
                  <c:v>42913</c:v>
                </c:pt>
                <c:pt idx="1783">
                  <c:v>42914</c:v>
                </c:pt>
                <c:pt idx="1784">
                  <c:v>42915</c:v>
                </c:pt>
                <c:pt idx="1785">
                  <c:v>42916</c:v>
                </c:pt>
                <c:pt idx="1786">
                  <c:v>42919</c:v>
                </c:pt>
                <c:pt idx="1787">
                  <c:v>42920</c:v>
                </c:pt>
                <c:pt idx="1788">
                  <c:v>42921</c:v>
                </c:pt>
                <c:pt idx="1789">
                  <c:v>42922</c:v>
                </c:pt>
                <c:pt idx="1790">
                  <c:v>42923</c:v>
                </c:pt>
                <c:pt idx="1791">
                  <c:v>42926</c:v>
                </c:pt>
                <c:pt idx="1792">
                  <c:v>42927</c:v>
                </c:pt>
                <c:pt idx="1793">
                  <c:v>42928</c:v>
                </c:pt>
                <c:pt idx="1794">
                  <c:v>42929</c:v>
                </c:pt>
                <c:pt idx="1795">
                  <c:v>42930</c:v>
                </c:pt>
                <c:pt idx="1796">
                  <c:v>42933</c:v>
                </c:pt>
                <c:pt idx="1797">
                  <c:v>42934</c:v>
                </c:pt>
                <c:pt idx="1798">
                  <c:v>42935</c:v>
                </c:pt>
                <c:pt idx="1799">
                  <c:v>42936</c:v>
                </c:pt>
                <c:pt idx="1800">
                  <c:v>42937</c:v>
                </c:pt>
                <c:pt idx="1801">
                  <c:v>42940</c:v>
                </c:pt>
                <c:pt idx="1802">
                  <c:v>42941</c:v>
                </c:pt>
                <c:pt idx="1803">
                  <c:v>42942</c:v>
                </c:pt>
                <c:pt idx="1804">
                  <c:v>42943</c:v>
                </c:pt>
                <c:pt idx="1805">
                  <c:v>42944</c:v>
                </c:pt>
                <c:pt idx="1806">
                  <c:v>42947</c:v>
                </c:pt>
                <c:pt idx="1807">
                  <c:v>42948</c:v>
                </c:pt>
                <c:pt idx="1808">
                  <c:v>42949</c:v>
                </c:pt>
                <c:pt idx="1809">
                  <c:v>42950</c:v>
                </c:pt>
                <c:pt idx="1810">
                  <c:v>42951</c:v>
                </c:pt>
                <c:pt idx="1811">
                  <c:v>42954</c:v>
                </c:pt>
                <c:pt idx="1812">
                  <c:v>42955</c:v>
                </c:pt>
                <c:pt idx="1813">
                  <c:v>42956</c:v>
                </c:pt>
                <c:pt idx="1814">
                  <c:v>42957</c:v>
                </c:pt>
                <c:pt idx="1815">
                  <c:v>42958</c:v>
                </c:pt>
                <c:pt idx="1816">
                  <c:v>42961</c:v>
                </c:pt>
                <c:pt idx="1817">
                  <c:v>42962</c:v>
                </c:pt>
                <c:pt idx="1818">
                  <c:v>42963</c:v>
                </c:pt>
                <c:pt idx="1819">
                  <c:v>42964</c:v>
                </c:pt>
                <c:pt idx="1820">
                  <c:v>42965</c:v>
                </c:pt>
                <c:pt idx="1821">
                  <c:v>42968</c:v>
                </c:pt>
                <c:pt idx="1822">
                  <c:v>42969</c:v>
                </c:pt>
                <c:pt idx="1823">
                  <c:v>42970</c:v>
                </c:pt>
                <c:pt idx="1824">
                  <c:v>42971</c:v>
                </c:pt>
                <c:pt idx="1825">
                  <c:v>42972</c:v>
                </c:pt>
                <c:pt idx="1826">
                  <c:v>42975</c:v>
                </c:pt>
                <c:pt idx="1827">
                  <c:v>42976</c:v>
                </c:pt>
                <c:pt idx="1828">
                  <c:v>42977</c:v>
                </c:pt>
                <c:pt idx="1829">
                  <c:v>42978</c:v>
                </c:pt>
                <c:pt idx="1830">
                  <c:v>42979</c:v>
                </c:pt>
                <c:pt idx="1831">
                  <c:v>42982</c:v>
                </c:pt>
                <c:pt idx="1832">
                  <c:v>42983</c:v>
                </c:pt>
                <c:pt idx="1833">
                  <c:v>42984</c:v>
                </c:pt>
                <c:pt idx="1834">
                  <c:v>42986</c:v>
                </c:pt>
                <c:pt idx="1835">
                  <c:v>42989</c:v>
                </c:pt>
                <c:pt idx="1836">
                  <c:v>42990</c:v>
                </c:pt>
                <c:pt idx="1837">
                  <c:v>42991</c:v>
                </c:pt>
                <c:pt idx="1838">
                  <c:v>42992</c:v>
                </c:pt>
                <c:pt idx="1839">
                  <c:v>42993</c:v>
                </c:pt>
                <c:pt idx="1840">
                  <c:v>42996</c:v>
                </c:pt>
                <c:pt idx="1841">
                  <c:v>42997</c:v>
                </c:pt>
                <c:pt idx="1842">
                  <c:v>42998</c:v>
                </c:pt>
                <c:pt idx="1843">
                  <c:v>42999</c:v>
                </c:pt>
                <c:pt idx="1844">
                  <c:v>43000</c:v>
                </c:pt>
                <c:pt idx="1845">
                  <c:v>43003</c:v>
                </c:pt>
                <c:pt idx="1846">
                  <c:v>43004</c:v>
                </c:pt>
                <c:pt idx="1847">
                  <c:v>43005</c:v>
                </c:pt>
                <c:pt idx="1848">
                  <c:v>43006</c:v>
                </c:pt>
                <c:pt idx="1849">
                  <c:v>43007</c:v>
                </c:pt>
                <c:pt idx="1850">
                  <c:v>43010</c:v>
                </c:pt>
                <c:pt idx="1851">
                  <c:v>43011</c:v>
                </c:pt>
                <c:pt idx="1852">
                  <c:v>43012</c:v>
                </c:pt>
                <c:pt idx="1853">
                  <c:v>43013</c:v>
                </c:pt>
                <c:pt idx="1854">
                  <c:v>43014</c:v>
                </c:pt>
                <c:pt idx="1855">
                  <c:v>43017</c:v>
                </c:pt>
                <c:pt idx="1856">
                  <c:v>43018</c:v>
                </c:pt>
                <c:pt idx="1857">
                  <c:v>43019</c:v>
                </c:pt>
                <c:pt idx="1858">
                  <c:v>43021</c:v>
                </c:pt>
                <c:pt idx="1859">
                  <c:v>43024</c:v>
                </c:pt>
                <c:pt idx="1860">
                  <c:v>43025</c:v>
                </c:pt>
                <c:pt idx="1861">
                  <c:v>43026</c:v>
                </c:pt>
                <c:pt idx="1862">
                  <c:v>43027</c:v>
                </c:pt>
                <c:pt idx="1863">
                  <c:v>43028</c:v>
                </c:pt>
                <c:pt idx="1864">
                  <c:v>43031</c:v>
                </c:pt>
                <c:pt idx="1865">
                  <c:v>43032</c:v>
                </c:pt>
                <c:pt idx="1866">
                  <c:v>43033</c:v>
                </c:pt>
                <c:pt idx="1867">
                  <c:v>43034</c:v>
                </c:pt>
                <c:pt idx="1868">
                  <c:v>43035</c:v>
                </c:pt>
                <c:pt idx="1869">
                  <c:v>43038</c:v>
                </c:pt>
                <c:pt idx="1870">
                  <c:v>43039</c:v>
                </c:pt>
                <c:pt idx="1871">
                  <c:v>43040</c:v>
                </c:pt>
                <c:pt idx="1872">
                  <c:v>43042</c:v>
                </c:pt>
                <c:pt idx="1873">
                  <c:v>43045</c:v>
                </c:pt>
                <c:pt idx="1874">
                  <c:v>43046</c:v>
                </c:pt>
                <c:pt idx="1875">
                  <c:v>43047</c:v>
                </c:pt>
                <c:pt idx="1876">
                  <c:v>43048</c:v>
                </c:pt>
                <c:pt idx="1877">
                  <c:v>43049</c:v>
                </c:pt>
                <c:pt idx="1878">
                  <c:v>43052</c:v>
                </c:pt>
                <c:pt idx="1879">
                  <c:v>43053</c:v>
                </c:pt>
                <c:pt idx="1880">
                  <c:v>43055</c:v>
                </c:pt>
                <c:pt idx="1881">
                  <c:v>43056</c:v>
                </c:pt>
                <c:pt idx="1882">
                  <c:v>43060</c:v>
                </c:pt>
                <c:pt idx="1883">
                  <c:v>43061</c:v>
                </c:pt>
                <c:pt idx="1884">
                  <c:v>43062</c:v>
                </c:pt>
                <c:pt idx="1885">
                  <c:v>43063</c:v>
                </c:pt>
                <c:pt idx="1886">
                  <c:v>43066</c:v>
                </c:pt>
                <c:pt idx="1887">
                  <c:v>43067</c:v>
                </c:pt>
                <c:pt idx="1888">
                  <c:v>43068</c:v>
                </c:pt>
                <c:pt idx="1889">
                  <c:v>43069</c:v>
                </c:pt>
                <c:pt idx="1890">
                  <c:v>43070</c:v>
                </c:pt>
                <c:pt idx="1891">
                  <c:v>43073</c:v>
                </c:pt>
                <c:pt idx="1892">
                  <c:v>43074</c:v>
                </c:pt>
                <c:pt idx="1893">
                  <c:v>43075</c:v>
                </c:pt>
                <c:pt idx="1894">
                  <c:v>43076</c:v>
                </c:pt>
                <c:pt idx="1895">
                  <c:v>43077</c:v>
                </c:pt>
                <c:pt idx="1896">
                  <c:v>43080</c:v>
                </c:pt>
                <c:pt idx="1897">
                  <c:v>43081</c:v>
                </c:pt>
                <c:pt idx="1898">
                  <c:v>43082</c:v>
                </c:pt>
                <c:pt idx="1899">
                  <c:v>43083</c:v>
                </c:pt>
                <c:pt idx="1900">
                  <c:v>43084</c:v>
                </c:pt>
                <c:pt idx="1901">
                  <c:v>43087</c:v>
                </c:pt>
                <c:pt idx="1902">
                  <c:v>43088</c:v>
                </c:pt>
                <c:pt idx="1903">
                  <c:v>43089</c:v>
                </c:pt>
                <c:pt idx="1904">
                  <c:v>43090</c:v>
                </c:pt>
                <c:pt idx="1905">
                  <c:v>43091</c:v>
                </c:pt>
                <c:pt idx="1906">
                  <c:v>43095</c:v>
                </c:pt>
                <c:pt idx="1907">
                  <c:v>43096</c:v>
                </c:pt>
                <c:pt idx="1908">
                  <c:v>43097</c:v>
                </c:pt>
                <c:pt idx="1909">
                  <c:v>43102</c:v>
                </c:pt>
                <c:pt idx="1910">
                  <c:v>43103</c:v>
                </c:pt>
                <c:pt idx="1911">
                  <c:v>43104</c:v>
                </c:pt>
                <c:pt idx="1912">
                  <c:v>43105</c:v>
                </c:pt>
                <c:pt idx="1913">
                  <c:v>43108</c:v>
                </c:pt>
                <c:pt idx="1914">
                  <c:v>43109</c:v>
                </c:pt>
                <c:pt idx="1915">
                  <c:v>43110</c:v>
                </c:pt>
                <c:pt idx="1916">
                  <c:v>43111</c:v>
                </c:pt>
                <c:pt idx="1917">
                  <c:v>43112</c:v>
                </c:pt>
                <c:pt idx="1918">
                  <c:v>43115</c:v>
                </c:pt>
                <c:pt idx="1919">
                  <c:v>43116</c:v>
                </c:pt>
                <c:pt idx="1920">
                  <c:v>43117</c:v>
                </c:pt>
                <c:pt idx="1921">
                  <c:v>43118</c:v>
                </c:pt>
                <c:pt idx="1922">
                  <c:v>43119</c:v>
                </c:pt>
                <c:pt idx="1923">
                  <c:v>43122</c:v>
                </c:pt>
                <c:pt idx="1924">
                  <c:v>43123</c:v>
                </c:pt>
                <c:pt idx="1925">
                  <c:v>43124</c:v>
                </c:pt>
                <c:pt idx="1926">
                  <c:v>43126</c:v>
                </c:pt>
                <c:pt idx="1927">
                  <c:v>43129</c:v>
                </c:pt>
                <c:pt idx="1928">
                  <c:v>43130</c:v>
                </c:pt>
                <c:pt idx="1929">
                  <c:v>43131</c:v>
                </c:pt>
                <c:pt idx="1930">
                  <c:v>43132</c:v>
                </c:pt>
                <c:pt idx="1931">
                  <c:v>43133</c:v>
                </c:pt>
                <c:pt idx="1932">
                  <c:v>43136</c:v>
                </c:pt>
                <c:pt idx="1933">
                  <c:v>43137</c:v>
                </c:pt>
                <c:pt idx="1934">
                  <c:v>43138</c:v>
                </c:pt>
                <c:pt idx="1935">
                  <c:v>43139</c:v>
                </c:pt>
                <c:pt idx="1936">
                  <c:v>43140</c:v>
                </c:pt>
                <c:pt idx="1937">
                  <c:v>43145</c:v>
                </c:pt>
                <c:pt idx="1938">
                  <c:v>43146</c:v>
                </c:pt>
                <c:pt idx="1939">
                  <c:v>43147</c:v>
                </c:pt>
                <c:pt idx="1940">
                  <c:v>43150</c:v>
                </c:pt>
                <c:pt idx="1941">
                  <c:v>43151</c:v>
                </c:pt>
                <c:pt idx="1942">
                  <c:v>43152</c:v>
                </c:pt>
                <c:pt idx="1943">
                  <c:v>43153</c:v>
                </c:pt>
                <c:pt idx="1944">
                  <c:v>43154</c:v>
                </c:pt>
                <c:pt idx="1945">
                  <c:v>43157</c:v>
                </c:pt>
                <c:pt idx="1946">
                  <c:v>43158</c:v>
                </c:pt>
                <c:pt idx="1947">
                  <c:v>43159</c:v>
                </c:pt>
                <c:pt idx="1948">
                  <c:v>43160</c:v>
                </c:pt>
                <c:pt idx="1949">
                  <c:v>43161</c:v>
                </c:pt>
                <c:pt idx="1950">
                  <c:v>43164</c:v>
                </c:pt>
                <c:pt idx="1951">
                  <c:v>43165</c:v>
                </c:pt>
                <c:pt idx="1952">
                  <c:v>43166</c:v>
                </c:pt>
                <c:pt idx="1953">
                  <c:v>43167</c:v>
                </c:pt>
                <c:pt idx="1954">
                  <c:v>43168</c:v>
                </c:pt>
                <c:pt idx="1955">
                  <c:v>43171</c:v>
                </c:pt>
                <c:pt idx="1956">
                  <c:v>43172</c:v>
                </c:pt>
                <c:pt idx="1957">
                  <c:v>43173</c:v>
                </c:pt>
                <c:pt idx="1958">
                  <c:v>43174</c:v>
                </c:pt>
                <c:pt idx="1959">
                  <c:v>43175</c:v>
                </c:pt>
                <c:pt idx="1960">
                  <c:v>43178</c:v>
                </c:pt>
                <c:pt idx="1961">
                  <c:v>43179</c:v>
                </c:pt>
                <c:pt idx="1962">
                  <c:v>43180</c:v>
                </c:pt>
                <c:pt idx="1963">
                  <c:v>43181</c:v>
                </c:pt>
                <c:pt idx="1964">
                  <c:v>43182</c:v>
                </c:pt>
                <c:pt idx="1965">
                  <c:v>43185</c:v>
                </c:pt>
                <c:pt idx="1966">
                  <c:v>43186</c:v>
                </c:pt>
                <c:pt idx="1967">
                  <c:v>43187</c:v>
                </c:pt>
                <c:pt idx="1968">
                  <c:v>43188</c:v>
                </c:pt>
                <c:pt idx="1969">
                  <c:v>43192</c:v>
                </c:pt>
                <c:pt idx="1970">
                  <c:v>43193</c:v>
                </c:pt>
                <c:pt idx="1971">
                  <c:v>43194</c:v>
                </c:pt>
                <c:pt idx="1972">
                  <c:v>43195</c:v>
                </c:pt>
                <c:pt idx="1973">
                  <c:v>43196</c:v>
                </c:pt>
                <c:pt idx="1974">
                  <c:v>43199</c:v>
                </c:pt>
                <c:pt idx="1975">
                  <c:v>43200</c:v>
                </c:pt>
                <c:pt idx="1976">
                  <c:v>43201</c:v>
                </c:pt>
                <c:pt idx="1977">
                  <c:v>43202</c:v>
                </c:pt>
                <c:pt idx="1978">
                  <c:v>43203</c:v>
                </c:pt>
                <c:pt idx="1979">
                  <c:v>43206</c:v>
                </c:pt>
                <c:pt idx="1980">
                  <c:v>43207</c:v>
                </c:pt>
                <c:pt idx="1981">
                  <c:v>43208</c:v>
                </c:pt>
                <c:pt idx="1982">
                  <c:v>43209</c:v>
                </c:pt>
                <c:pt idx="1983">
                  <c:v>43210</c:v>
                </c:pt>
                <c:pt idx="1984">
                  <c:v>43213</c:v>
                </c:pt>
                <c:pt idx="1985">
                  <c:v>43214</c:v>
                </c:pt>
                <c:pt idx="1986">
                  <c:v>43215</c:v>
                </c:pt>
                <c:pt idx="1987">
                  <c:v>43216</c:v>
                </c:pt>
                <c:pt idx="1988">
                  <c:v>43217</c:v>
                </c:pt>
                <c:pt idx="1989">
                  <c:v>43220</c:v>
                </c:pt>
                <c:pt idx="1990">
                  <c:v>43222</c:v>
                </c:pt>
                <c:pt idx="1991">
                  <c:v>43223</c:v>
                </c:pt>
                <c:pt idx="1992">
                  <c:v>43224</c:v>
                </c:pt>
                <c:pt idx="1993">
                  <c:v>43227</c:v>
                </c:pt>
                <c:pt idx="1994">
                  <c:v>43228</c:v>
                </c:pt>
                <c:pt idx="1995">
                  <c:v>43229</c:v>
                </c:pt>
                <c:pt idx="1996">
                  <c:v>43230</c:v>
                </c:pt>
                <c:pt idx="1997">
                  <c:v>43231</c:v>
                </c:pt>
                <c:pt idx="1998">
                  <c:v>43234</c:v>
                </c:pt>
                <c:pt idx="1999">
                  <c:v>43235</c:v>
                </c:pt>
                <c:pt idx="2000">
                  <c:v>43236</c:v>
                </c:pt>
                <c:pt idx="2001">
                  <c:v>43237</c:v>
                </c:pt>
                <c:pt idx="2002">
                  <c:v>43238</c:v>
                </c:pt>
                <c:pt idx="2003">
                  <c:v>43241</c:v>
                </c:pt>
                <c:pt idx="2004">
                  <c:v>43242</c:v>
                </c:pt>
                <c:pt idx="2005">
                  <c:v>43243</c:v>
                </c:pt>
                <c:pt idx="2006">
                  <c:v>43244</c:v>
                </c:pt>
                <c:pt idx="2007">
                  <c:v>43245</c:v>
                </c:pt>
                <c:pt idx="2008">
                  <c:v>43248</c:v>
                </c:pt>
                <c:pt idx="2009">
                  <c:v>43249</c:v>
                </c:pt>
                <c:pt idx="2010">
                  <c:v>43250</c:v>
                </c:pt>
                <c:pt idx="2011">
                  <c:v>43252</c:v>
                </c:pt>
                <c:pt idx="2012">
                  <c:v>43255</c:v>
                </c:pt>
                <c:pt idx="2013">
                  <c:v>43256</c:v>
                </c:pt>
                <c:pt idx="2014">
                  <c:v>43257</c:v>
                </c:pt>
                <c:pt idx="2015">
                  <c:v>43258</c:v>
                </c:pt>
                <c:pt idx="2016">
                  <c:v>43259</c:v>
                </c:pt>
                <c:pt idx="2017">
                  <c:v>43262</c:v>
                </c:pt>
                <c:pt idx="2018">
                  <c:v>43263</c:v>
                </c:pt>
                <c:pt idx="2019">
                  <c:v>43264</c:v>
                </c:pt>
                <c:pt idx="2020">
                  <c:v>43265</c:v>
                </c:pt>
                <c:pt idx="2021">
                  <c:v>43266</c:v>
                </c:pt>
                <c:pt idx="2022">
                  <c:v>43269</c:v>
                </c:pt>
                <c:pt idx="2023">
                  <c:v>43270</c:v>
                </c:pt>
                <c:pt idx="2024">
                  <c:v>43271</c:v>
                </c:pt>
                <c:pt idx="2025">
                  <c:v>43272</c:v>
                </c:pt>
                <c:pt idx="2026">
                  <c:v>43273</c:v>
                </c:pt>
                <c:pt idx="2027">
                  <c:v>43276</c:v>
                </c:pt>
                <c:pt idx="2028">
                  <c:v>43277</c:v>
                </c:pt>
                <c:pt idx="2029">
                  <c:v>43278</c:v>
                </c:pt>
                <c:pt idx="2030">
                  <c:v>43279</c:v>
                </c:pt>
                <c:pt idx="2031">
                  <c:v>43280</c:v>
                </c:pt>
                <c:pt idx="2032">
                  <c:v>43283</c:v>
                </c:pt>
                <c:pt idx="2033">
                  <c:v>43284</c:v>
                </c:pt>
                <c:pt idx="2034">
                  <c:v>43285</c:v>
                </c:pt>
                <c:pt idx="2035">
                  <c:v>43286</c:v>
                </c:pt>
                <c:pt idx="2036">
                  <c:v>43287</c:v>
                </c:pt>
                <c:pt idx="2037">
                  <c:v>43291</c:v>
                </c:pt>
                <c:pt idx="2038">
                  <c:v>43292</c:v>
                </c:pt>
                <c:pt idx="2039">
                  <c:v>43293</c:v>
                </c:pt>
                <c:pt idx="2040">
                  <c:v>43294</c:v>
                </c:pt>
                <c:pt idx="2041">
                  <c:v>43297</c:v>
                </c:pt>
                <c:pt idx="2042">
                  <c:v>43298</c:v>
                </c:pt>
                <c:pt idx="2043">
                  <c:v>43299</c:v>
                </c:pt>
                <c:pt idx="2044">
                  <c:v>43300</c:v>
                </c:pt>
                <c:pt idx="2045">
                  <c:v>43301</c:v>
                </c:pt>
                <c:pt idx="2046">
                  <c:v>43304</c:v>
                </c:pt>
                <c:pt idx="2047">
                  <c:v>43305</c:v>
                </c:pt>
                <c:pt idx="2048">
                  <c:v>43306</c:v>
                </c:pt>
                <c:pt idx="2049">
                  <c:v>43307</c:v>
                </c:pt>
                <c:pt idx="2050">
                  <c:v>43308</c:v>
                </c:pt>
                <c:pt idx="2051">
                  <c:v>43311</c:v>
                </c:pt>
                <c:pt idx="2052">
                  <c:v>43312</c:v>
                </c:pt>
                <c:pt idx="2053">
                  <c:v>43313</c:v>
                </c:pt>
                <c:pt idx="2054">
                  <c:v>43314</c:v>
                </c:pt>
                <c:pt idx="2055">
                  <c:v>43315</c:v>
                </c:pt>
                <c:pt idx="2056">
                  <c:v>43318</c:v>
                </c:pt>
                <c:pt idx="2057">
                  <c:v>43319</c:v>
                </c:pt>
                <c:pt idx="2058">
                  <c:v>43320</c:v>
                </c:pt>
                <c:pt idx="2059">
                  <c:v>43321</c:v>
                </c:pt>
                <c:pt idx="2060">
                  <c:v>43322</c:v>
                </c:pt>
                <c:pt idx="2061">
                  <c:v>43325</c:v>
                </c:pt>
                <c:pt idx="2062">
                  <c:v>43326</c:v>
                </c:pt>
                <c:pt idx="2063">
                  <c:v>43327</c:v>
                </c:pt>
                <c:pt idx="2064">
                  <c:v>43328</c:v>
                </c:pt>
                <c:pt idx="2065">
                  <c:v>43329</c:v>
                </c:pt>
                <c:pt idx="2066">
                  <c:v>43332</c:v>
                </c:pt>
                <c:pt idx="2067">
                  <c:v>43333</c:v>
                </c:pt>
                <c:pt idx="2068">
                  <c:v>43334</c:v>
                </c:pt>
                <c:pt idx="2069">
                  <c:v>43335</c:v>
                </c:pt>
                <c:pt idx="2070">
                  <c:v>43336</c:v>
                </c:pt>
                <c:pt idx="2071">
                  <c:v>43339</c:v>
                </c:pt>
                <c:pt idx="2072">
                  <c:v>43340</c:v>
                </c:pt>
                <c:pt idx="2073">
                  <c:v>43341</c:v>
                </c:pt>
                <c:pt idx="2074">
                  <c:v>43342</c:v>
                </c:pt>
                <c:pt idx="2075">
                  <c:v>43343</c:v>
                </c:pt>
                <c:pt idx="2076">
                  <c:v>43346</c:v>
                </c:pt>
                <c:pt idx="2077">
                  <c:v>43347</c:v>
                </c:pt>
                <c:pt idx="2078">
                  <c:v>43348</c:v>
                </c:pt>
                <c:pt idx="2079">
                  <c:v>43349</c:v>
                </c:pt>
                <c:pt idx="2080">
                  <c:v>43353</c:v>
                </c:pt>
                <c:pt idx="2081">
                  <c:v>43354</c:v>
                </c:pt>
                <c:pt idx="2082">
                  <c:v>43355</c:v>
                </c:pt>
                <c:pt idx="2083">
                  <c:v>43356</c:v>
                </c:pt>
                <c:pt idx="2084">
                  <c:v>43357</c:v>
                </c:pt>
                <c:pt idx="2085">
                  <c:v>43360</c:v>
                </c:pt>
                <c:pt idx="2086">
                  <c:v>43361</c:v>
                </c:pt>
                <c:pt idx="2087">
                  <c:v>43362</c:v>
                </c:pt>
                <c:pt idx="2088">
                  <c:v>43363</c:v>
                </c:pt>
                <c:pt idx="2089">
                  <c:v>43364</c:v>
                </c:pt>
                <c:pt idx="2090">
                  <c:v>43367</c:v>
                </c:pt>
                <c:pt idx="2091">
                  <c:v>43368</c:v>
                </c:pt>
                <c:pt idx="2092">
                  <c:v>43369</c:v>
                </c:pt>
                <c:pt idx="2093">
                  <c:v>43370</c:v>
                </c:pt>
                <c:pt idx="2094">
                  <c:v>43371</c:v>
                </c:pt>
                <c:pt idx="2095">
                  <c:v>43374</c:v>
                </c:pt>
                <c:pt idx="2096">
                  <c:v>43375</c:v>
                </c:pt>
                <c:pt idx="2097">
                  <c:v>43376</c:v>
                </c:pt>
                <c:pt idx="2098">
                  <c:v>43377</c:v>
                </c:pt>
                <c:pt idx="2099">
                  <c:v>43378</c:v>
                </c:pt>
                <c:pt idx="2100">
                  <c:v>43381</c:v>
                </c:pt>
                <c:pt idx="2101">
                  <c:v>43382</c:v>
                </c:pt>
                <c:pt idx="2102">
                  <c:v>43383</c:v>
                </c:pt>
                <c:pt idx="2103">
                  <c:v>43384</c:v>
                </c:pt>
                <c:pt idx="2104">
                  <c:v>43388</c:v>
                </c:pt>
                <c:pt idx="2105">
                  <c:v>43389</c:v>
                </c:pt>
                <c:pt idx="2106">
                  <c:v>43390</c:v>
                </c:pt>
                <c:pt idx="2107">
                  <c:v>43391</c:v>
                </c:pt>
                <c:pt idx="2108">
                  <c:v>43392</c:v>
                </c:pt>
                <c:pt idx="2109">
                  <c:v>43395</c:v>
                </c:pt>
                <c:pt idx="2110">
                  <c:v>43396</c:v>
                </c:pt>
                <c:pt idx="2111">
                  <c:v>43397</c:v>
                </c:pt>
                <c:pt idx="2112">
                  <c:v>43398</c:v>
                </c:pt>
                <c:pt idx="2113">
                  <c:v>43399</c:v>
                </c:pt>
                <c:pt idx="2114">
                  <c:v>43402</c:v>
                </c:pt>
                <c:pt idx="2115">
                  <c:v>43403</c:v>
                </c:pt>
                <c:pt idx="2116">
                  <c:v>43404</c:v>
                </c:pt>
                <c:pt idx="2117">
                  <c:v>43405</c:v>
                </c:pt>
                <c:pt idx="2118">
                  <c:v>43409</c:v>
                </c:pt>
                <c:pt idx="2119">
                  <c:v>43410</c:v>
                </c:pt>
                <c:pt idx="2120">
                  <c:v>43411</c:v>
                </c:pt>
                <c:pt idx="2121">
                  <c:v>43412</c:v>
                </c:pt>
                <c:pt idx="2122">
                  <c:v>43413</c:v>
                </c:pt>
                <c:pt idx="2123">
                  <c:v>43416</c:v>
                </c:pt>
                <c:pt idx="2124">
                  <c:v>43417</c:v>
                </c:pt>
                <c:pt idx="2125">
                  <c:v>43418</c:v>
                </c:pt>
                <c:pt idx="2126">
                  <c:v>43420</c:v>
                </c:pt>
                <c:pt idx="2127">
                  <c:v>43423</c:v>
                </c:pt>
                <c:pt idx="2128">
                  <c:v>43425</c:v>
                </c:pt>
                <c:pt idx="2129">
                  <c:v>43426</c:v>
                </c:pt>
                <c:pt idx="2130">
                  <c:v>43427</c:v>
                </c:pt>
                <c:pt idx="2131">
                  <c:v>43430</c:v>
                </c:pt>
                <c:pt idx="2132">
                  <c:v>43431</c:v>
                </c:pt>
                <c:pt idx="2133">
                  <c:v>43432</c:v>
                </c:pt>
                <c:pt idx="2134">
                  <c:v>43433</c:v>
                </c:pt>
                <c:pt idx="2135">
                  <c:v>43434</c:v>
                </c:pt>
                <c:pt idx="2136">
                  <c:v>43437</c:v>
                </c:pt>
                <c:pt idx="2137">
                  <c:v>43438</c:v>
                </c:pt>
                <c:pt idx="2138">
                  <c:v>43439</c:v>
                </c:pt>
                <c:pt idx="2139">
                  <c:v>43440</c:v>
                </c:pt>
                <c:pt idx="2140">
                  <c:v>43441</c:v>
                </c:pt>
                <c:pt idx="2141">
                  <c:v>43444</c:v>
                </c:pt>
                <c:pt idx="2142">
                  <c:v>43445</c:v>
                </c:pt>
                <c:pt idx="2143">
                  <c:v>43446</c:v>
                </c:pt>
                <c:pt idx="2144">
                  <c:v>43447</c:v>
                </c:pt>
                <c:pt idx="2145">
                  <c:v>43448</c:v>
                </c:pt>
                <c:pt idx="2146">
                  <c:v>43451</c:v>
                </c:pt>
                <c:pt idx="2147">
                  <c:v>43452</c:v>
                </c:pt>
                <c:pt idx="2148">
                  <c:v>43453</c:v>
                </c:pt>
                <c:pt idx="2149">
                  <c:v>43454</c:v>
                </c:pt>
                <c:pt idx="2150">
                  <c:v>43455</c:v>
                </c:pt>
                <c:pt idx="2151">
                  <c:v>43460</c:v>
                </c:pt>
                <c:pt idx="2152">
                  <c:v>43461</c:v>
                </c:pt>
                <c:pt idx="2153">
                  <c:v>43462</c:v>
                </c:pt>
                <c:pt idx="2154">
                  <c:v>43467</c:v>
                </c:pt>
                <c:pt idx="2155">
                  <c:v>43468</c:v>
                </c:pt>
                <c:pt idx="2156">
                  <c:v>43469</c:v>
                </c:pt>
                <c:pt idx="2157">
                  <c:v>43472</c:v>
                </c:pt>
                <c:pt idx="2158">
                  <c:v>43473</c:v>
                </c:pt>
                <c:pt idx="2159">
                  <c:v>43474</c:v>
                </c:pt>
                <c:pt idx="2160">
                  <c:v>43475</c:v>
                </c:pt>
                <c:pt idx="2161">
                  <c:v>43476</c:v>
                </c:pt>
                <c:pt idx="2162">
                  <c:v>43479</c:v>
                </c:pt>
                <c:pt idx="2163">
                  <c:v>43480</c:v>
                </c:pt>
                <c:pt idx="2164">
                  <c:v>43481</c:v>
                </c:pt>
                <c:pt idx="2165">
                  <c:v>43482</c:v>
                </c:pt>
                <c:pt idx="2166">
                  <c:v>43483</c:v>
                </c:pt>
                <c:pt idx="2167">
                  <c:v>43486</c:v>
                </c:pt>
                <c:pt idx="2168">
                  <c:v>43487</c:v>
                </c:pt>
                <c:pt idx="2169">
                  <c:v>43488</c:v>
                </c:pt>
                <c:pt idx="2170">
                  <c:v>43489</c:v>
                </c:pt>
                <c:pt idx="2171">
                  <c:v>43493</c:v>
                </c:pt>
                <c:pt idx="2172">
                  <c:v>43494</c:v>
                </c:pt>
                <c:pt idx="2173">
                  <c:v>43495</c:v>
                </c:pt>
                <c:pt idx="2174">
                  <c:v>43496</c:v>
                </c:pt>
                <c:pt idx="2175">
                  <c:v>43497</c:v>
                </c:pt>
                <c:pt idx="2176">
                  <c:v>43500</c:v>
                </c:pt>
                <c:pt idx="2177">
                  <c:v>43501</c:v>
                </c:pt>
                <c:pt idx="2178">
                  <c:v>43502</c:v>
                </c:pt>
                <c:pt idx="2179">
                  <c:v>43503</c:v>
                </c:pt>
                <c:pt idx="2180">
                  <c:v>43504</c:v>
                </c:pt>
                <c:pt idx="2181">
                  <c:v>43507</c:v>
                </c:pt>
                <c:pt idx="2182">
                  <c:v>43508</c:v>
                </c:pt>
                <c:pt idx="2183">
                  <c:v>43509</c:v>
                </c:pt>
                <c:pt idx="2184">
                  <c:v>43510</c:v>
                </c:pt>
                <c:pt idx="2185">
                  <c:v>43511</c:v>
                </c:pt>
                <c:pt idx="2186">
                  <c:v>43514</c:v>
                </c:pt>
                <c:pt idx="2187">
                  <c:v>43515</c:v>
                </c:pt>
                <c:pt idx="2188">
                  <c:v>43516</c:v>
                </c:pt>
                <c:pt idx="2189">
                  <c:v>43517</c:v>
                </c:pt>
                <c:pt idx="2190">
                  <c:v>43518</c:v>
                </c:pt>
                <c:pt idx="2191">
                  <c:v>43521</c:v>
                </c:pt>
                <c:pt idx="2192">
                  <c:v>43522</c:v>
                </c:pt>
                <c:pt idx="2193">
                  <c:v>43523</c:v>
                </c:pt>
                <c:pt idx="2194">
                  <c:v>43524</c:v>
                </c:pt>
                <c:pt idx="2195">
                  <c:v>43525</c:v>
                </c:pt>
                <c:pt idx="2196">
                  <c:v>43530</c:v>
                </c:pt>
                <c:pt idx="2197">
                  <c:v>43531</c:v>
                </c:pt>
                <c:pt idx="2198">
                  <c:v>43532</c:v>
                </c:pt>
                <c:pt idx="2199">
                  <c:v>43535</c:v>
                </c:pt>
                <c:pt idx="2200">
                  <c:v>43536</c:v>
                </c:pt>
                <c:pt idx="2201">
                  <c:v>43537</c:v>
                </c:pt>
                <c:pt idx="2202">
                  <c:v>43538</c:v>
                </c:pt>
                <c:pt idx="2203">
                  <c:v>43539</c:v>
                </c:pt>
                <c:pt idx="2204">
                  <c:v>43542</c:v>
                </c:pt>
                <c:pt idx="2205">
                  <c:v>43543</c:v>
                </c:pt>
                <c:pt idx="2206">
                  <c:v>43544</c:v>
                </c:pt>
                <c:pt idx="2207">
                  <c:v>43545</c:v>
                </c:pt>
                <c:pt idx="2208">
                  <c:v>43546</c:v>
                </c:pt>
                <c:pt idx="2209">
                  <c:v>43549</c:v>
                </c:pt>
                <c:pt idx="2210">
                  <c:v>43550</c:v>
                </c:pt>
                <c:pt idx="2211">
                  <c:v>43551</c:v>
                </c:pt>
                <c:pt idx="2212">
                  <c:v>43552</c:v>
                </c:pt>
                <c:pt idx="2213">
                  <c:v>43553</c:v>
                </c:pt>
                <c:pt idx="2214">
                  <c:v>43556</c:v>
                </c:pt>
                <c:pt idx="2215">
                  <c:v>43557</c:v>
                </c:pt>
                <c:pt idx="2216">
                  <c:v>43558</c:v>
                </c:pt>
                <c:pt idx="2217">
                  <c:v>43559</c:v>
                </c:pt>
                <c:pt idx="2218">
                  <c:v>43560</c:v>
                </c:pt>
                <c:pt idx="2219">
                  <c:v>43563</c:v>
                </c:pt>
                <c:pt idx="2220">
                  <c:v>43564</c:v>
                </c:pt>
                <c:pt idx="2221">
                  <c:v>43565</c:v>
                </c:pt>
                <c:pt idx="2222">
                  <c:v>43566</c:v>
                </c:pt>
                <c:pt idx="2223">
                  <c:v>43567</c:v>
                </c:pt>
                <c:pt idx="2224">
                  <c:v>43570</c:v>
                </c:pt>
                <c:pt idx="2225">
                  <c:v>43571</c:v>
                </c:pt>
                <c:pt idx="2226">
                  <c:v>43572</c:v>
                </c:pt>
                <c:pt idx="2227">
                  <c:v>43573</c:v>
                </c:pt>
                <c:pt idx="2228">
                  <c:v>43577</c:v>
                </c:pt>
                <c:pt idx="2229">
                  <c:v>43578</c:v>
                </c:pt>
                <c:pt idx="2230">
                  <c:v>43579</c:v>
                </c:pt>
                <c:pt idx="2231">
                  <c:v>43580</c:v>
                </c:pt>
                <c:pt idx="2232">
                  <c:v>43581</c:v>
                </c:pt>
                <c:pt idx="2233">
                  <c:v>43584</c:v>
                </c:pt>
                <c:pt idx="2234">
                  <c:v>43585</c:v>
                </c:pt>
                <c:pt idx="2235">
                  <c:v>43587</c:v>
                </c:pt>
                <c:pt idx="2236">
                  <c:v>43588</c:v>
                </c:pt>
                <c:pt idx="2237">
                  <c:v>43591</c:v>
                </c:pt>
                <c:pt idx="2238">
                  <c:v>43592</c:v>
                </c:pt>
                <c:pt idx="2239">
                  <c:v>43593</c:v>
                </c:pt>
                <c:pt idx="2240">
                  <c:v>43594</c:v>
                </c:pt>
                <c:pt idx="2241">
                  <c:v>43595</c:v>
                </c:pt>
                <c:pt idx="2242">
                  <c:v>43598</c:v>
                </c:pt>
                <c:pt idx="2243">
                  <c:v>43599</c:v>
                </c:pt>
                <c:pt idx="2244">
                  <c:v>43600</c:v>
                </c:pt>
                <c:pt idx="2245">
                  <c:v>43601</c:v>
                </c:pt>
                <c:pt idx="2246">
                  <c:v>43602</c:v>
                </c:pt>
                <c:pt idx="2247">
                  <c:v>43605</c:v>
                </c:pt>
                <c:pt idx="2248">
                  <c:v>43606</c:v>
                </c:pt>
                <c:pt idx="2249">
                  <c:v>43607</c:v>
                </c:pt>
                <c:pt idx="2250">
                  <c:v>43608</c:v>
                </c:pt>
                <c:pt idx="2251">
                  <c:v>43609</c:v>
                </c:pt>
                <c:pt idx="2252">
                  <c:v>43612</c:v>
                </c:pt>
                <c:pt idx="2253">
                  <c:v>43613</c:v>
                </c:pt>
                <c:pt idx="2254">
                  <c:v>43614</c:v>
                </c:pt>
                <c:pt idx="2255">
                  <c:v>43615</c:v>
                </c:pt>
                <c:pt idx="2256">
                  <c:v>43616</c:v>
                </c:pt>
                <c:pt idx="2257">
                  <c:v>43619</c:v>
                </c:pt>
                <c:pt idx="2258">
                  <c:v>43620</c:v>
                </c:pt>
                <c:pt idx="2259">
                  <c:v>43621</c:v>
                </c:pt>
                <c:pt idx="2260">
                  <c:v>43622</c:v>
                </c:pt>
                <c:pt idx="2261">
                  <c:v>43623</c:v>
                </c:pt>
                <c:pt idx="2262">
                  <c:v>43626</c:v>
                </c:pt>
                <c:pt idx="2263">
                  <c:v>43627</c:v>
                </c:pt>
                <c:pt idx="2264">
                  <c:v>43628</c:v>
                </c:pt>
                <c:pt idx="2265">
                  <c:v>43629</c:v>
                </c:pt>
                <c:pt idx="2266">
                  <c:v>43630</c:v>
                </c:pt>
                <c:pt idx="2267">
                  <c:v>43633</c:v>
                </c:pt>
                <c:pt idx="2268">
                  <c:v>43634</c:v>
                </c:pt>
                <c:pt idx="2269">
                  <c:v>43635</c:v>
                </c:pt>
                <c:pt idx="2270">
                  <c:v>43637</c:v>
                </c:pt>
                <c:pt idx="2271">
                  <c:v>43640</c:v>
                </c:pt>
                <c:pt idx="2272">
                  <c:v>43641</c:v>
                </c:pt>
                <c:pt idx="2273">
                  <c:v>43642</c:v>
                </c:pt>
                <c:pt idx="2274">
                  <c:v>43643</c:v>
                </c:pt>
                <c:pt idx="2275">
                  <c:v>43644</c:v>
                </c:pt>
                <c:pt idx="2276">
                  <c:v>43647</c:v>
                </c:pt>
                <c:pt idx="2277">
                  <c:v>43648</c:v>
                </c:pt>
                <c:pt idx="2278">
                  <c:v>43649</c:v>
                </c:pt>
                <c:pt idx="2279">
                  <c:v>43650</c:v>
                </c:pt>
                <c:pt idx="2280">
                  <c:v>43651</c:v>
                </c:pt>
                <c:pt idx="2281">
                  <c:v>43654</c:v>
                </c:pt>
                <c:pt idx="2282">
                  <c:v>43656</c:v>
                </c:pt>
                <c:pt idx="2283">
                  <c:v>43657</c:v>
                </c:pt>
                <c:pt idx="2284">
                  <c:v>43658</c:v>
                </c:pt>
                <c:pt idx="2285">
                  <c:v>43661</c:v>
                </c:pt>
                <c:pt idx="2286">
                  <c:v>43662</c:v>
                </c:pt>
                <c:pt idx="2287">
                  <c:v>43663</c:v>
                </c:pt>
                <c:pt idx="2288">
                  <c:v>43664</c:v>
                </c:pt>
                <c:pt idx="2289">
                  <c:v>43665</c:v>
                </c:pt>
                <c:pt idx="2290">
                  <c:v>43668</c:v>
                </c:pt>
                <c:pt idx="2291">
                  <c:v>43669</c:v>
                </c:pt>
                <c:pt idx="2292">
                  <c:v>43670</c:v>
                </c:pt>
                <c:pt idx="2293">
                  <c:v>43671</c:v>
                </c:pt>
                <c:pt idx="2294">
                  <c:v>43672</c:v>
                </c:pt>
                <c:pt idx="2295">
                  <c:v>43675</c:v>
                </c:pt>
                <c:pt idx="2296">
                  <c:v>43676</c:v>
                </c:pt>
                <c:pt idx="2297">
                  <c:v>43677</c:v>
                </c:pt>
                <c:pt idx="2298">
                  <c:v>43678</c:v>
                </c:pt>
                <c:pt idx="2299">
                  <c:v>43679</c:v>
                </c:pt>
                <c:pt idx="2300">
                  <c:v>43682</c:v>
                </c:pt>
                <c:pt idx="2301">
                  <c:v>43683</c:v>
                </c:pt>
                <c:pt idx="2302">
                  <c:v>43684</c:v>
                </c:pt>
                <c:pt idx="2303">
                  <c:v>43685</c:v>
                </c:pt>
                <c:pt idx="2304">
                  <c:v>43686</c:v>
                </c:pt>
                <c:pt idx="2305">
                  <c:v>43689</c:v>
                </c:pt>
                <c:pt idx="2306">
                  <c:v>43690</c:v>
                </c:pt>
                <c:pt idx="2307">
                  <c:v>43691</c:v>
                </c:pt>
                <c:pt idx="2308">
                  <c:v>43692</c:v>
                </c:pt>
                <c:pt idx="2309">
                  <c:v>43693</c:v>
                </c:pt>
                <c:pt idx="2310">
                  <c:v>43696</c:v>
                </c:pt>
                <c:pt idx="2311">
                  <c:v>43697</c:v>
                </c:pt>
                <c:pt idx="2312">
                  <c:v>43698</c:v>
                </c:pt>
                <c:pt idx="2313">
                  <c:v>43699</c:v>
                </c:pt>
                <c:pt idx="2314">
                  <c:v>43700</c:v>
                </c:pt>
                <c:pt idx="2315">
                  <c:v>43703</c:v>
                </c:pt>
                <c:pt idx="2316">
                  <c:v>43704</c:v>
                </c:pt>
                <c:pt idx="2317">
                  <c:v>43705</c:v>
                </c:pt>
                <c:pt idx="2318">
                  <c:v>43706</c:v>
                </c:pt>
                <c:pt idx="2319">
                  <c:v>43707</c:v>
                </c:pt>
                <c:pt idx="2320">
                  <c:v>43710</c:v>
                </c:pt>
                <c:pt idx="2321">
                  <c:v>43711</c:v>
                </c:pt>
                <c:pt idx="2322">
                  <c:v>43712</c:v>
                </c:pt>
                <c:pt idx="2323">
                  <c:v>43713</c:v>
                </c:pt>
                <c:pt idx="2324">
                  <c:v>43714</c:v>
                </c:pt>
                <c:pt idx="2325">
                  <c:v>43717</c:v>
                </c:pt>
                <c:pt idx="2326">
                  <c:v>43718</c:v>
                </c:pt>
                <c:pt idx="2327">
                  <c:v>43719</c:v>
                </c:pt>
                <c:pt idx="2328">
                  <c:v>43720</c:v>
                </c:pt>
                <c:pt idx="2329">
                  <c:v>43721</c:v>
                </c:pt>
                <c:pt idx="2330">
                  <c:v>43724</c:v>
                </c:pt>
                <c:pt idx="2331">
                  <c:v>43725</c:v>
                </c:pt>
                <c:pt idx="2332">
                  <c:v>43726</c:v>
                </c:pt>
                <c:pt idx="2333">
                  <c:v>43727</c:v>
                </c:pt>
                <c:pt idx="2334">
                  <c:v>43728</c:v>
                </c:pt>
                <c:pt idx="2335">
                  <c:v>43731</c:v>
                </c:pt>
                <c:pt idx="2336">
                  <c:v>43732</c:v>
                </c:pt>
                <c:pt idx="2337">
                  <c:v>43733</c:v>
                </c:pt>
                <c:pt idx="2338">
                  <c:v>43734</c:v>
                </c:pt>
                <c:pt idx="2339">
                  <c:v>43735</c:v>
                </c:pt>
                <c:pt idx="2340">
                  <c:v>43738</c:v>
                </c:pt>
                <c:pt idx="2341">
                  <c:v>43739</c:v>
                </c:pt>
                <c:pt idx="2342">
                  <c:v>43740</c:v>
                </c:pt>
                <c:pt idx="2343">
                  <c:v>43741</c:v>
                </c:pt>
                <c:pt idx="2344">
                  <c:v>43742</c:v>
                </c:pt>
                <c:pt idx="2345">
                  <c:v>43745</c:v>
                </c:pt>
                <c:pt idx="2346">
                  <c:v>43746</c:v>
                </c:pt>
                <c:pt idx="2347">
                  <c:v>43747</c:v>
                </c:pt>
                <c:pt idx="2348">
                  <c:v>43748</c:v>
                </c:pt>
                <c:pt idx="2349">
                  <c:v>43749</c:v>
                </c:pt>
                <c:pt idx="2350">
                  <c:v>43752</c:v>
                </c:pt>
                <c:pt idx="2351">
                  <c:v>43753</c:v>
                </c:pt>
                <c:pt idx="2352">
                  <c:v>43754</c:v>
                </c:pt>
                <c:pt idx="2353">
                  <c:v>43755</c:v>
                </c:pt>
                <c:pt idx="2354">
                  <c:v>43756</c:v>
                </c:pt>
                <c:pt idx="2355">
                  <c:v>43759</c:v>
                </c:pt>
                <c:pt idx="2356">
                  <c:v>43760</c:v>
                </c:pt>
                <c:pt idx="2357">
                  <c:v>43761</c:v>
                </c:pt>
                <c:pt idx="2358">
                  <c:v>43762</c:v>
                </c:pt>
                <c:pt idx="2359">
                  <c:v>43763</c:v>
                </c:pt>
                <c:pt idx="2360">
                  <c:v>43766</c:v>
                </c:pt>
                <c:pt idx="2361">
                  <c:v>43767</c:v>
                </c:pt>
                <c:pt idx="2362">
                  <c:v>43768</c:v>
                </c:pt>
                <c:pt idx="2363">
                  <c:v>43769</c:v>
                </c:pt>
                <c:pt idx="2364">
                  <c:v>43770</c:v>
                </c:pt>
                <c:pt idx="2365">
                  <c:v>43773</c:v>
                </c:pt>
                <c:pt idx="2366">
                  <c:v>43774</c:v>
                </c:pt>
                <c:pt idx="2367">
                  <c:v>43775</c:v>
                </c:pt>
                <c:pt idx="2368">
                  <c:v>43776</c:v>
                </c:pt>
                <c:pt idx="2369">
                  <c:v>43777</c:v>
                </c:pt>
                <c:pt idx="2370">
                  <c:v>43780</c:v>
                </c:pt>
                <c:pt idx="2371">
                  <c:v>43781</c:v>
                </c:pt>
                <c:pt idx="2372">
                  <c:v>43782</c:v>
                </c:pt>
                <c:pt idx="2373">
                  <c:v>43783</c:v>
                </c:pt>
                <c:pt idx="2374">
                  <c:v>43787</c:v>
                </c:pt>
                <c:pt idx="2375">
                  <c:v>43788</c:v>
                </c:pt>
                <c:pt idx="2376">
                  <c:v>43790</c:v>
                </c:pt>
                <c:pt idx="2377">
                  <c:v>43791</c:v>
                </c:pt>
                <c:pt idx="2378">
                  <c:v>43794</c:v>
                </c:pt>
                <c:pt idx="2379">
                  <c:v>43795</c:v>
                </c:pt>
                <c:pt idx="2380">
                  <c:v>43796</c:v>
                </c:pt>
                <c:pt idx="2381">
                  <c:v>43797</c:v>
                </c:pt>
                <c:pt idx="2382">
                  <c:v>43798</c:v>
                </c:pt>
                <c:pt idx="2383">
                  <c:v>43801</c:v>
                </c:pt>
                <c:pt idx="2384">
                  <c:v>43802</c:v>
                </c:pt>
                <c:pt idx="2385">
                  <c:v>43803</c:v>
                </c:pt>
                <c:pt idx="2386">
                  <c:v>43804</c:v>
                </c:pt>
                <c:pt idx="2387">
                  <c:v>43805</c:v>
                </c:pt>
                <c:pt idx="2388">
                  <c:v>43808</c:v>
                </c:pt>
                <c:pt idx="2389">
                  <c:v>43809</c:v>
                </c:pt>
                <c:pt idx="2390">
                  <c:v>43810</c:v>
                </c:pt>
                <c:pt idx="2391">
                  <c:v>43811</c:v>
                </c:pt>
                <c:pt idx="2392">
                  <c:v>43812</c:v>
                </c:pt>
                <c:pt idx="2393">
                  <c:v>43815</c:v>
                </c:pt>
                <c:pt idx="2394">
                  <c:v>43816</c:v>
                </c:pt>
                <c:pt idx="2395">
                  <c:v>43817</c:v>
                </c:pt>
                <c:pt idx="2396">
                  <c:v>43818</c:v>
                </c:pt>
                <c:pt idx="2397">
                  <c:v>43819</c:v>
                </c:pt>
                <c:pt idx="2398">
                  <c:v>43822</c:v>
                </c:pt>
                <c:pt idx="2399">
                  <c:v>43825</c:v>
                </c:pt>
                <c:pt idx="2400">
                  <c:v>43826</c:v>
                </c:pt>
                <c:pt idx="2401">
                  <c:v>43829</c:v>
                </c:pt>
                <c:pt idx="2402">
                  <c:v>43832</c:v>
                </c:pt>
                <c:pt idx="2403">
                  <c:v>43833</c:v>
                </c:pt>
                <c:pt idx="2404">
                  <c:v>43836</c:v>
                </c:pt>
                <c:pt idx="2405">
                  <c:v>43837</c:v>
                </c:pt>
                <c:pt idx="2406">
                  <c:v>43838</c:v>
                </c:pt>
                <c:pt idx="2407">
                  <c:v>43839</c:v>
                </c:pt>
                <c:pt idx="2408">
                  <c:v>43840</c:v>
                </c:pt>
                <c:pt idx="2409">
                  <c:v>43843</c:v>
                </c:pt>
                <c:pt idx="2410">
                  <c:v>43844</c:v>
                </c:pt>
                <c:pt idx="2411">
                  <c:v>43845</c:v>
                </c:pt>
                <c:pt idx="2412">
                  <c:v>43846</c:v>
                </c:pt>
                <c:pt idx="2413">
                  <c:v>43847</c:v>
                </c:pt>
                <c:pt idx="2414">
                  <c:v>43850</c:v>
                </c:pt>
                <c:pt idx="2415">
                  <c:v>43851</c:v>
                </c:pt>
                <c:pt idx="2416">
                  <c:v>43852</c:v>
                </c:pt>
                <c:pt idx="2417">
                  <c:v>43853</c:v>
                </c:pt>
                <c:pt idx="2418">
                  <c:v>43854</c:v>
                </c:pt>
                <c:pt idx="2419">
                  <c:v>43857</c:v>
                </c:pt>
                <c:pt idx="2420">
                  <c:v>43858</c:v>
                </c:pt>
                <c:pt idx="2421">
                  <c:v>43859</c:v>
                </c:pt>
                <c:pt idx="2422">
                  <c:v>43860</c:v>
                </c:pt>
                <c:pt idx="2423">
                  <c:v>43861</c:v>
                </c:pt>
                <c:pt idx="2424">
                  <c:v>43864</c:v>
                </c:pt>
                <c:pt idx="2425">
                  <c:v>43865</c:v>
                </c:pt>
                <c:pt idx="2426">
                  <c:v>43866</c:v>
                </c:pt>
                <c:pt idx="2427">
                  <c:v>43867</c:v>
                </c:pt>
                <c:pt idx="2428">
                  <c:v>43868</c:v>
                </c:pt>
                <c:pt idx="2429">
                  <c:v>43871</c:v>
                </c:pt>
                <c:pt idx="2430">
                  <c:v>43872</c:v>
                </c:pt>
                <c:pt idx="2431">
                  <c:v>43873</c:v>
                </c:pt>
                <c:pt idx="2432">
                  <c:v>43874</c:v>
                </c:pt>
                <c:pt idx="2433">
                  <c:v>43875</c:v>
                </c:pt>
                <c:pt idx="2434">
                  <c:v>43878</c:v>
                </c:pt>
                <c:pt idx="2435">
                  <c:v>43879</c:v>
                </c:pt>
                <c:pt idx="2436">
                  <c:v>43880</c:v>
                </c:pt>
                <c:pt idx="2437">
                  <c:v>43881</c:v>
                </c:pt>
                <c:pt idx="2438">
                  <c:v>43882</c:v>
                </c:pt>
                <c:pt idx="2439">
                  <c:v>43887</c:v>
                </c:pt>
                <c:pt idx="2440">
                  <c:v>43888</c:v>
                </c:pt>
                <c:pt idx="2441">
                  <c:v>43889</c:v>
                </c:pt>
                <c:pt idx="2442">
                  <c:v>43892</c:v>
                </c:pt>
                <c:pt idx="2443">
                  <c:v>43893</c:v>
                </c:pt>
                <c:pt idx="2444">
                  <c:v>43894</c:v>
                </c:pt>
                <c:pt idx="2445">
                  <c:v>43895</c:v>
                </c:pt>
                <c:pt idx="2446">
                  <c:v>43896</c:v>
                </c:pt>
                <c:pt idx="2447">
                  <c:v>43899</c:v>
                </c:pt>
                <c:pt idx="2448">
                  <c:v>43900</c:v>
                </c:pt>
                <c:pt idx="2449">
                  <c:v>43901</c:v>
                </c:pt>
                <c:pt idx="2450">
                  <c:v>43902</c:v>
                </c:pt>
                <c:pt idx="2451">
                  <c:v>43903</c:v>
                </c:pt>
                <c:pt idx="2452">
                  <c:v>43906</c:v>
                </c:pt>
                <c:pt idx="2453">
                  <c:v>43907</c:v>
                </c:pt>
                <c:pt idx="2454">
                  <c:v>43908</c:v>
                </c:pt>
                <c:pt idx="2455">
                  <c:v>43909</c:v>
                </c:pt>
                <c:pt idx="2456">
                  <c:v>43910</c:v>
                </c:pt>
                <c:pt idx="2457">
                  <c:v>43913</c:v>
                </c:pt>
                <c:pt idx="2458">
                  <c:v>43914</c:v>
                </c:pt>
                <c:pt idx="2459">
                  <c:v>43915</c:v>
                </c:pt>
                <c:pt idx="2460">
                  <c:v>43916</c:v>
                </c:pt>
                <c:pt idx="2461">
                  <c:v>43917</c:v>
                </c:pt>
                <c:pt idx="2462">
                  <c:v>43920</c:v>
                </c:pt>
                <c:pt idx="2463">
                  <c:v>43921</c:v>
                </c:pt>
                <c:pt idx="2464">
                  <c:v>43922</c:v>
                </c:pt>
                <c:pt idx="2465">
                  <c:v>43923</c:v>
                </c:pt>
                <c:pt idx="2466">
                  <c:v>43924</c:v>
                </c:pt>
                <c:pt idx="2467">
                  <c:v>43927</c:v>
                </c:pt>
                <c:pt idx="2468">
                  <c:v>43928</c:v>
                </c:pt>
                <c:pt idx="2469">
                  <c:v>43929</c:v>
                </c:pt>
                <c:pt idx="2470">
                  <c:v>43930</c:v>
                </c:pt>
                <c:pt idx="2471">
                  <c:v>43934</c:v>
                </c:pt>
                <c:pt idx="2472">
                  <c:v>43935</c:v>
                </c:pt>
                <c:pt idx="2473">
                  <c:v>43936</c:v>
                </c:pt>
                <c:pt idx="2474">
                  <c:v>43937</c:v>
                </c:pt>
                <c:pt idx="2475">
                  <c:v>43938</c:v>
                </c:pt>
                <c:pt idx="2476">
                  <c:v>43941</c:v>
                </c:pt>
                <c:pt idx="2477">
                  <c:v>43943</c:v>
                </c:pt>
                <c:pt idx="2478">
                  <c:v>43944</c:v>
                </c:pt>
                <c:pt idx="2479">
                  <c:v>43945</c:v>
                </c:pt>
                <c:pt idx="2480">
                  <c:v>43948</c:v>
                </c:pt>
                <c:pt idx="2481">
                  <c:v>43949</c:v>
                </c:pt>
                <c:pt idx="2482">
                  <c:v>43950</c:v>
                </c:pt>
                <c:pt idx="2483">
                  <c:v>43951</c:v>
                </c:pt>
                <c:pt idx="2484">
                  <c:v>43955</c:v>
                </c:pt>
                <c:pt idx="2485">
                  <c:v>43956</c:v>
                </c:pt>
                <c:pt idx="2486">
                  <c:v>43957</c:v>
                </c:pt>
                <c:pt idx="2487">
                  <c:v>43958</c:v>
                </c:pt>
                <c:pt idx="2488">
                  <c:v>43959</c:v>
                </c:pt>
                <c:pt idx="2489">
                  <c:v>43962</c:v>
                </c:pt>
                <c:pt idx="2490">
                  <c:v>43963</c:v>
                </c:pt>
                <c:pt idx="2491">
                  <c:v>43964</c:v>
                </c:pt>
                <c:pt idx="2492">
                  <c:v>43965</c:v>
                </c:pt>
                <c:pt idx="2493">
                  <c:v>43966</c:v>
                </c:pt>
                <c:pt idx="2494">
                  <c:v>43969</c:v>
                </c:pt>
                <c:pt idx="2495">
                  <c:v>43970</c:v>
                </c:pt>
                <c:pt idx="2496">
                  <c:v>43971</c:v>
                </c:pt>
                <c:pt idx="2497">
                  <c:v>43972</c:v>
                </c:pt>
                <c:pt idx="2498">
                  <c:v>43973</c:v>
                </c:pt>
                <c:pt idx="2499">
                  <c:v>43976</c:v>
                </c:pt>
                <c:pt idx="2500">
                  <c:v>43977</c:v>
                </c:pt>
                <c:pt idx="2501">
                  <c:v>43978</c:v>
                </c:pt>
                <c:pt idx="2502">
                  <c:v>43979</c:v>
                </c:pt>
                <c:pt idx="2503">
                  <c:v>43980</c:v>
                </c:pt>
                <c:pt idx="2504">
                  <c:v>43983</c:v>
                </c:pt>
                <c:pt idx="2505">
                  <c:v>43984</c:v>
                </c:pt>
                <c:pt idx="2506">
                  <c:v>43985</c:v>
                </c:pt>
                <c:pt idx="2507">
                  <c:v>43986</c:v>
                </c:pt>
                <c:pt idx="2508">
                  <c:v>43987</c:v>
                </c:pt>
                <c:pt idx="2509">
                  <c:v>43990</c:v>
                </c:pt>
                <c:pt idx="2510">
                  <c:v>43991</c:v>
                </c:pt>
                <c:pt idx="2511">
                  <c:v>43992</c:v>
                </c:pt>
                <c:pt idx="2512">
                  <c:v>43994</c:v>
                </c:pt>
                <c:pt idx="2513">
                  <c:v>43997</c:v>
                </c:pt>
                <c:pt idx="2514">
                  <c:v>43998</c:v>
                </c:pt>
                <c:pt idx="2515">
                  <c:v>43999</c:v>
                </c:pt>
                <c:pt idx="2516">
                  <c:v>44000</c:v>
                </c:pt>
                <c:pt idx="2517">
                  <c:v>44001</c:v>
                </c:pt>
                <c:pt idx="2518">
                  <c:v>44004</c:v>
                </c:pt>
                <c:pt idx="2519">
                  <c:v>44005</c:v>
                </c:pt>
                <c:pt idx="2520">
                  <c:v>44006</c:v>
                </c:pt>
                <c:pt idx="2521">
                  <c:v>44007</c:v>
                </c:pt>
                <c:pt idx="2522">
                  <c:v>44008</c:v>
                </c:pt>
                <c:pt idx="2523">
                  <c:v>44011</c:v>
                </c:pt>
                <c:pt idx="2524">
                  <c:v>44012</c:v>
                </c:pt>
                <c:pt idx="2525">
                  <c:v>44013</c:v>
                </c:pt>
                <c:pt idx="2526">
                  <c:v>44014</c:v>
                </c:pt>
                <c:pt idx="2527">
                  <c:v>44015</c:v>
                </c:pt>
                <c:pt idx="2528">
                  <c:v>44018</c:v>
                </c:pt>
                <c:pt idx="2529">
                  <c:v>44019</c:v>
                </c:pt>
                <c:pt idx="2530">
                  <c:v>44020</c:v>
                </c:pt>
                <c:pt idx="2531">
                  <c:v>44021</c:v>
                </c:pt>
                <c:pt idx="2532">
                  <c:v>44022</c:v>
                </c:pt>
                <c:pt idx="2533">
                  <c:v>44025</c:v>
                </c:pt>
                <c:pt idx="2534">
                  <c:v>44026</c:v>
                </c:pt>
                <c:pt idx="2535">
                  <c:v>44027</c:v>
                </c:pt>
                <c:pt idx="2536">
                  <c:v>44028</c:v>
                </c:pt>
                <c:pt idx="2537">
                  <c:v>44029</c:v>
                </c:pt>
                <c:pt idx="2538">
                  <c:v>44032</c:v>
                </c:pt>
                <c:pt idx="2539">
                  <c:v>44033</c:v>
                </c:pt>
                <c:pt idx="2540">
                  <c:v>44034</c:v>
                </c:pt>
                <c:pt idx="2541">
                  <c:v>44035</c:v>
                </c:pt>
                <c:pt idx="2542">
                  <c:v>44036</c:v>
                </c:pt>
                <c:pt idx="2543">
                  <c:v>44039</c:v>
                </c:pt>
                <c:pt idx="2544">
                  <c:v>44040</c:v>
                </c:pt>
                <c:pt idx="2545">
                  <c:v>44041</c:v>
                </c:pt>
                <c:pt idx="2546">
                  <c:v>44042</c:v>
                </c:pt>
                <c:pt idx="2547">
                  <c:v>44043</c:v>
                </c:pt>
                <c:pt idx="2548">
                  <c:v>44046</c:v>
                </c:pt>
                <c:pt idx="2549">
                  <c:v>44047</c:v>
                </c:pt>
                <c:pt idx="2550">
                  <c:v>44048</c:v>
                </c:pt>
                <c:pt idx="2551">
                  <c:v>44049</c:v>
                </c:pt>
                <c:pt idx="2552">
                  <c:v>44050</c:v>
                </c:pt>
                <c:pt idx="2553">
                  <c:v>44053</c:v>
                </c:pt>
                <c:pt idx="2554">
                  <c:v>44054</c:v>
                </c:pt>
                <c:pt idx="2555">
                  <c:v>44055</c:v>
                </c:pt>
                <c:pt idx="2556">
                  <c:v>44056</c:v>
                </c:pt>
                <c:pt idx="2557">
                  <c:v>44057</c:v>
                </c:pt>
                <c:pt idx="2558">
                  <c:v>44060</c:v>
                </c:pt>
                <c:pt idx="2559">
                  <c:v>44061</c:v>
                </c:pt>
                <c:pt idx="2560">
                  <c:v>44062</c:v>
                </c:pt>
                <c:pt idx="2561">
                  <c:v>44063</c:v>
                </c:pt>
                <c:pt idx="2562">
                  <c:v>44064</c:v>
                </c:pt>
                <c:pt idx="2563">
                  <c:v>44067</c:v>
                </c:pt>
                <c:pt idx="2564">
                  <c:v>44068</c:v>
                </c:pt>
                <c:pt idx="2565">
                  <c:v>44069</c:v>
                </c:pt>
                <c:pt idx="2566">
                  <c:v>44070</c:v>
                </c:pt>
                <c:pt idx="2567">
                  <c:v>44071</c:v>
                </c:pt>
                <c:pt idx="2568">
                  <c:v>44074</c:v>
                </c:pt>
                <c:pt idx="2569">
                  <c:v>44075</c:v>
                </c:pt>
                <c:pt idx="2570">
                  <c:v>44076</c:v>
                </c:pt>
                <c:pt idx="2571">
                  <c:v>44077</c:v>
                </c:pt>
                <c:pt idx="2572">
                  <c:v>44078</c:v>
                </c:pt>
                <c:pt idx="2573">
                  <c:v>44082</c:v>
                </c:pt>
                <c:pt idx="2574">
                  <c:v>44083</c:v>
                </c:pt>
                <c:pt idx="2575">
                  <c:v>44084</c:v>
                </c:pt>
                <c:pt idx="2576">
                  <c:v>44085</c:v>
                </c:pt>
                <c:pt idx="2577">
                  <c:v>44088</c:v>
                </c:pt>
                <c:pt idx="2578">
                  <c:v>44089</c:v>
                </c:pt>
                <c:pt idx="2579">
                  <c:v>44090</c:v>
                </c:pt>
                <c:pt idx="2580">
                  <c:v>44091</c:v>
                </c:pt>
                <c:pt idx="2581">
                  <c:v>44092</c:v>
                </c:pt>
                <c:pt idx="2582">
                  <c:v>44095</c:v>
                </c:pt>
                <c:pt idx="2583">
                  <c:v>44096</c:v>
                </c:pt>
                <c:pt idx="2584">
                  <c:v>44097</c:v>
                </c:pt>
                <c:pt idx="2585">
                  <c:v>44098</c:v>
                </c:pt>
                <c:pt idx="2586">
                  <c:v>44099</c:v>
                </c:pt>
                <c:pt idx="2587">
                  <c:v>44102</c:v>
                </c:pt>
                <c:pt idx="2588">
                  <c:v>44103</c:v>
                </c:pt>
                <c:pt idx="2589">
                  <c:v>44104</c:v>
                </c:pt>
                <c:pt idx="2590">
                  <c:v>44105</c:v>
                </c:pt>
                <c:pt idx="2591">
                  <c:v>44106</c:v>
                </c:pt>
                <c:pt idx="2592">
                  <c:v>44109</c:v>
                </c:pt>
                <c:pt idx="2593">
                  <c:v>44110</c:v>
                </c:pt>
                <c:pt idx="2594">
                  <c:v>44111</c:v>
                </c:pt>
                <c:pt idx="2595">
                  <c:v>44112</c:v>
                </c:pt>
                <c:pt idx="2596">
                  <c:v>44113</c:v>
                </c:pt>
                <c:pt idx="2597">
                  <c:v>44117</c:v>
                </c:pt>
                <c:pt idx="2598">
                  <c:v>44118</c:v>
                </c:pt>
                <c:pt idx="2599">
                  <c:v>44119</c:v>
                </c:pt>
                <c:pt idx="2600">
                  <c:v>44120</c:v>
                </c:pt>
                <c:pt idx="2601">
                  <c:v>44123</c:v>
                </c:pt>
                <c:pt idx="2602">
                  <c:v>44124</c:v>
                </c:pt>
                <c:pt idx="2603">
                  <c:v>44125</c:v>
                </c:pt>
                <c:pt idx="2604">
                  <c:v>44126</c:v>
                </c:pt>
                <c:pt idx="2605">
                  <c:v>44127</c:v>
                </c:pt>
                <c:pt idx="2606">
                  <c:v>44130</c:v>
                </c:pt>
                <c:pt idx="2607">
                  <c:v>44131</c:v>
                </c:pt>
                <c:pt idx="2608">
                  <c:v>44132</c:v>
                </c:pt>
                <c:pt idx="2609">
                  <c:v>44133</c:v>
                </c:pt>
                <c:pt idx="2610">
                  <c:v>44134</c:v>
                </c:pt>
                <c:pt idx="2611">
                  <c:v>44138</c:v>
                </c:pt>
                <c:pt idx="2612">
                  <c:v>44139</c:v>
                </c:pt>
                <c:pt idx="2613">
                  <c:v>44140</c:v>
                </c:pt>
                <c:pt idx="2614">
                  <c:v>44141</c:v>
                </c:pt>
                <c:pt idx="2615">
                  <c:v>44144</c:v>
                </c:pt>
                <c:pt idx="2616">
                  <c:v>44145</c:v>
                </c:pt>
                <c:pt idx="2617">
                  <c:v>44146</c:v>
                </c:pt>
                <c:pt idx="2618">
                  <c:v>44147</c:v>
                </c:pt>
                <c:pt idx="2619">
                  <c:v>44148</c:v>
                </c:pt>
                <c:pt idx="2620">
                  <c:v>44151</c:v>
                </c:pt>
                <c:pt idx="2621">
                  <c:v>44152</c:v>
                </c:pt>
                <c:pt idx="2622">
                  <c:v>44153</c:v>
                </c:pt>
                <c:pt idx="2623">
                  <c:v>44154</c:v>
                </c:pt>
                <c:pt idx="2624">
                  <c:v>44155</c:v>
                </c:pt>
                <c:pt idx="2625">
                  <c:v>44158</c:v>
                </c:pt>
                <c:pt idx="2626">
                  <c:v>44159</c:v>
                </c:pt>
                <c:pt idx="2627">
                  <c:v>44160</c:v>
                </c:pt>
                <c:pt idx="2628">
                  <c:v>44161</c:v>
                </c:pt>
                <c:pt idx="2629">
                  <c:v>44162</c:v>
                </c:pt>
                <c:pt idx="2630">
                  <c:v>44165</c:v>
                </c:pt>
                <c:pt idx="2631">
                  <c:v>44166</c:v>
                </c:pt>
                <c:pt idx="2632">
                  <c:v>44167</c:v>
                </c:pt>
                <c:pt idx="2633">
                  <c:v>44168</c:v>
                </c:pt>
                <c:pt idx="2634">
                  <c:v>44169</c:v>
                </c:pt>
                <c:pt idx="2635">
                  <c:v>44172</c:v>
                </c:pt>
                <c:pt idx="2636">
                  <c:v>44173</c:v>
                </c:pt>
                <c:pt idx="2637">
                  <c:v>44174</c:v>
                </c:pt>
                <c:pt idx="2638">
                  <c:v>44175</c:v>
                </c:pt>
                <c:pt idx="2639">
                  <c:v>44176</c:v>
                </c:pt>
                <c:pt idx="2640">
                  <c:v>44179</c:v>
                </c:pt>
                <c:pt idx="2641">
                  <c:v>44180</c:v>
                </c:pt>
                <c:pt idx="2642">
                  <c:v>44181</c:v>
                </c:pt>
                <c:pt idx="2643">
                  <c:v>44182</c:v>
                </c:pt>
                <c:pt idx="2644">
                  <c:v>44183</c:v>
                </c:pt>
                <c:pt idx="2645">
                  <c:v>44186</c:v>
                </c:pt>
                <c:pt idx="2646">
                  <c:v>44187</c:v>
                </c:pt>
                <c:pt idx="2647">
                  <c:v>44188</c:v>
                </c:pt>
                <c:pt idx="2648">
                  <c:v>44193</c:v>
                </c:pt>
                <c:pt idx="2649">
                  <c:v>44194</c:v>
                </c:pt>
                <c:pt idx="2650">
                  <c:v>44195</c:v>
                </c:pt>
                <c:pt idx="2651">
                  <c:v>44200</c:v>
                </c:pt>
                <c:pt idx="2652">
                  <c:v>44201</c:v>
                </c:pt>
                <c:pt idx="2653">
                  <c:v>44202</c:v>
                </c:pt>
                <c:pt idx="2654">
                  <c:v>44203</c:v>
                </c:pt>
                <c:pt idx="2655">
                  <c:v>44204</c:v>
                </c:pt>
                <c:pt idx="2656">
                  <c:v>44207</c:v>
                </c:pt>
                <c:pt idx="2657">
                  <c:v>44208</c:v>
                </c:pt>
                <c:pt idx="2658">
                  <c:v>44209</c:v>
                </c:pt>
                <c:pt idx="2659">
                  <c:v>44210</c:v>
                </c:pt>
                <c:pt idx="2660">
                  <c:v>44211</c:v>
                </c:pt>
                <c:pt idx="2661">
                  <c:v>44214</c:v>
                </c:pt>
                <c:pt idx="2662">
                  <c:v>44215</c:v>
                </c:pt>
                <c:pt idx="2663">
                  <c:v>44216</c:v>
                </c:pt>
                <c:pt idx="2664">
                  <c:v>44217</c:v>
                </c:pt>
                <c:pt idx="2665">
                  <c:v>44218</c:v>
                </c:pt>
                <c:pt idx="2666">
                  <c:v>44222</c:v>
                </c:pt>
                <c:pt idx="2667">
                  <c:v>44223</c:v>
                </c:pt>
                <c:pt idx="2668">
                  <c:v>44224</c:v>
                </c:pt>
                <c:pt idx="2669">
                  <c:v>44225</c:v>
                </c:pt>
                <c:pt idx="2670">
                  <c:v>44228</c:v>
                </c:pt>
                <c:pt idx="2671">
                  <c:v>44229</c:v>
                </c:pt>
                <c:pt idx="2672">
                  <c:v>44230</c:v>
                </c:pt>
                <c:pt idx="2673">
                  <c:v>44231</c:v>
                </c:pt>
                <c:pt idx="2674">
                  <c:v>44232</c:v>
                </c:pt>
                <c:pt idx="2675">
                  <c:v>44235</c:v>
                </c:pt>
                <c:pt idx="2676">
                  <c:v>44236</c:v>
                </c:pt>
                <c:pt idx="2677">
                  <c:v>44237</c:v>
                </c:pt>
                <c:pt idx="2678">
                  <c:v>44238</c:v>
                </c:pt>
                <c:pt idx="2679">
                  <c:v>44239</c:v>
                </c:pt>
                <c:pt idx="2680">
                  <c:v>44244</c:v>
                </c:pt>
                <c:pt idx="2681">
                  <c:v>44245</c:v>
                </c:pt>
                <c:pt idx="2682">
                  <c:v>44246</c:v>
                </c:pt>
                <c:pt idx="2683">
                  <c:v>44249</c:v>
                </c:pt>
                <c:pt idx="2684">
                  <c:v>44250</c:v>
                </c:pt>
                <c:pt idx="2685">
                  <c:v>44251</c:v>
                </c:pt>
                <c:pt idx="2686">
                  <c:v>44252</c:v>
                </c:pt>
                <c:pt idx="2687">
                  <c:v>44253</c:v>
                </c:pt>
                <c:pt idx="2688">
                  <c:v>44256</c:v>
                </c:pt>
                <c:pt idx="2689">
                  <c:v>44257</c:v>
                </c:pt>
                <c:pt idx="2690">
                  <c:v>44258</c:v>
                </c:pt>
                <c:pt idx="2691">
                  <c:v>44259</c:v>
                </c:pt>
                <c:pt idx="2692">
                  <c:v>44260</c:v>
                </c:pt>
                <c:pt idx="2693">
                  <c:v>44263</c:v>
                </c:pt>
                <c:pt idx="2694">
                  <c:v>44264</c:v>
                </c:pt>
                <c:pt idx="2695">
                  <c:v>44265</c:v>
                </c:pt>
                <c:pt idx="2696">
                  <c:v>44266</c:v>
                </c:pt>
                <c:pt idx="2697">
                  <c:v>44267</c:v>
                </c:pt>
                <c:pt idx="2698">
                  <c:v>44270</c:v>
                </c:pt>
                <c:pt idx="2699">
                  <c:v>44271</c:v>
                </c:pt>
                <c:pt idx="2700">
                  <c:v>44272</c:v>
                </c:pt>
                <c:pt idx="2701">
                  <c:v>44273</c:v>
                </c:pt>
                <c:pt idx="2702">
                  <c:v>44274</c:v>
                </c:pt>
                <c:pt idx="2703">
                  <c:v>44277</c:v>
                </c:pt>
                <c:pt idx="2704">
                  <c:v>44278</c:v>
                </c:pt>
                <c:pt idx="2705">
                  <c:v>44279</c:v>
                </c:pt>
                <c:pt idx="2706">
                  <c:v>44280</c:v>
                </c:pt>
                <c:pt idx="2707">
                  <c:v>44281</c:v>
                </c:pt>
                <c:pt idx="2708">
                  <c:v>44284</c:v>
                </c:pt>
                <c:pt idx="2709">
                  <c:v>44285</c:v>
                </c:pt>
                <c:pt idx="2710">
                  <c:v>44286</c:v>
                </c:pt>
                <c:pt idx="2711">
                  <c:v>44287</c:v>
                </c:pt>
                <c:pt idx="2712">
                  <c:v>44291</c:v>
                </c:pt>
                <c:pt idx="2713">
                  <c:v>44292</c:v>
                </c:pt>
                <c:pt idx="2714">
                  <c:v>44293</c:v>
                </c:pt>
                <c:pt idx="2715">
                  <c:v>44294</c:v>
                </c:pt>
                <c:pt idx="2716">
                  <c:v>44295</c:v>
                </c:pt>
                <c:pt idx="2717">
                  <c:v>44298</c:v>
                </c:pt>
                <c:pt idx="2718">
                  <c:v>44299</c:v>
                </c:pt>
                <c:pt idx="2719">
                  <c:v>44300</c:v>
                </c:pt>
                <c:pt idx="2720">
                  <c:v>44301</c:v>
                </c:pt>
                <c:pt idx="2721">
                  <c:v>44302</c:v>
                </c:pt>
                <c:pt idx="2722">
                  <c:v>44305</c:v>
                </c:pt>
                <c:pt idx="2723">
                  <c:v>44306</c:v>
                </c:pt>
                <c:pt idx="2724">
                  <c:v>44308</c:v>
                </c:pt>
                <c:pt idx="2725">
                  <c:v>44309</c:v>
                </c:pt>
                <c:pt idx="2726">
                  <c:v>44312</c:v>
                </c:pt>
                <c:pt idx="2727">
                  <c:v>44313</c:v>
                </c:pt>
                <c:pt idx="2728">
                  <c:v>44314</c:v>
                </c:pt>
                <c:pt idx="2729">
                  <c:v>44315</c:v>
                </c:pt>
                <c:pt idx="2730">
                  <c:v>44316</c:v>
                </c:pt>
                <c:pt idx="2731">
                  <c:v>44319</c:v>
                </c:pt>
                <c:pt idx="2732">
                  <c:v>44320</c:v>
                </c:pt>
                <c:pt idx="2733">
                  <c:v>44321</c:v>
                </c:pt>
                <c:pt idx="2734">
                  <c:v>44322</c:v>
                </c:pt>
                <c:pt idx="2735">
                  <c:v>44323</c:v>
                </c:pt>
                <c:pt idx="2736">
                  <c:v>44326</c:v>
                </c:pt>
                <c:pt idx="2737">
                  <c:v>44327</c:v>
                </c:pt>
                <c:pt idx="2738">
                  <c:v>44328</c:v>
                </c:pt>
                <c:pt idx="2739">
                  <c:v>44329</c:v>
                </c:pt>
                <c:pt idx="2740">
                  <c:v>44330</c:v>
                </c:pt>
                <c:pt idx="2741">
                  <c:v>44333</c:v>
                </c:pt>
                <c:pt idx="2742">
                  <c:v>44334</c:v>
                </c:pt>
                <c:pt idx="2743">
                  <c:v>44335</c:v>
                </c:pt>
                <c:pt idx="2744">
                  <c:v>44336</c:v>
                </c:pt>
                <c:pt idx="2745">
                  <c:v>44337</c:v>
                </c:pt>
                <c:pt idx="2746">
                  <c:v>44340</c:v>
                </c:pt>
                <c:pt idx="2747">
                  <c:v>44341</c:v>
                </c:pt>
                <c:pt idx="2748">
                  <c:v>44342</c:v>
                </c:pt>
                <c:pt idx="2749">
                  <c:v>44343</c:v>
                </c:pt>
                <c:pt idx="2750">
                  <c:v>44344</c:v>
                </c:pt>
                <c:pt idx="2751">
                  <c:v>44347</c:v>
                </c:pt>
                <c:pt idx="2752">
                  <c:v>44348</c:v>
                </c:pt>
                <c:pt idx="2753">
                  <c:v>44349</c:v>
                </c:pt>
                <c:pt idx="2754">
                  <c:v>44351</c:v>
                </c:pt>
                <c:pt idx="2755">
                  <c:v>44354</c:v>
                </c:pt>
                <c:pt idx="2756">
                  <c:v>44355</c:v>
                </c:pt>
                <c:pt idx="2757">
                  <c:v>44356</c:v>
                </c:pt>
                <c:pt idx="2758">
                  <c:v>44357</c:v>
                </c:pt>
                <c:pt idx="2759">
                  <c:v>44358</c:v>
                </c:pt>
                <c:pt idx="2760">
                  <c:v>44361</c:v>
                </c:pt>
                <c:pt idx="2761">
                  <c:v>44362</c:v>
                </c:pt>
                <c:pt idx="2762">
                  <c:v>44363</c:v>
                </c:pt>
                <c:pt idx="2763">
                  <c:v>44364</c:v>
                </c:pt>
                <c:pt idx="2764">
                  <c:v>44365</c:v>
                </c:pt>
                <c:pt idx="2765">
                  <c:v>44368</c:v>
                </c:pt>
                <c:pt idx="2766">
                  <c:v>44369</c:v>
                </c:pt>
                <c:pt idx="2767">
                  <c:v>44370</c:v>
                </c:pt>
                <c:pt idx="2768">
                  <c:v>44371</c:v>
                </c:pt>
                <c:pt idx="2769">
                  <c:v>44372</c:v>
                </c:pt>
                <c:pt idx="2770">
                  <c:v>44375</c:v>
                </c:pt>
                <c:pt idx="2771">
                  <c:v>44376</c:v>
                </c:pt>
                <c:pt idx="2772">
                  <c:v>44377</c:v>
                </c:pt>
                <c:pt idx="2773">
                  <c:v>44378</c:v>
                </c:pt>
                <c:pt idx="2774">
                  <c:v>44379</c:v>
                </c:pt>
                <c:pt idx="2775">
                  <c:v>44382</c:v>
                </c:pt>
                <c:pt idx="2776">
                  <c:v>44383</c:v>
                </c:pt>
                <c:pt idx="2777">
                  <c:v>44384</c:v>
                </c:pt>
                <c:pt idx="2778">
                  <c:v>44385</c:v>
                </c:pt>
                <c:pt idx="2779">
                  <c:v>44389</c:v>
                </c:pt>
                <c:pt idx="2780">
                  <c:v>44390</c:v>
                </c:pt>
                <c:pt idx="2781">
                  <c:v>44391</c:v>
                </c:pt>
                <c:pt idx="2782">
                  <c:v>44392</c:v>
                </c:pt>
                <c:pt idx="2783">
                  <c:v>44393</c:v>
                </c:pt>
                <c:pt idx="2784">
                  <c:v>44396</c:v>
                </c:pt>
                <c:pt idx="2785">
                  <c:v>44397</c:v>
                </c:pt>
                <c:pt idx="2786">
                  <c:v>44398</c:v>
                </c:pt>
                <c:pt idx="2787">
                  <c:v>44399</c:v>
                </c:pt>
                <c:pt idx="2788">
                  <c:v>44400</c:v>
                </c:pt>
                <c:pt idx="2789">
                  <c:v>44403</c:v>
                </c:pt>
                <c:pt idx="2790">
                  <c:v>44404</c:v>
                </c:pt>
                <c:pt idx="2791">
                  <c:v>44405</c:v>
                </c:pt>
                <c:pt idx="2792">
                  <c:v>44406</c:v>
                </c:pt>
                <c:pt idx="2793">
                  <c:v>44407</c:v>
                </c:pt>
                <c:pt idx="2794">
                  <c:v>44410</c:v>
                </c:pt>
                <c:pt idx="2795">
                  <c:v>44411</c:v>
                </c:pt>
                <c:pt idx="2796">
                  <c:v>44412</c:v>
                </c:pt>
                <c:pt idx="2797">
                  <c:v>44413</c:v>
                </c:pt>
                <c:pt idx="2798">
                  <c:v>44414</c:v>
                </c:pt>
                <c:pt idx="2799">
                  <c:v>44417</c:v>
                </c:pt>
                <c:pt idx="2800">
                  <c:v>44418</c:v>
                </c:pt>
                <c:pt idx="2801">
                  <c:v>44419</c:v>
                </c:pt>
                <c:pt idx="2802">
                  <c:v>44420</c:v>
                </c:pt>
                <c:pt idx="2803">
                  <c:v>44421</c:v>
                </c:pt>
                <c:pt idx="2804">
                  <c:v>44424</c:v>
                </c:pt>
                <c:pt idx="2805">
                  <c:v>44425</c:v>
                </c:pt>
                <c:pt idx="2806">
                  <c:v>44426</c:v>
                </c:pt>
                <c:pt idx="2807">
                  <c:v>44427</c:v>
                </c:pt>
                <c:pt idx="2808">
                  <c:v>44428</c:v>
                </c:pt>
                <c:pt idx="2809">
                  <c:v>44431</c:v>
                </c:pt>
                <c:pt idx="2810">
                  <c:v>44432</c:v>
                </c:pt>
                <c:pt idx="2811">
                  <c:v>44433</c:v>
                </c:pt>
                <c:pt idx="2812">
                  <c:v>44434</c:v>
                </c:pt>
                <c:pt idx="2813">
                  <c:v>44435</c:v>
                </c:pt>
                <c:pt idx="2814">
                  <c:v>44438</c:v>
                </c:pt>
                <c:pt idx="2815">
                  <c:v>44439</c:v>
                </c:pt>
                <c:pt idx="2816">
                  <c:v>44440</c:v>
                </c:pt>
                <c:pt idx="2817">
                  <c:v>44441</c:v>
                </c:pt>
                <c:pt idx="2818">
                  <c:v>44442</c:v>
                </c:pt>
                <c:pt idx="2819">
                  <c:v>44445</c:v>
                </c:pt>
                <c:pt idx="2820">
                  <c:v>44447</c:v>
                </c:pt>
                <c:pt idx="2821">
                  <c:v>44448</c:v>
                </c:pt>
                <c:pt idx="2822">
                  <c:v>44449</c:v>
                </c:pt>
                <c:pt idx="2823">
                  <c:v>44452</c:v>
                </c:pt>
                <c:pt idx="2824">
                  <c:v>44453</c:v>
                </c:pt>
                <c:pt idx="2825">
                  <c:v>44454</c:v>
                </c:pt>
                <c:pt idx="2826">
                  <c:v>44455</c:v>
                </c:pt>
                <c:pt idx="2827">
                  <c:v>44456</c:v>
                </c:pt>
                <c:pt idx="2828">
                  <c:v>44459</c:v>
                </c:pt>
                <c:pt idx="2829">
                  <c:v>44460</c:v>
                </c:pt>
                <c:pt idx="2830">
                  <c:v>44461</c:v>
                </c:pt>
                <c:pt idx="2831">
                  <c:v>44462</c:v>
                </c:pt>
                <c:pt idx="2832">
                  <c:v>44463</c:v>
                </c:pt>
                <c:pt idx="2833">
                  <c:v>44466</c:v>
                </c:pt>
                <c:pt idx="2834">
                  <c:v>44467</c:v>
                </c:pt>
                <c:pt idx="2835">
                  <c:v>44468</c:v>
                </c:pt>
                <c:pt idx="2836">
                  <c:v>44469</c:v>
                </c:pt>
                <c:pt idx="2837">
                  <c:v>44470</c:v>
                </c:pt>
                <c:pt idx="2838">
                  <c:v>44473</c:v>
                </c:pt>
                <c:pt idx="2839">
                  <c:v>44474</c:v>
                </c:pt>
                <c:pt idx="2840">
                  <c:v>44475</c:v>
                </c:pt>
                <c:pt idx="2841">
                  <c:v>44476</c:v>
                </c:pt>
                <c:pt idx="2842">
                  <c:v>44477</c:v>
                </c:pt>
                <c:pt idx="2843">
                  <c:v>44480</c:v>
                </c:pt>
                <c:pt idx="2844">
                  <c:v>44482</c:v>
                </c:pt>
                <c:pt idx="2845">
                  <c:v>44483</c:v>
                </c:pt>
                <c:pt idx="2846">
                  <c:v>44484</c:v>
                </c:pt>
                <c:pt idx="2847">
                  <c:v>44487</c:v>
                </c:pt>
                <c:pt idx="2848">
                  <c:v>44488</c:v>
                </c:pt>
                <c:pt idx="2849">
                  <c:v>44489</c:v>
                </c:pt>
                <c:pt idx="2850">
                  <c:v>44490</c:v>
                </c:pt>
                <c:pt idx="2851">
                  <c:v>44491</c:v>
                </c:pt>
                <c:pt idx="2852">
                  <c:v>44494</c:v>
                </c:pt>
                <c:pt idx="2853">
                  <c:v>44495</c:v>
                </c:pt>
                <c:pt idx="2854">
                  <c:v>44496</c:v>
                </c:pt>
                <c:pt idx="2855">
                  <c:v>44497</c:v>
                </c:pt>
                <c:pt idx="2856">
                  <c:v>44498</c:v>
                </c:pt>
                <c:pt idx="2857">
                  <c:v>44501</c:v>
                </c:pt>
                <c:pt idx="2858">
                  <c:v>44503</c:v>
                </c:pt>
                <c:pt idx="2859">
                  <c:v>44504</c:v>
                </c:pt>
                <c:pt idx="2860">
                  <c:v>44505</c:v>
                </c:pt>
                <c:pt idx="2861">
                  <c:v>44508</c:v>
                </c:pt>
                <c:pt idx="2862">
                  <c:v>44509</c:v>
                </c:pt>
                <c:pt idx="2863">
                  <c:v>44510</c:v>
                </c:pt>
                <c:pt idx="2864">
                  <c:v>44511</c:v>
                </c:pt>
                <c:pt idx="2865">
                  <c:v>44512</c:v>
                </c:pt>
                <c:pt idx="2866">
                  <c:v>44516</c:v>
                </c:pt>
                <c:pt idx="2867">
                  <c:v>44517</c:v>
                </c:pt>
                <c:pt idx="2868">
                  <c:v>44518</c:v>
                </c:pt>
                <c:pt idx="2869">
                  <c:v>44519</c:v>
                </c:pt>
                <c:pt idx="2870">
                  <c:v>44522</c:v>
                </c:pt>
                <c:pt idx="2871">
                  <c:v>44523</c:v>
                </c:pt>
                <c:pt idx="2872">
                  <c:v>44524</c:v>
                </c:pt>
                <c:pt idx="2873">
                  <c:v>44525</c:v>
                </c:pt>
                <c:pt idx="2874">
                  <c:v>44526</c:v>
                </c:pt>
                <c:pt idx="2875">
                  <c:v>44529</c:v>
                </c:pt>
                <c:pt idx="2876">
                  <c:v>44530</c:v>
                </c:pt>
                <c:pt idx="2877">
                  <c:v>44531</c:v>
                </c:pt>
                <c:pt idx="2878">
                  <c:v>44532</c:v>
                </c:pt>
                <c:pt idx="2879">
                  <c:v>44533</c:v>
                </c:pt>
                <c:pt idx="2880">
                  <c:v>44536</c:v>
                </c:pt>
                <c:pt idx="2881">
                  <c:v>44537</c:v>
                </c:pt>
                <c:pt idx="2882">
                  <c:v>44538</c:v>
                </c:pt>
                <c:pt idx="2883">
                  <c:v>44539</c:v>
                </c:pt>
                <c:pt idx="2884">
                  <c:v>44540</c:v>
                </c:pt>
                <c:pt idx="2885">
                  <c:v>44543</c:v>
                </c:pt>
                <c:pt idx="2886">
                  <c:v>44544</c:v>
                </c:pt>
                <c:pt idx="2887">
                  <c:v>44545</c:v>
                </c:pt>
                <c:pt idx="2888">
                  <c:v>44546</c:v>
                </c:pt>
                <c:pt idx="2889">
                  <c:v>44547</c:v>
                </c:pt>
                <c:pt idx="2890">
                  <c:v>44550</c:v>
                </c:pt>
                <c:pt idx="2891">
                  <c:v>44551</c:v>
                </c:pt>
                <c:pt idx="2892">
                  <c:v>44552</c:v>
                </c:pt>
                <c:pt idx="2893">
                  <c:v>44553</c:v>
                </c:pt>
                <c:pt idx="2894">
                  <c:v>44557</c:v>
                </c:pt>
                <c:pt idx="2895">
                  <c:v>44558</c:v>
                </c:pt>
                <c:pt idx="2896">
                  <c:v>44559</c:v>
                </c:pt>
                <c:pt idx="2897">
                  <c:v>44560</c:v>
                </c:pt>
                <c:pt idx="2898">
                  <c:v>44564</c:v>
                </c:pt>
                <c:pt idx="2899">
                  <c:v>44565</c:v>
                </c:pt>
                <c:pt idx="2900">
                  <c:v>44566</c:v>
                </c:pt>
                <c:pt idx="2901">
                  <c:v>44567</c:v>
                </c:pt>
                <c:pt idx="2902">
                  <c:v>44568</c:v>
                </c:pt>
                <c:pt idx="2903">
                  <c:v>44571</c:v>
                </c:pt>
                <c:pt idx="2904">
                  <c:v>44572</c:v>
                </c:pt>
                <c:pt idx="2905">
                  <c:v>44573</c:v>
                </c:pt>
                <c:pt idx="2906">
                  <c:v>44574</c:v>
                </c:pt>
                <c:pt idx="2907">
                  <c:v>44575</c:v>
                </c:pt>
                <c:pt idx="2908">
                  <c:v>44578</c:v>
                </c:pt>
                <c:pt idx="2909">
                  <c:v>44579</c:v>
                </c:pt>
                <c:pt idx="2910">
                  <c:v>44580</c:v>
                </c:pt>
                <c:pt idx="2911">
                  <c:v>44581</c:v>
                </c:pt>
                <c:pt idx="2912">
                  <c:v>44582</c:v>
                </c:pt>
                <c:pt idx="2913">
                  <c:v>44585</c:v>
                </c:pt>
                <c:pt idx="2914">
                  <c:v>44586</c:v>
                </c:pt>
                <c:pt idx="2915">
                  <c:v>44587</c:v>
                </c:pt>
                <c:pt idx="2916">
                  <c:v>44588</c:v>
                </c:pt>
                <c:pt idx="2917">
                  <c:v>44589</c:v>
                </c:pt>
                <c:pt idx="2918">
                  <c:v>44592</c:v>
                </c:pt>
                <c:pt idx="2919">
                  <c:v>44593</c:v>
                </c:pt>
                <c:pt idx="2920">
                  <c:v>44594</c:v>
                </c:pt>
                <c:pt idx="2921">
                  <c:v>44595</c:v>
                </c:pt>
                <c:pt idx="2922">
                  <c:v>44596</c:v>
                </c:pt>
                <c:pt idx="2923">
                  <c:v>44599</c:v>
                </c:pt>
                <c:pt idx="2924">
                  <c:v>44600</c:v>
                </c:pt>
                <c:pt idx="2925">
                  <c:v>44601</c:v>
                </c:pt>
                <c:pt idx="2926">
                  <c:v>44602</c:v>
                </c:pt>
                <c:pt idx="2927">
                  <c:v>44603</c:v>
                </c:pt>
                <c:pt idx="2928">
                  <c:v>44606</c:v>
                </c:pt>
                <c:pt idx="2929">
                  <c:v>44607</c:v>
                </c:pt>
                <c:pt idx="2930">
                  <c:v>44608</c:v>
                </c:pt>
                <c:pt idx="2931">
                  <c:v>44609</c:v>
                </c:pt>
                <c:pt idx="2932">
                  <c:v>44610</c:v>
                </c:pt>
                <c:pt idx="2933">
                  <c:v>44613</c:v>
                </c:pt>
                <c:pt idx="2934">
                  <c:v>44614</c:v>
                </c:pt>
                <c:pt idx="2935">
                  <c:v>44615</c:v>
                </c:pt>
                <c:pt idx="2936">
                  <c:v>44616</c:v>
                </c:pt>
                <c:pt idx="2937">
                  <c:v>44617</c:v>
                </c:pt>
                <c:pt idx="2938">
                  <c:v>44622</c:v>
                </c:pt>
                <c:pt idx="2939">
                  <c:v>44623</c:v>
                </c:pt>
                <c:pt idx="2940">
                  <c:v>44624</c:v>
                </c:pt>
                <c:pt idx="2941">
                  <c:v>44627</c:v>
                </c:pt>
                <c:pt idx="2942">
                  <c:v>44628</c:v>
                </c:pt>
                <c:pt idx="2943">
                  <c:v>44629</c:v>
                </c:pt>
                <c:pt idx="2944">
                  <c:v>44630</c:v>
                </c:pt>
                <c:pt idx="2945">
                  <c:v>44631</c:v>
                </c:pt>
                <c:pt idx="2946">
                  <c:v>44634</c:v>
                </c:pt>
                <c:pt idx="2947">
                  <c:v>44635</c:v>
                </c:pt>
                <c:pt idx="2948">
                  <c:v>44636</c:v>
                </c:pt>
                <c:pt idx="2949">
                  <c:v>44637</c:v>
                </c:pt>
                <c:pt idx="2950">
                  <c:v>44638</c:v>
                </c:pt>
                <c:pt idx="2951">
                  <c:v>44641</c:v>
                </c:pt>
                <c:pt idx="2952">
                  <c:v>44642</c:v>
                </c:pt>
                <c:pt idx="2953">
                  <c:v>44643</c:v>
                </c:pt>
                <c:pt idx="2954">
                  <c:v>44644</c:v>
                </c:pt>
                <c:pt idx="2955">
                  <c:v>44645</c:v>
                </c:pt>
                <c:pt idx="2956">
                  <c:v>44648</c:v>
                </c:pt>
                <c:pt idx="2957">
                  <c:v>44649</c:v>
                </c:pt>
                <c:pt idx="2958">
                  <c:v>44650</c:v>
                </c:pt>
                <c:pt idx="2959">
                  <c:v>44651</c:v>
                </c:pt>
                <c:pt idx="2960">
                  <c:v>44652</c:v>
                </c:pt>
                <c:pt idx="2961">
                  <c:v>44655</c:v>
                </c:pt>
                <c:pt idx="2962">
                  <c:v>44656</c:v>
                </c:pt>
                <c:pt idx="2963">
                  <c:v>44657</c:v>
                </c:pt>
                <c:pt idx="2964">
                  <c:v>44658</c:v>
                </c:pt>
                <c:pt idx="2965">
                  <c:v>44659</c:v>
                </c:pt>
                <c:pt idx="2966">
                  <c:v>44662</c:v>
                </c:pt>
                <c:pt idx="2967">
                  <c:v>44663</c:v>
                </c:pt>
                <c:pt idx="2968">
                  <c:v>44664</c:v>
                </c:pt>
                <c:pt idx="2969">
                  <c:v>44665</c:v>
                </c:pt>
                <c:pt idx="2970">
                  <c:v>44669</c:v>
                </c:pt>
                <c:pt idx="2971">
                  <c:v>44670</c:v>
                </c:pt>
                <c:pt idx="2972">
                  <c:v>44671</c:v>
                </c:pt>
                <c:pt idx="2973">
                  <c:v>44673</c:v>
                </c:pt>
                <c:pt idx="2974">
                  <c:v>44676</c:v>
                </c:pt>
                <c:pt idx="2975">
                  <c:v>44677</c:v>
                </c:pt>
                <c:pt idx="2976">
                  <c:v>44678</c:v>
                </c:pt>
                <c:pt idx="2977">
                  <c:v>44679</c:v>
                </c:pt>
                <c:pt idx="2978">
                  <c:v>44680</c:v>
                </c:pt>
                <c:pt idx="2979">
                  <c:v>44683</c:v>
                </c:pt>
                <c:pt idx="2980">
                  <c:v>44684</c:v>
                </c:pt>
                <c:pt idx="2981">
                  <c:v>44685</c:v>
                </c:pt>
                <c:pt idx="2982">
                  <c:v>44686</c:v>
                </c:pt>
                <c:pt idx="2983">
                  <c:v>44687</c:v>
                </c:pt>
                <c:pt idx="2984">
                  <c:v>44690</c:v>
                </c:pt>
                <c:pt idx="2985">
                  <c:v>44691</c:v>
                </c:pt>
                <c:pt idx="2986">
                  <c:v>44692</c:v>
                </c:pt>
                <c:pt idx="2987">
                  <c:v>44693</c:v>
                </c:pt>
                <c:pt idx="2988">
                  <c:v>44694</c:v>
                </c:pt>
                <c:pt idx="2989">
                  <c:v>44697</c:v>
                </c:pt>
                <c:pt idx="2990">
                  <c:v>44698</c:v>
                </c:pt>
                <c:pt idx="2991">
                  <c:v>44699</c:v>
                </c:pt>
                <c:pt idx="2992">
                  <c:v>44700</c:v>
                </c:pt>
                <c:pt idx="2993">
                  <c:v>44701</c:v>
                </c:pt>
                <c:pt idx="2994">
                  <c:v>44704</c:v>
                </c:pt>
                <c:pt idx="2995">
                  <c:v>44705</c:v>
                </c:pt>
                <c:pt idx="2996">
                  <c:v>44706</c:v>
                </c:pt>
                <c:pt idx="2997">
                  <c:v>44707</c:v>
                </c:pt>
                <c:pt idx="2998">
                  <c:v>44708</c:v>
                </c:pt>
                <c:pt idx="2999">
                  <c:v>44711</c:v>
                </c:pt>
                <c:pt idx="3000">
                  <c:v>44712</c:v>
                </c:pt>
                <c:pt idx="3001">
                  <c:v>44713</c:v>
                </c:pt>
                <c:pt idx="3002">
                  <c:v>44714</c:v>
                </c:pt>
                <c:pt idx="3003">
                  <c:v>44715</c:v>
                </c:pt>
                <c:pt idx="3004">
                  <c:v>44718</c:v>
                </c:pt>
                <c:pt idx="3005">
                  <c:v>44719</c:v>
                </c:pt>
                <c:pt idx="3006">
                  <c:v>44720</c:v>
                </c:pt>
                <c:pt idx="3007">
                  <c:v>44721</c:v>
                </c:pt>
                <c:pt idx="3008">
                  <c:v>44722</c:v>
                </c:pt>
                <c:pt idx="3009">
                  <c:v>44725</c:v>
                </c:pt>
                <c:pt idx="3010">
                  <c:v>44726</c:v>
                </c:pt>
                <c:pt idx="3011">
                  <c:v>44727</c:v>
                </c:pt>
                <c:pt idx="3012">
                  <c:v>44729</c:v>
                </c:pt>
                <c:pt idx="3013">
                  <c:v>44732</c:v>
                </c:pt>
                <c:pt idx="3014">
                  <c:v>44733</c:v>
                </c:pt>
                <c:pt idx="3015">
                  <c:v>44734</c:v>
                </c:pt>
                <c:pt idx="3016">
                  <c:v>44735</c:v>
                </c:pt>
                <c:pt idx="3017">
                  <c:v>44736</c:v>
                </c:pt>
                <c:pt idx="3018">
                  <c:v>44739</c:v>
                </c:pt>
                <c:pt idx="3019">
                  <c:v>44740</c:v>
                </c:pt>
                <c:pt idx="3020">
                  <c:v>44741</c:v>
                </c:pt>
                <c:pt idx="3021">
                  <c:v>44742</c:v>
                </c:pt>
                <c:pt idx="3022">
                  <c:v>44743</c:v>
                </c:pt>
                <c:pt idx="3023">
                  <c:v>44746</c:v>
                </c:pt>
                <c:pt idx="3024">
                  <c:v>44747</c:v>
                </c:pt>
                <c:pt idx="3025">
                  <c:v>44748</c:v>
                </c:pt>
                <c:pt idx="3026">
                  <c:v>44749</c:v>
                </c:pt>
                <c:pt idx="3027">
                  <c:v>44750</c:v>
                </c:pt>
                <c:pt idx="3028">
                  <c:v>44753</c:v>
                </c:pt>
                <c:pt idx="3029">
                  <c:v>44754</c:v>
                </c:pt>
                <c:pt idx="3030">
                  <c:v>44755</c:v>
                </c:pt>
                <c:pt idx="3031">
                  <c:v>44756</c:v>
                </c:pt>
                <c:pt idx="3032">
                  <c:v>44757</c:v>
                </c:pt>
                <c:pt idx="3033">
                  <c:v>44760</c:v>
                </c:pt>
                <c:pt idx="3034">
                  <c:v>44761</c:v>
                </c:pt>
                <c:pt idx="3035">
                  <c:v>44762</c:v>
                </c:pt>
                <c:pt idx="3036">
                  <c:v>44763</c:v>
                </c:pt>
                <c:pt idx="3037">
                  <c:v>44764</c:v>
                </c:pt>
                <c:pt idx="3038">
                  <c:v>44767</c:v>
                </c:pt>
                <c:pt idx="3039">
                  <c:v>44768</c:v>
                </c:pt>
                <c:pt idx="3040">
                  <c:v>44769</c:v>
                </c:pt>
                <c:pt idx="3041">
                  <c:v>44770</c:v>
                </c:pt>
                <c:pt idx="3042">
                  <c:v>44771</c:v>
                </c:pt>
                <c:pt idx="3043">
                  <c:v>44774</c:v>
                </c:pt>
                <c:pt idx="3044">
                  <c:v>44775</c:v>
                </c:pt>
                <c:pt idx="3045">
                  <c:v>44776</c:v>
                </c:pt>
                <c:pt idx="3046">
                  <c:v>44777</c:v>
                </c:pt>
                <c:pt idx="3047">
                  <c:v>44778</c:v>
                </c:pt>
                <c:pt idx="3048">
                  <c:v>44781</c:v>
                </c:pt>
                <c:pt idx="3049">
                  <c:v>44782</c:v>
                </c:pt>
                <c:pt idx="3050">
                  <c:v>44783</c:v>
                </c:pt>
                <c:pt idx="3051">
                  <c:v>44784</c:v>
                </c:pt>
                <c:pt idx="3052">
                  <c:v>44785</c:v>
                </c:pt>
                <c:pt idx="3053">
                  <c:v>44788</c:v>
                </c:pt>
                <c:pt idx="3054">
                  <c:v>44789</c:v>
                </c:pt>
                <c:pt idx="3055">
                  <c:v>44790</c:v>
                </c:pt>
                <c:pt idx="3056">
                  <c:v>44791</c:v>
                </c:pt>
                <c:pt idx="3057">
                  <c:v>44792</c:v>
                </c:pt>
                <c:pt idx="3058">
                  <c:v>44795</c:v>
                </c:pt>
                <c:pt idx="3059">
                  <c:v>44796</c:v>
                </c:pt>
                <c:pt idx="3060">
                  <c:v>44797</c:v>
                </c:pt>
                <c:pt idx="3061">
                  <c:v>44798</c:v>
                </c:pt>
                <c:pt idx="3062">
                  <c:v>44799</c:v>
                </c:pt>
                <c:pt idx="3063">
                  <c:v>44802</c:v>
                </c:pt>
                <c:pt idx="3064">
                  <c:v>44803</c:v>
                </c:pt>
                <c:pt idx="3065">
                  <c:v>44804</c:v>
                </c:pt>
                <c:pt idx="3066">
                  <c:v>44805</c:v>
                </c:pt>
                <c:pt idx="3067">
                  <c:v>44806</c:v>
                </c:pt>
                <c:pt idx="3068">
                  <c:v>44809</c:v>
                </c:pt>
                <c:pt idx="3069">
                  <c:v>44810</c:v>
                </c:pt>
                <c:pt idx="3070">
                  <c:v>44812</c:v>
                </c:pt>
                <c:pt idx="3071">
                  <c:v>44813</c:v>
                </c:pt>
                <c:pt idx="3072">
                  <c:v>44816</c:v>
                </c:pt>
                <c:pt idx="3073">
                  <c:v>44817</c:v>
                </c:pt>
                <c:pt idx="3074">
                  <c:v>44818</c:v>
                </c:pt>
                <c:pt idx="3075">
                  <c:v>44819</c:v>
                </c:pt>
                <c:pt idx="3076">
                  <c:v>44820</c:v>
                </c:pt>
                <c:pt idx="3077">
                  <c:v>44823</c:v>
                </c:pt>
                <c:pt idx="3078">
                  <c:v>44824</c:v>
                </c:pt>
                <c:pt idx="3079">
                  <c:v>44825</c:v>
                </c:pt>
                <c:pt idx="3080">
                  <c:v>44826</c:v>
                </c:pt>
                <c:pt idx="3081">
                  <c:v>44827</c:v>
                </c:pt>
                <c:pt idx="3082">
                  <c:v>44830</c:v>
                </c:pt>
                <c:pt idx="3083">
                  <c:v>44831</c:v>
                </c:pt>
                <c:pt idx="3084">
                  <c:v>44832</c:v>
                </c:pt>
                <c:pt idx="3085">
                  <c:v>44833</c:v>
                </c:pt>
                <c:pt idx="3086">
                  <c:v>44834</c:v>
                </c:pt>
                <c:pt idx="3087">
                  <c:v>44837</c:v>
                </c:pt>
                <c:pt idx="3088">
                  <c:v>44838</c:v>
                </c:pt>
                <c:pt idx="3089">
                  <c:v>44839</c:v>
                </c:pt>
                <c:pt idx="3090">
                  <c:v>44840</c:v>
                </c:pt>
                <c:pt idx="3091">
                  <c:v>44841</c:v>
                </c:pt>
                <c:pt idx="3092">
                  <c:v>44844</c:v>
                </c:pt>
                <c:pt idx="3093">
                  <c:v>44845</c:v>
                </c:pt>
                <c:pt idx="3094">
                  <c:v>44847</c:v>
                </c:pt>
                <c:pt idx="3095">
                  <c:v>44848</c:v>
                </c:pt>
                <c:pt idx="3096">
                  <c:v>44851</c:v>
                </c:pt>
                <c:pt idx="3097">
                  <c:v>44852</c:v>
                </c:pt>
                <c:pt idx="3098">
                  <c:v>44853</c:v>
                </c:pt>
                <c:pt idx="3099">
                  <c:v>44854</c:v>
                </c:pt>
                <c:pt idx="3100">
                  <c:v>44855</c:v>
                </c:pt>
                <c:pt idx="3101">
                  <c:v>44858</c:v>
                </c:pt>
                <c:pt idx="3102">
                  <c:v>44859</c:v>
                </c:pt>
                <c:pt idx="3103">
                  <c:v>44860</c:v>
                </c:pt>
                <c:pt idx="3104">
                  <c:v>44861</c:v>
                </c:pt>
                <c:pt idx="3105">
                  <c:v>44862</c:v>
                </c:pt>
                <c:pt idx="3106">
                  <c:v>44865</c:v>
                </c:pt>
                <c:pt idx="3107">
                  <c:v>44866</c:v>
                </c:pt>
                <c:pt idx="3108">
                  <c:v>44868</c:v>
                </c:pt>
                <c:pt idx="3109">
                  <c:v>44869</c:v>
                </c:pt>
                <c:pt idx="3110">
                  <c:v>44872</c:v>
                </c:pt>
                <c:pt idx="3111">
                  <c:v>44873</c:v>
                </c:pt>
                <c:pt idx="3112">
                  <c:v>44874</c:v>
                </c:pt>
                <c:pt idx="3113">
                  <c:v>44875</c:v>
                </c:pt>
                <c:pt idx="3114">
                  <c:v>44876</c:v>
                </c:pt>
                <c:pt idx="3115">
                  <c:v>44879</c:v>
                </c:pt>
                <c:pt idx="3116">
                  <c:v>44881</c:v>
                </c:pt>
                <c:pt idx="3117">
                  <c:v>44882</c:v>
                </c:pt>
                <c:pt idx="3118">
                  <c:v>44883</c:v>
                </c:pt>
                <c:pt idx="3119">
                  <c:v>44886</c:v>
                </c:pt>
                <c:pt idx="3120">
                  <c:v>44887</c:v>
                </c:pt>
                <c:pt idx="3121">
                  <c:v>44888</c:v>
                </c:pt>
                <c:pt idx="3122">
                  <c:v>44889</c:v>
                </c:pt>
                <c:pt idx="3123">
                  <c:v>44890</c:v>
                </c:pt>
                <c:pt idx="3124">
                  <c:v>44893</c:v>
                </c:pt>
                <c:pt idx="3125">
                  <c:v>44894</c:v>
                </c:pt>
                <c:pt idx="3126">
                  <c:v>44895</c:v>
                </c:pt>
                <c:pt idx="3127">
                  <c:v>44896</c:v>
                </c:pt>
                <c:pt idx="3128">
                  <c:v>44897</c:v>
                </c:pt>
                <c:pt idx="3129">
                  <c:v>44900</c:v>
                </c:pt>
                <c:pt idx="3130">
                  <c:v>44901</c:v>
                </c:pt>
                <c:pt idx="3131">
                  <c:v>44902</c:v>
                </c:pt>
                <c:pt idx="3132">
                  <c:v>44903</c:v>
                </c:pt>
                <c:pt idx="3133">
                  <c:v>44904</c:v>
                </c:pt>
                <c:pt idx="3134">
                  <c:v>44907</c:v>
                </c:pt>
                <c:pt idx="3135">
                  <c:v>44908</c:v>
                </c:pt>
                <c:pt idx="3136">
                  <c:v>44909</c:v>
                </c:pt>
                <c:pt idx="3137">
                  <c:v>44910</c:v>
                </c:pt>
                <c:pt idx="3138">
                  <c:v>44911</c:v>
                </c:pt>
                <c:pt idx="3139">
                  <c:v>44914</c:v>
                </c:pt>
                <c:pt idx="3140">
                  <c:v>44915</c:v>
                </c:pt>
                <c:pt idx="3141">
                  <c:v>44916</c:v>
                </c:pt>
                <c:pt idx="3142">
                  <c:v>44917</c:v>
                </c:pt>
                <c:pt idx="3143">
                  <c:v>44918</c:v>
                </c:pt>
                <c:pt idx="3144">
                  <c:v>44921</c:v>
                </c:pt>
                <c:pt idx="3145">
                  <c:v>44922</c:v>
                </c:pt>
                <c:pt idx="3146">
                  <c:v>44923</c:v>
                </c:pt>
                <c:pt idx="3147">
                  <c:v>44924</c:v>
                </c:pt>
                <c:pt idx="3148">
                  <c:v>44928</c:v>
                </c:pt>
                <c:pt idx="3149">
                  <c:v>44929</c:v>
                </c:pt>
                <c:pt idx="3150">
                  <c:v>44930</c:v>
                </c:pt>
                <c:pt idx="3151">
                  <c:v>44931</c:v>
                </c:pt>
                <c:pt idx="3152">
                  <c:v>44932</c:v>
                </c:pt>
                <c:pt idx="3153">
                  <c:v>44935</c:v>
                </c:pt>
                <c:pt idx="3154">
                  <c:v>44936</c:v>
                </c:pt>
                <c:pt idx="3155">
                  <c:v>44937</c:v>
                </c:pt>
                <c:pt idx="3156">
                  <c:v>44938</c:v>
                </c:pt>
                <c:pt idx="3157">
                  <c:v>44939</c:v>
                </c:pt>
                <c:pt idx="3158">
                  <c:v>44942</c:v>
                </c:pt>
                <c:pt idx="3159">
                  <c:v>44943</c:v>
                </c:pt>
                <c:pt idx="3160">
                  <c:v>44944</c:v>
                </c:pt>
                <c:pt idx="3161">
                  <c:v>44945</c:v>
                </c:pt>
                <c:pt idx="3162">
                  <c:v>44946</c:v>
                </c:pt>
                <c:pt idx="3163">
                  <c:v>44949</c:v>
                </c:pt>
                <c:pt idx="3164">
                  <c:v>44950</c:v>
                </c:pt>
                <c:pt idx="3165">
                  <c:v>44951</c:v>
                </c:pt>
                <c:pt idx="3166">
                  <c:v>44952</c:v>
                </c:pt>
                <c:pt idx="3167">
                  <c:v>44953</c:v>
                </c:pt>
                <c:pt idx="3168">
                  <c:v>44956</c:v>
                </c:pt>
                <c:pt idx="3169">
                  <c:v>44957</c:v>
                </c:pt>
                <c:pt idx="3170">
                  <c:v>44958</c:v>
                </c:pt>
                <c:pt idx="3171">
                  <c:v>44959</c:v>
                </c:pt>
                <c:pt idx="3172">
                  <c:v>44960</c:v>
                </c:pt>
                <c:pt idx="3173">
                  <c:v>44963</c:v>
                </c:pt>
                <c:pt idx="3174">
                  <c:v>44964</c:v>
                </c:pt>
                <c:pt idx="3175">
                  <c:v>44965</c:v>
                </c:pt>
                <c:pt idx="3176">
                  <c:v>44966</c:v>
                </c:pt>
                <c:pt idx="3177">
                  <c:v>44967</c:v>
                </c:pt>
                <c:pt idx="3178">
                  <c:v>44970</c:v>
                </c:pt>
                <c:pt idx="3179">
                  <c:v>44971</c:v>
                </c:pt>
                <c:pt idx="3180">
                  <c:v>44972</c:v>
                </c:pt>
                <c:pt idx="3181">
                  <c:v>44973</c:v>
                </c:pt>
                <c:pt idx="3182">
                  <c:v>44974</c:v>
                </c:pt>
                <c:pt idx="3183">
                  <c:v>44979</c:v>
                </c:pt>
                <c:pt idx="3184">
                  <c:v>44980</c:v>
                </c:pt>
                <c:pt idx="3185">
                  <c:v>44981</c:v>
                </c:pt>
                <c:pt idx="3186">
                  <c:v>44984</c:v>
                </c:pt>
                <c:pt idx="3187">
                  <c:v>44985</c:v>
                </c:pt>
                <c:pt idx="3188">
                  <c:v>44986</c:v>
                </c:pt>
                <c:pt idx="3189">
                  <c:v>44987</c:v>
                </c:pt>
                <c:pt idx="3190">
                  <c:v>44988</c:v>
                </c:pt>
                <c:pt idx="3191">
                  <c:v>44991</c:v>
                </c:pt>
                <c:pt idx="3192">
                  <c:v>44992</c:v>
                </c:pt>
                <c:pt idx="3193">
                  <c:v>44993</c:v>
                </c:pt>
                <c:pt idx="3194">
                  <c:v>44994</c:v>
                </c:pt>
                <c:pt idx="3195">
                  <c:v>44995</c:v>
                </c:pt>
                <c:pt idx="3196">
                  <c:v>44998</c:v>
                </c:pt>
                <c:pt idx="3197">
                  <c:v>44999</c:v>
                </c:pt>
                <c:pt idx="3198">
                  <c:v>45000</c:v>
                </c:pt>
                <c:pt idx="3199">
                  <c:v>45001</c:v>
                </c:pt>
                <c:pt idx="3200">
                  <c:v>45002</c:v>
                </c:pt>
                <c:pt idx="3201">
                  <c:v>45005</c:v>
                </c:pt>
                <c:pt idx="3202">
                  <c:v>45006</c:v>
                </c:pt>
                <c:pt idx="3203">
                  <c:v>45007</c:v>
                </c:pt>
                <c:pt idx="3204">
                  <c:v>45008</c:v>
                </c:pt>
                <c:pt idx="3205">
                  <c:v>45009</c:v>
                </c:pt>
                <c:pt idx="3206">
                  <c:v>45012</c:v>
                </c:pt>
                <c:pt idx="3207">
                  <c:v>45013</c:v>
                </c:pt>
                <c:pt idx="3208">
                  <c:v>45014</c:v>
                </c:pt>
                <c:pt idx="3209">
                  <c:v>45015</c:v>
                </c:pt>
                <c:pt idx="3210">
                  <c:v>45016</c:v>
                </c:pt>
                <c:pt idx="3211">
                  <c:v>45019</c:v>
                </c:pt>
                <c:pt idx="3212">
                  <c:v>45020</c:v>
                </c:pt>
                <c:pt idx="3213">
                  <c:v>45021</c:v>
                </c:pt>
                <c:pt idx="3214">
                  <c:v>45022</c:v>
                </c:pt>
                <c:pt idx="3215">
                  <c:v>45026</c:v>
                </c:pt>
                <c:pt idx="3216">
                  <c:v>45027</c:v>
                </c:pt>
                <c:pt idx="3217">
                  <c:v>45028</c:v>
                </c:pt>
                <c:pt idx="3218">
                  <c:v>45029</c:v>
                </c:pt>
                <c:pt idx="3219">
                  <c:v>45030</c:v>
                </c:pt>
                <c:pt idx="3220">
                  <c:v>45033</c:v>
                </c:pt>
                <c:pt idx="3221">
                  <c:v>45034</c:v>
                </c:pt>
                <c:pt idx="3222">
                  <c:v>45035</c:v>
                </c:pt>
                <c:pt idx="3223">
                  <c:v>45036</c:v>
                </c:pt>
                <c:pt idx="3224">
                  <c:v>45040</c:v>
                </c:pt>
                <c:pt idx="3225">
                  <c:v>45041</c:v>
                </c:pt>
                <c:pt idx="3226">
                  <c:v>45042</c:v>
                </c:pt>
                <c:pt idx="3227">
                  <c:v>45043</c:v>
                </c:pt>
                <c:pt idx="3228">
                  <c:v>45044</c:v>
                </c:pt>
                <c:pt idx="3229">
                  <c:v>45048</c:v>
                </c:pt>
                <c:pt idx="3230">
                  <c:v>45049</c:v>
                </c:pt>
                <c:pt idx="3231">
                  <c:v>45050</c:v>
                </c:pt>
                <c:pt idx="3232">
                  <c:v>45051</c:v>
                </c:pt>
                <c:pt idx="3233">
                  <c:v>45054</c:v>
                </c:pt>
                <c:pt idx="3234">
                  <c:v>45055</c:v>
                </c:pt>
                <c:pt idx="3235">
                  <c:v>45056</c:v>
                </c:pt>
                <c:pt idx="3236">
                  <c:v>45057</c:v>
                </c:pt>
                <c:pt idx="3237">
                  <c:v>45058</c:v>
                </c:pt>
                <c:pt idx="3238">
                  <c:v>45061</c:v>
                </c:pt>
                <c:pt idx="3239">
                  <c:v>45062</c:v>
                </c:pt>
                <c:pt idx="3240">
                  <c:v>45063</c:v>
                </c:pt>
                <c:pt idx="3241">
                  <c:v>45064</c:v>
                </c:pt>
                <c:pt idx="3242">
                  <c:v>45065</c:v>
                </c:pt>
                <c:pt idx="3243">
                  <c:v>45068</c:v>
                </c:pt>
                <c:pt idx="3244">
                  <c:v>45069</c:v>
                </c:pt>
                <c:pt idx="3245">
                  <c:v>45070</c:v>
                </c:pt>
                <c:pt idx="3246">
                  <c:v>45071</c:v>
                </c:pt>
                <c:pt idx="3247">
                  <c:v>45072</c:v>
                </c:pt>
                <c:pt idx="3248">
                  <c:v>45075</c:v>
                </c:pt>
                <c:pt idx="3249">
                  <c:v>45076</c:v>
                </c:pt>
                <c:pt idx="3250">
                  <c:v>45077</c:v>
                </c:pt>
                <c:pt idx="3251">
                  <c:v>45078</c:v>
                </c:pt>
                <c:pt idx="3252">
                  <c:v>45079</c:v>
                </c:pt>
                <c:pt idx="3253">
                  <c:v>45082</c:v>
                </c:pt>
                <c:pt idx="3254">
                  <c:v>45083</c:v>
                </c:pt>
                <c:pt idx="3255">
                  <c:v>45084</c:v>
                </c:pt>
                <c:pt idx="3256">
                  <c:v>45086</c:v>
                </c:pt>
                <c:pt idx="3257">
                  <c:v>45089</c:v>
                </c:pt>
                <c:pt idx="3258">
                  <c:v>45090</c:v>
                </c:pt>
                <c:pt idx="3259">
                  <c:v>45091</c:v>
                </c:pt>
                <c:pt idx="3260">
                  <c:v>45092</c:v>
                </c:pt>
                <c:pt idx="3261">
                  <c:v>45093</c:v>
                </c:pt>
                <c:pt idx="3262">
                  <c:v>45096</c:v>
                </c:pt>
                <c:pt idx="3263">
                  <c:v>45097</c:v>
                </c:pt>
                <c:pt idx="3264">
                  <c:v>45098</c:v>
                </c:pt>
                <c:pt idx="3265">
                  <c:v>45099</c:v>
                </c:pt>
                <c:pt idx="3266">
                  <c:v>45100</c:v>
                </c:pt>
                <c:pt idx="3267">
                  <c:v>45103</c:v>
                </c:pt>
                <c:pt idx="3268">
                  <c:v>45104</c:v>
                </c:pt>
                <c:pt idx="3269">
                  <c:v>45105</c:v>
                </c:pt>
                <c:pt idx="3270">
                  <c:v>45106</c:v>
                </c:pt>
                <c:pt idx="3271">
                  <c:v>45107</c:v>
                </c:pt>
                <c:pt idx="3272">
                  <c:v>45110</c:v>
                </c:pt>
                <c:pt idx="3273">
                  <c:v>45111</c:v>
                </c:pt>
                <c:pt idx="3274">
                  <c:v>45112</c:v>
                </c:pt>
                <c:pt idx="3275">
                  <c:v>45113</c:v>
                </c:pt>
                <c:pt idx="3276">
                  <c:v>45114</c:v>
                </c:pt>
                <c:pt idx="3277">
                  <c:v>45117</c:v>
                </c:pt>
                <c:pt idx="3278">
                  <c:v>45118</c:v>
                </c:pt>
                <c:pt idx="3279">
                  <c:v>45119</c:v>
                </c:pt>
                <c:pt idx="3280">
                  <c:v>45120</c:v>
                </c:pt>
                <c:pt idx="3281">
                  <c:v>45121</c:v>
                </c:pt>
                <c:pt idx="3282">
                  <c:v>45124</c:v>
                </c:pt>
                <c:pt idx="3283">
                  <c:v>45125</c:v>
                </c:pt>
                <c:pt idx="3284">
                  <c:v>45126</c:v>
                </c:pt>
                <c:pt idx="3285">
                  <c:v>45127</c:v>
                </c:pt>
                <c:pt idx="3286">
                  <c:v>45128</c:v>
                </c:pt>
                <c:pt idx="3287">
                  <c:v>45131</c:v>
                </c:pt>
                <c:pt idx="3288">
                  <c:v>45132</c:v>
                </c:pt>
                <c:pt idx="3289">
                  <c:v>45133</c:v>
                </c:pt>
                <c:pt idx="3290">
                  <c:v>45134</c:v>
                </c:pt>
                <c:pt idx="3291">
                  <c:v>45135</c:v>
                </c:pt>
                <c:pt idx="3292">
                  <c:v>45138</c:v>
                </c:pt>
                <c:pt idx="3293">
                  <c:v>45139</c:v>
                </c:pt>
                <c:pt idx="3294">
                  <c:v>45140</c:v>
                </c:pt>
                <c:pt idx="3295">
                  <c:v>45141</c:v>
                </c:pt>
                <c:pt idx="3296">
                  <c:v>45142</c:v>
                </c:pt>
                <c:pt idx="3297">
                  <c:v>45145</c:v>
                </c:pt>
                <c:pt idx="3298">
                  <c:v>45146</c:v>
                </c:pt>
                <c:pt idx="3299">
                  <c:v>45147</c:v>
                </c:pt>
                <c:pt idx="3300">
                  <c:v>45148</c:v>
                </c:pt>
                <c:pt idx="3301">
                  <c:v>45149</c:v>
                </c:pt>
                <c:pt idx="3302">
                  <c:v>45152</c:v>
                </c:pt>
                <c:pt idx="3303">
                  <c:v>45153</c:v>
                </c:pt>
                <c:pt idx="3304">
                  <c:v>45154</c:v>
                </c:pt>
                <c:pt idx="3305">
                  <c:v>45155</c:v>
                </c:pt>
                <c:pt idx="3306">
                  <c:v>45156</c:v>
                </c:pt>
                <c:pt idx="3307">
                  <c:v>45159</c:v>
                </c:pt>
                <c:pt idx="3308">
                  <c:v>45160</c:v>
                </c:pt>
                <c:pt idx="3309">
                  <c:v>45161</c:v>
                </c:pt>
                <c:pt idx="3310">
                  <c:v>45162</c:v>
                </c:pt>
                <c:pt idx="3311">
                  <c:v>45163</c:v>
                </c:pt>
                <c:pt idx="3312">
                  <c:v>45166</c:v>
                </c:pt>
                <c:pt idx="3313">
                  <c:v>45167</c:v>
                </c:pt>
                <c:pt idx="3314">
                  <c:v>45168</c:v>
                </c:pt>
                <c:pt idx="3315">
                  <c:v>45169</c:v>
                </c:pt>
                <c:pt idx="3316">
                  <c:v>45170</c:v>
                </c:pt>
                <c:pt idx="3317">
                  <c:v>45173</c:v>
                </c:pt>
                <c:pt idx="3318">
                  <c:v>45174</c:v>
                </c:pt>
                <c:pt idx="3319">
                  <c:v>45175</c:v>
                </c:pt>
                <c:pt idx="3320">
                  <c:v>45177</c:v>
                </c:pt>
                <c:pt idx="3321">
                  <c:v>45180</c:v>
                </c:pt>
                <c:pt idx="3322">
                  <c:v>45181</c:v>
                </c:pt>
                <c:pt idx="3323">
                  <c:v>45182</c:v>
                </c:pt>
                <c:pt idx="3324">
                  <c:v>45183</c:v>
                </c:pt>
                <c:pt idx="3325">
                  <c:v>45184</c:v>
                </c:pt>
                <c:pt idx="3326">
                  <c:v>45187</c:v>
                </c:pt>
                <c:pt idx="3327">
                  <c:v>45188</c:v>
                </c:pt>
                <c:pt idx="3328">
                  <c:v>45189</c:v>
                </c:pt>
                <c:pt idx="3329">
                  <c:v>45190</c:v>
                </c:pt>
                <c:pt idx="3330">
                  <c:v>45191</c:v>
                </c:pt>
                <c:pt idx="3331">
                  <c:v>45194</c:v>
                </c:pt>
                <c:pt idx="3332">
                  <c:v>45195</c:v>
                </c:pt>
                <c:pt idx="3333">
                  <c:v>45196</c:v>
                </c:pt>
                <c:pt idx="3334">
                  <c:v>45197</c:v>
                </c:pt>
                <c:pt idx="3335">
                  <c:v>45198</c:v>
                </c:pt>
                <c:pt idx="3336">
                  <c:v>45201</c:v>
                </c:pt>
                <c:pt idx="3337">
                  <c:v>45202</c:v>
                </c:pt>
                <c:pt idx="3338">
                  <c:v>45203</c:v>
                </c:pt>
                <c:pt idx="3339">
                  <c:v>45204</c:v>
                </c:pt>
                <c:pt idx="3340">
                  <c:v>45205</c:v>
                </c:pt>
                <c:pt idx="3341">
                  <c:v>45208</c:v>
                </c:pt>
                <c:pt idx="3342">
                  <c:v>45209</c:v>
                </c:pt>
                <c:pt idx="3343">
                  <c:v>45210</c:v>
                </c:pt>
                <c:pt idx="3344">
                  <c:v>45212</c:v>
                </c:pt>
                <c:pt idx="3345">
                  <c:v>45215</c:v>
                </c:pt>
                <c:pt idx="3346">
                  <c:v>45216</c:v>
                </c:pt>
                <c:pt idx="3347">
                  <c:v>45217</c:v>
                </c:pt>
                <c:pt idx="3348">
                  <c:v>45218</c:v>
                </c:pt>
                <c:pt idx="3349">
                  <c:v>45219</c:v>
                </c:pt>
                <c:pt idx="3350">
                  <c:v>45222</c:v>
                </c:pt>
                <c:pt idx="3351">
                  <c:v>45223</c:v>
                </c:pt>
                <c:pt idx="3352">
                  <c:v>45224</c:v>
                </c:pt>
                <c:pt idx="3353">
                  <c:v>45225</c:v>
                </c:pt>
                <c:pt idx="3354">
                  <c:v>45226</c:v>
                </c:pt>
                <c:pt idx="3355">
                  <c:v>45229</c:v>
                </c:pt>
                <c:pt idx="3356">
                  <c:v>45230</c:v>
                </c:pt>
                <c:pt idx="3357">
                  <c:v>45231</c:v>
                </c:pt>
                <c:pt idx="3358">
                  <c:v>45233</c:v>
                </c:pt>
                <c:pt idx="3359">
                  <c:v>45236</c:v>
                </c:pt>
                <c:pt idx="3360">
                  <c:v>45237</c:v>
                </c:pt>
                <c:pt idx="3361">
                  <c:v>45238</c:v>
                </c:pt>
                <c:pt idx="3362">
                  <c:v>45239</c:v>
                </c:pt>
                <c:pt idx="3363">
                  <c:v>45240</c:v>
                </c:pt>
                <c:pt idx="3364">
                  <c:v>45243</c:v>
                </c:pt>
                <c:pt idx="3365">
                  <c:v>45244</c:v>
                </c:pt>
                <c:pt idx="3366">
                  <c:v>45246</c:v>
                </c:pt>
                <c:pt idx="3367">
                  <c:v>45247</c:v>
                </c:pt>
                <c:pt idx="3368">
                  <c:v>45250</c:v>
                </c:pt>
                <c:pt idx="3369">
                  <c:v>45251</c:v>
                </c:pt>
                <c:pt idx="3370">
                  <c:v>45252</c:v>
                </c:pt>
                <c:pt idx="3371">
                  <c:v>45253</c:v>
                </c:pt>
                <c:pt idx="3372">
                  <c:v>45254</c:v>
                </c:pt>
                <c:pt idx="3373">
                  <c:v>45257</c:v>
                </c:pt>
                <c:pt idx="3374">
                  <c:v>45258</c:v>
                </c:pt>
                <c:pt idx="3375">
                  <c:v>45259</c:v>
                </c:pt>
                <c:pt idx="3376">
                  <c:v>45260</c:v>
                </c:pt>
                <c:pt idx="3377">
                  <c:v>45261</c:v>
                </c:pt>
                <c:pt idx="3378">
                  <c:v>45264</c:v>
                </c:pt>
                <c:pt idx="3379">
                  <c:v>45265</c:v>
                </c:pt>
                <c:pt idx="3380">
                  <c:v>45266</c:v>
                </c:pt>
                <c:pt idx="3381">
                  <c:v>45267</c:v>
                </c:pt>
                <c:pt idx="3382">
                  <c:v>45268</c:v>
                </c:pt>
                <c:pt idx="3383">
                  <c:v>45271</c:v>
                </c:pt>
                <c:pt idx="3384">
                  <c:v>45272</c:v>
                </c:pt>
                <c:pt idx="3385">
                  <c:v>45273</c:v>
                </c:pt>
                <c:pt idx="3386">
                  <c:v>45274</c:v>
                </c:pt>
                <c:pt idx="3387">
                  <c:v>45275</c:v>
                </c:pt>
                <c:pt idx="3388">
                  <c:v>45278</c:v>
                </c:pt>
                <c:pt idx="3389">
                  <c:v>45279</c:v>
                </c:pt>
                <c:pt idx="3390">
                  <c:v>45280</c:v>
                </c:pt>
                <c:pt idx="3391">
                  <c:v>45281</c:v>
                </c:pt>
                <c:pt idx="3392">
                  <c:v>45282</c:v>
                </c:pt>
                <c:pt idx="3393">
                  <c:v>45286</c:v>
                </c:pt>
                <c:pt idx="3394">
                  <c:v>45287</c:v>
                </c:pt>
                <c:pt idx="3395">
                  <c:v>45288</c:v>
                </c:pt>
              </c:numCache>
            </c:numRef>
          </c:cat>
          <c:val>
            <c:numRef>
              <c:f>'[23]7.8 (FK) '!$B$12:$B$3407</c:f>
              <c:numCache>
                <c:formatCode>General</c:formatCode>
                <c:ptCount val="3396"/>
                <c:pt idx="0">
                  <c:v>11.64</c:v>
                </c:pt>
                <c:pt idx="1">
                  <c:v>11.55</c:v>
                </c:pt>
                <c:pt idx="2">
                  <c:v>11.55</c:v>
                </c:pt>
                <c:pt idx="3">
                  <c:v>11.5</c:v>
                </c:pt>
                <c:pt idx="4">
                  <c:v>11.5</c:v>
                </c:pt>
                <c:pt idx="5">
                  <c:v>11.4</c:v>
                </c:pt>
                <c:pt idx="6">
                  <c:v>11.37</c:v>
                </c:pt>
                <c:pt idx="7">
                  <c:v>11.4</c:v>
                </c:pt>
                <c:pt idx="8">
                  <c:v>11.45</c:v>
                </c:pt>
                <c:pt idx="9">
                  <c:v>11.89</c:v>
                </c:pt>
                <c:pt idx="10">
                  <c:v>11.7</c:v>
                </c:pt>
                <c:pt idx="11">
                  <c:v>11.5</c:v>
                </c:pt>
                <c:pt idx="12">
                  <c:v>11.54</c:v>
                </c:pt>
                <c:pt idx="13">
                  <c:v>11.6</c:v>
                </c:pt>
                <c:pt idx="14">
                  <c:v>11.48</c:v>
                </c:pt>
                <c:pt idx="15">
                  <c:v>11.5</c:v>
                </c:pt>
                <c:pt idx="16">
                  <c:v>11.5</c:v>
                </c:pt>
                <c:pt idx="17">
                  <c:v>11.88</c:v>
                </c:pt>
                <c:pt idx="18">
                  <c:v>11.8</c:v>
                </c:pt>
                <c:pt idx="19">
                  <c:v>11.9</c:v>
                </c:pt>
                <c:pt idx="20">
                  <c:v>11.75</c:v>
                </c:pt>
                <c:pt idx="21">
                  <c:v>11.65</c:v>
                </c:pt>
                <c:pt idx="22">
                  <c:v>11.38</c:v>
                </c:pt>
                <c:pt idx="23">
                  <c:v>10.65</c:v>
                </c:pt>
                <c:pt idx="24">
                  <c:v>10.38</c:v>
                </c:pt>
                <c:pt idx="25">
                  <c:v>10.48</c:v>
                </c:pt>
                <c:pt idx="26">
                  <c:v>10.45</c:v>
                </c:pt>
                <c:pt idx="27">
                  <c:v>10.55</c:v>
                </c:pt>
                <c:pt idx="28">
                  <c:v>11.3</c:v>
                </c:pt>
                <c:pt idx="29">
                  <c:v>11.3</c:v>
                </c:pt>
                <c:pt idx="30">
                  <c:v>11.95</c:v>
                </c:pt>
                <c:pt idx="31">
                  <c:v>11.9</c:v>
                </c:pt>
                <c:pt idx="32">
                  <c:v>12.04</c:v>
                </c:pt>
                <c:pt idx="33">
                  <c:v>11.99</c:v>
                </c:pt>
                <c:pt idx="34">
                  <c:v>12.06</c:v>
                </c:pt>
                <c:pt idx="35">
                  <c:v>12.39</c:v>
                </c:pt>
                <c:pt idx="36">
                  <c:v>12</c:v>
                </c:pt>
                <c:pt idx="37">
                  <c:v>12.4</c:v>
                </c:pt>
                <c:pt idx="38">
                  <c:v>12.3</c:v>
                </c:pt>
                <c:pt idx="39">
                  <c:v>12.3</c:v>
                </c:pt>
                <c:pt idx="40">
                  <c:v>12.21</c:v>
                </c:pt>
                <c:pt idx="41">
                  <c:v>12.4</c:v>
                </c:pt>
                <c:pt idx="42">
                  <c:v>13</c:v>
                </c:pt>
                <c:pt idx="43">
                  <c:v>13.19</c:v>
                </c:pt>
                <c:pt idx="44">
                  <c:v>12.9</c:v>
                </c:pt>
                <c:pt idx="45">
                  <c:v>13</c:v>
                </c:pt>
                <c:pt idx="46">
                  <c:v>13.07</c:v>
                </c:pt>
                <c:pt idx="47">
                  <c:v>13</c:v>
                </c:pt>
                <c:pt idx="48">
                  <c:v>13.15</c:v>
                </c:pt>
                <c:pt idx="49">
                  <c:v>13.7</c:v>
                </c:pt>
                <c:pt idx="50">
                  <c:v>13.4</c:v>
                </c:pt>
                <c:pt idx="51">
                  <c:v>13.65</c:v>
                </c:pt>
                <c:pt idx="52">
                  <c:v>13.73</c:v>
                </c:pt>
                <c:pt idx="53">
                  <c:v>14</c:v>
                </c:pt>
                <c:pt idx="54">
                  <c:v>14.1</c:v>
                </c:pt>
                <c:pt idx="55">
                  <c:v>13.77</c:v>
                </c:pt>
                <c:pt idx="56">
                  <c:v>14.1</c:v>
                </c:pt>
                <c:pt idx="57">
                  <c:v>14.05</c:v>
                </c:pt>
                <c:pt idx="58">
                  <c:v>13.8</c:v>
                </c:pt>
                <c:pt idx="59">
                  <c:v>13.75</c:v>
                </c:pt>
                <c:pt idx="60">
                  <c:v>13.82</c:v>
                </c:pt>
                <c:pt idx="61">
                  <c:v>13.65</c:v>
                </c:pt>
                <c:pt idx="62">
                  <c:v>13.85</c:v>
                </c:pt>
                <c:pt idx="63">
                  <c:v>14.3</c:v>
                </c:pt>
                <c:pt idx="64">
                  <c:v>14.45</c:v>
                </c:pt>
                <c:pt idx="65">
                  <c:v>14.4</c:v>
                </c:pt>
                <c:pt idx="66">
                  <c:v>14.93</c:v>
                </c:pt>
                <c:pt idx="67">
                  <c:v>15.3</c:v>
                </c:pt>
                <c:pt idx="68">
                  <c:v>15.3</c:v>
                </c:pt>
                <c:pt idx="69">
                  <c:v>15.4</c:v>
                </c:pt>
                <c:pt idx="70">
                  <c:v>15.5</c:v>
                </c:pt>
                <c:pt idx="71">
                  <c:v>15.5</c:v>
                </c:pt>
                <c:pt idx="72">
                  <c:v>14.72</c:v>
                </c:pt>
                <c:pt idx="73">
                  <c:v>15.3</c:v>
                </c:pt>
                <c:pt idx="74">
                  <c:v>15.89</c:v>
                </c:pt>
                <c:pt idx="75">
                  <c:v>15.37</c:v>
                </c:pt>
                <c:pt idx="76">
                  <c:v>15.71</c:v>
                </c:pt>
                <c:pt idx="77">
                  <c:v>15.89</c:v>
                </c:pt>
                <c:pt idx="78">
                  <c:v>15.48</c:v>
                </c:pt>
                <c:pt idx="79">
                  <c:v>15.31</c:v>
                </c:pt>
                <c:pt idx="80">
                  <c:v>15.25</c:v>
                </c:pt>
                <c:pt idx="81">
                  <c:v>15.5</c:v>
                </c:pt>
                <c:pt idx="82">
                  <c:v>15.6</c:v>
                </c:pt>
                <c:pt idx="83">
                  <c:v>15.99</c:v>
                </c:pt>
                <c:pt idx="84">
                  <c:v>16.100000000000001</c:v>
                </c:pt>
                <c:pt idx="85">
                  <c:v>16.239999999999998</c:v>
                </c:pt>
                <c:pt idx="86">
                  <c:v>15.99</c:v>
                </c:pt>
                <c:pt idx="87">
                  <c:v>15.8</c:v>
                </c:pt>
                <c:pt idx="88">
                  <c:v>16</c:v>
                </c:pt>
                <c:pt idx="89">
                  <c:v>15.9</c:v>
                </c:pt>
                <c:pt idx="90">
                  <c:v>15.55</c:v>
                </c:pt>
                <c:pt idx="91">
                  <c:v>15.4</c:v>
                </c:pt>
                <c:pt idx="92">
                  <c:v>15.95</c:v>
                </c:pt>
                <c:pt idx="93">
                  <c:v>16.149999999999999</c:v>
                </c:pt>
                <c:pt idx="94">
                  <c:v>16.100000000000001</c:v>
                </c:pt>
                <c:pt idx="95">
                  <c:v>16.3</c:v>
                </c:pt>
                <c:pt idx="96">
                  <c:v>16.350000000000001</c:v>
                </c:pt>
                <c:pt idx="97">
                  <c:v>16.2</c:v>
                </c:pt>
                <c:pt idx="98">
                  <c:v>16.37</c:v>
                </c:pt>
                <c:pt idx="99">
                  <c:v>16.28</c:v>
                </c:pt>
                <c:pt idx="100">
                  <c:v>16.25</c:v>
                </c:pt>
                <c:pt idx="101">
                  <c:v>16.239999999999998</c:v>
                </c:pt>
                <c:pt idx="102">
                  <c:v>16.3</c:v>
                </c:pt>
                <c:pt idx="103">
                  <c:v>16.34</c:v>
                </c:pt>
                <c:pt idx="104">
                  <c:v>16.16</c:v>
                </c:pt>
                <c:pt idx="105">
                  <c:v>16</c:v>
                </c:pt>
                <c:pt idx="106">
                  <c:v>16.48</c:v>
                </c:pt>
                <c:pt idx="107">
                  <c:v>16.28</c:v>
                </c:pt>
                <c:pt idx="108">
                  <c:v>16.3</c:v>
                </c:pt>
                <c:pt idx="109">
                  <c:v>16.350000000000001</c:v>
                </c:pt>
                <c:pt idx="110">
                  <c:v>16.399999999999999</c:v>
                </c:pt>
                <c:pt idx="111">
                  <c:v>16.39</c:v>
                </c:pt>
                <c:pt idx="112">
                  <c:v>16.25</c:v>
                </c:pt>
                <c:pt idx="113">
                  <c:v>16.39</c:v>
                </c:pt>
                <c:pt idx="114">
                  <c:v>16.7</c:v>
                </c:pt>
                <c:pt idx="115">
                  <c:v>16.809999999999999</c:v>
                </c:pt>
                <c:pt idx="116">
                  <c:v>17.510000000000002</c:v>
                </c:pt>
                <c:pt idx="117">
                  <c:v>17.899999999999999</c:v>
                </c:pt>
                <c:pt idx="118">
                  <c:v>17.989999999999998</c:v>
                </c:pt>
                <c:pt idx="119">
                  <c:v>18.38</c:v>
                </c:pt>
                <c:pt idx="120">
                  <c:v>18.25</c:v>
                </c:pt>
                <c:pt idx="121">
                  <c:v>18.25</c:v>
                </c:pt>
                <c:pt idx="122">
                  <c:v>18.2</c:v>
                </c:pt>
                <c:pt idx="123">
                  <c:v>18.27</c:v>
                </c:pt>
                <c:pt idx="124">
                  <c:v>18.7</c:v>
                </c:pt>
                <c:pt idx="125">
                  <c:v>19.399999999999999</c:v>
                </c:pt>
                <c:pt idx="126">
                  <c:v>19.25</c:v>
                </c:pt>
                <c:pt idx="127">
                  <c:v>19.239999999999998</c:v>
                </c:pt>
                <c:pt idx="128">
                  <c:v>19.89</c:v>
                </c:pt>
                <c:pt idx="129">
                  <c:v>19.54</c:v>
                </c:pt>
                <c:pt idx="130">
                  <c:v>19.100000000000001</c:v>
                </c:pt>
                <c:pt idx="131">
                  <c:v>19.690000000000001</c:v>
                </c:pt>
                <c:pt idx="132">
                  <c:v>19.68</c:v>
                </c:pt>
                <c:pt idx="133">
                  <c:v>19.899999999999999</c:v>
                </c:pt>
                <c:pt idx="134">
                  <c:v>19.989999999999998</c:v>
                </c:pt>
                <c:pt idx="135">
                  <c:v>20.53</c:v>
                </c:pt>
                <c:pt idx="136">
                  <c:v>20.74</c:v>
                </c:pt>
                <c:pt idx="137">
                  <c:v>22</c:v>
                </c:pt>
                <c:pt idx="138">
                  <c:v>23</c:v>
                </c:pt>
                <c:pt idx="139">
                  <c:v>22.7</c:v>
                </c:pt>
                <c:pt idx="140">
                  <c:v>22.9</c:v>
                </c:pt>
                <c:pt idx="141">
                  <c:v>22.5</c:v>
                </c:pt>
                <c:pt idx="142">
                  <c:v>22.2</c:v>
                </c:pt>
                <c:pt idx="143">
                  <c:v>21.65</c:v>
                </c:pt>
                <c:pt idx="144">
                  <c:v>21.15</c:v>
                </c:pt>
                <c:pt idx="145">
                  <c:v>21.65</c:v>
                </c:pt>
                <c:pt idx="146">
                  <c:v>22.3</c:v>
                </c:pt>
                <c:pt idx="147">
                  <c:v>23.04</c:v>
                </c:pt>
                <c:pt idx="148">
                  <c:v>23</c:v>
                </c:pt>
                <c:pt idx="149">
                  <c:v>23</c:v>
                </c:pt>
                <c:pt idx="150">
                  <c:v>22.36</c:v>
                </c:pt>
                <c:pt idx="151">
                  <c:v>22.45</c:v>
                </c:pt>
                <c:pt idx="152">
                  <c:v>22.45</c:v>
                </c:pt>
                <c:pt idx="153">
                  <c:v>22.9</c:v>
                </c:pt>
                <c:pt idx="154">
                  <c:v>22.75</c:v>
                </c:pt>
                <c:pt idx="155">
                  <c:v>24.75</c:v>
                </c:pt>
                <c:pt idx="156">
                  <c:v>24.21</c:v>
                </c:pt>
                <c:pt idx="157">
                  <c:v>23.53</c:v>
                </c:pt>
                <c:pt idx="158">
                  <c:v>23</c:v>
                </c:pt>
                <c:pt idx="159">
                  <c:v>22.6</c:v>
                </c:pt>
                <c:pt idx="160">
                  <c:v>22.7</c:v>
                </c:pt>
                <c:pt idx="161">
                  <c:v>22.6</c:v>
                </c:pt>
                <c:pt idx="162">
                  <c:v>21.5</c:v>
                </c:pt>
                <c:pt idx="163">
                  <c:v>21.55</c:v>
                </c:pt>
                <c:pt idx="164">
                  <c:v>22.5</c:v>
                </c:pt>
                <c:pt idx="165">
                  <c:v>22.7</c:v>
                </c:pt>
                <c:pt idx="166">
                  <c:v>22.2</c:v>
                </c:pt>
                <c:pt idx="167">
                  <c:v>21.55</c:v>
                </c:pt>
                <c:pt idx="168">
                  <c:v>21.45</c:v>
                </c:pt>
                <c:pt idx="169">
                  <c:v>21.49</c:v>
                </c:pt>
                <c:pt idx="170">
                  <c:v>21.73</c:v>
                </c:pt>
                <c:pt idx="171">
                  <c:v>21.1</c:v>
                </c:pt>
                <c:pt idx="172">
                  <c:v>20.61</c:v>
                </c:pt>
                <c:pt idx="173">
                  <c:v>19.7</c:v>
                </c:pt>
                <c:pt idx="174">
                  <c:v>19.55</c:v>
                </c:pt>
                <c:pt idx="175">
                  <c:v>19.7</c:v>
                </c:pt>
                <c:pt idx="176">
                  <c:v>20.6</c:v>
                </c:pt>
                <c:pt idx="177">
                  <c:v>21.08</c:v>
                </c:pt>
                <c:pt idx="178">
                  <c:v>21.4</c:v>
                </c:pt>
                <c:pt idx="179">
                  <c:v>21.22</c:v>
                </c:pt>
                <c:pt idx="180">
                  <c:v>21.18</c:v>
                </c:pt>
                <c:pt idx="181">
                  <c:v>21.03</c:v>
                </c:pt>
                <c:pt idx="182">
                  <c:v>20.85</c:v>
                </c:pt>
                <c:pt idx="183">
                  <c:v>20.59</c:v>
                </c:pt>
                <c:pt idx="184">
                  <c:v>20.29</c:v>
                </c:pt>
                <c:pt idx="185">
                  <c:v>19.600000000000001</c:v>
                </c:pt>
                <c:pt idx="186">
                  <c:v>19.100000000000001</c:v>
                </c:pt>
                <c:pt idx="187">
                  <c:v>19</c:v>
                </c:pt>
                <c:pt idx="188">
                  <c:v>19.78</c:v>
                </c:pt>
                <c:pt idx="189">
                  <c:v>19.8</c:v>
                </c:pt>
                <c:pt idx="190">
                  <c:v>21.3</c:v>
                </c:pt>
                <c:pt idx="191">
                  <c:v>21.86</c:v>
                </c:pt>
                <c:pt idx="192">
                  <c:v>22.6</c:v>
                </c:pt>
                <c:pt idx="193">
                  <c:v>22.75</c:v>
                </c:pt>
                <c:pt idx="194">
                  <c:v>21.35</c:v>
                </c:pt>
                <c:pt idx="195">
                  <c:v>20.6</c:v>
                </c:pt>
                <c:pt idx="196">
                  <c:v>20.89</c:v>
                </c:pt>
                <c:pt idx="197">
                  <c:v>20.8</c:v>
                </c:pt>
                <c:pt idx="198">
                  <c:v>20.97</c:v>
                </c:pt>
                <c:pt idx="199">
                  <c:v>20.95</c:v>
                </c:pt>
                <c:pt idx="200">
                  <c:v>20.9</c:v>
                </c:pt>
                <c:pt idx="201">
                  <c:v>20.5</c:v>
                </c:pt>
                <c:pt idx="202">
                  <c:v>20.100000000000001</c:v>
                </c:pt>
                <c:pt idx="203">
                  <c:v>19.23</c:v>
                </c:pt>
                <c:pt idx="204">
                  <c:v>18.25</c:v>
                </c:pt>
                <c:pt idx="205">
                  <c:v>17.75</c:v>
                </c:pt>
                <c:pt idx="206">
                  <c:v>18</c:v>
                </c:pt>
                <c:pt idx="207">
                  <c:v>19.100000000000001</c:v>
                </c:pt>
                <c:pt idx="208">
                  <c:v>19.7</c:v>
                </c:pt>
                <c:pt idx="209">
                  <c:v>19.5</c:v>
                </c:pt>
                <c:pt idx="210">
                  <c:v>19.63</c:v>
                </c:pt>
                <c:pt idx="211">
                  <c:v>19.989999999999998</c:v>
                </c:pt>
                <c:pt idx="212">
                  <c:v>19</c:v>
                </c:pt>
                <c:pt idx="213">
                  <c:v>18.600000000000001</c:v>
                </c:pt>
                <c:pt idx="214">
                  <c:v>18.23</c:v>
                </c:pt>
                <c:pt idx="215">
                  <c:v>18.5</c:v>
                </c:pt>
                <c:pt idx="216">
                  <c:v>18.829999999999998</c:v>
                </c:pt>
                <c:pt idx="217">
                  <c:v>18.600000000000001</c:v>
                </c:pt>
                <c:pt idx="218">
                  <c:v>18</c:v>
                </c:pt>
                <c:pt idx="219">
                  <c:v>18.39</c:v>
                </c:pt>
                <c:pt idx="220">
                  <c:v>18</c:v>
                </c:pt>
                <c:pt idx="221">
                  <c:v>18.260000000000002</c:v>
                </c:pt>
                <c:pt idx="222">
                  <c:v>18.8</c:v>
                </c:pt>
                <c:pt idx="223">
                  <c:v>18.600000000000001</c:v>
                </c:pt>
                <c:pt idx="224">
                  <c:v>19.5</c:v>
                </c:pt>
                <c:pt idx="225">
                  <c:v>19.3</c:v>
                </c:pt>
                <c:pt idx="226">
                  <c:v>19</c:v>
                </c:pt>
                <c:pt idx="227">
                  <c:v>18.600000000000001</c:v>
                </c:pt>
                <c:pt idx="228">
                  <c:v>18.61</c:v>
                </c:pt>
                <c:pt idx="229">
                  <c:v>18.55</c:v>
                </c:pt>
                <c:pt idx="230">
                  <c:v>18.690000000000001</c:v>
                </c:pt>
                <c:pt idx="231">
                  <c:v>18.760000000000002</c:v>
                </c:pt>
                <c:pt idx="232">
                  <c:v>18.7</c:v>
                </c:pt>
                <c:pt idx="233">
                  <c:v>19</c:v>
                </c:pt>
                <c:pt idx="234">
                  <c:v>18.600000000000001</c:v>
                </c:pt>
                <c:pt idx="235">
                  <c:v>18.45</c:v>
                </c:pt>
                <c:pt idx="236">
                  <c:v>17.850000000000001</c:v>
                </c:pt>
                <c:pt idx="237">
                  <c:v>17.95</c:v>
                </c:pt>
                <c:pt idx="238">
                  <c:v>18.75</c:v>
                </c:pt>
                <c:pt idx="239">
                  <c:v>18.82</c:v>
                </c:pt>
                <c:pt idx="240">
                  <c:v>19</c:v>
                </c:pt>
                <c:pt idx="241">
                  <c:v>18.899999999999999</c:v>
                </c:pt>
                <c:pt idx="242">
                  <c:v>18.7</c:v>
                </c:pt>
                <c:pt idx="243">
                  <c:v>19.02</c:v>
                </c:pt>
                <c:pt idx="244">
                  <c:v>19.5</c:v>
                </c:pt>
                <c:pt idx="245">
                  <c:v>19.3</c:v>
                </c:pt>
                <c:pt idx="246">
                  <c:v>19.29</c:v>
                </c:pt>
                <c:pt idx="247">
                  <c:v>19.170000000000002</c:v>
                </c:pt>
                <c:pt idx="248">
                  <c:v>19.149999999999999</c:v>
                </c:pt>
                <c:pt idx="249">
                  <c:v>19.2</c:v>
                </c:pt>
                <c:pt idx="250">
                  <c:v>19.739999999999998</c:v>
                </c:pt>
                <c:pt idx="251">
                  <c:v>19.63</c:v>
                </c:pt>
                <c:pt idx="252">
                  <c:v>19.52</c:v>
                </c:pt>
                <c:pt idx="253">
                  <c:v>19.7</c:v>
                </c:pt>
                <c:pt idx="254">
                  <c:v>20.29</c:v>
                </c:pt>
                <c:pt idx="255">
                  <c:v>20.3</c:v>
                </c:pt>
                <c:pt idx="256">
                  <c:v>21.5</c:v>
                </c:pt>
                <c:pt idx="257">
                  <c:v>21.6</c:v>
                </c:pt>
                <c:pt idx="258">
                  <c:v>20.3</c:v>
                </c:pt>
                <c:pt idx="259">
                  <c:v>20.2</c:v>
                </c:pt>
                <c:pt idx="260">
                  <c:v>20.350000000000001</c:v>
                </c:pt>
                <c:pt idx="261">
                  <c:v>20.7</c:v>
                </c:pt>
                <c:pt idx="262">
                  <c:v>20.6</c:v>
                </c:pt>
                <c:pt idx="263">
                  <c:v>20.72</c:v>
                </c:pt>
                <c:pt idx="264">
                  <c:v>20.6</c:v>
                </c:pt>
                <c:pt idx="265">
                  <c:v>20.75</c:v>
                </c:pt>
                <c:pt idx="266">
                  <c:v>20.5</c:v>
                </c:pt>
                <c:pt idx="267">
                  <c:v>20.8</c:v>
                </c:pt>
                <c:pt idx="268">
                  <c:v>20.8</c:v>
                </c:pt>
                <c:pt idx="269">
                  <c:v>20.64</c:v>
                </c:pt>
                <c:pt idx="270">
                  <c:v>20.57</c:v>
                </c:pt>
                <c:pt idx="271">
                  <c:v>20.2</c:v>
                </c:pt>
                <c:pt idx="272">
                  <c:v>20</c:v>
                </c:pt>
                <c:pt idx="273">
                  <c:v>20</c:v>
                </c:pt>
                <c:pt idx="274">
                  <c:v>19.79</c:v>
                </c:pt>
                <c:pt idx="275">
                  <c:v>20.399999999999999</c:v>
                </c:pt>
                <c:pt idx="276">
                  <c:v>20.45</c:v>
                </c:pt>
                <c:pt idx="277">
                  <c:v>20.65</c:v>
                </c:pt>
                <c:pt idx="278">
                  <c:v>21.08</c:v>
                </c:pt>
                <c:pt idx="279">
                  <c:v>21.27</c:v>
                </c:pt>
                <c:pt idx="280">
                  <c:v>21.2</c:v>
                </c:pt>
                <c:pt idx="281">
                  <c:v>21.35</c:v>
                </c:pt>
                <c:pt idx="282">
                  <c:v>22.42</c:v>
                </c:pt>
                <c:pt idx="283">
                  <c:v>23</c:v>
                </c:pt>
                <c:pt idx="284">
                  <c:v>23</c:v>
                </c:pt>
                <c:pt idx="285">
                  <c:v>22.5</c:v>
                </c:pt>
                <c:pt idx="286">
                  <c:v>22.95</c:v>
                </c:pt>
                <c:pt idx="287">
                  <c:v>22.4</c:v>
                </c:pt>
                <c:pt idx="288">
                  <c:v>22.59</c:v>
                </c:pt>
                <c:pt idx="289">
                  <c:v>21.41</c:v>
                </c:pt>
                <c:pt idx="290">
                  <c:v>21.2</c:v>
                </c:pt>
                <c:pt idx="291">
                  <c:v>21.15</c:v>
                </c:pt>
                <c:pt idx="292">
                  <c:v>21</c:v>
                </c:pt>
                <c:pt idx="293">
                  <c:v>21.2</c:v>
                </c:pt>
                <c:pt idx="294">
                  <c:v>20.9</c:v>
                </c:pt>
                <c:pt idx="295">
                  <c:v>21.39</c:v>
                </c:pt>
                <c:pt idx="296">
                  <c:v>21.3</c:v>
                </c:pt>
                <c:pt idx="297">
                  <c:v>22</c:v>
                </c:pt>
                <c:pt idx="298">
                  <c:v>22.5</c:v>
                </c:pt>
                <c:pt idx="299">
                  <c:v>22.5</c:v>
                </c:pt>
                <c:pt idx="300">
                  <c:v>22.8</c:v>
                </c:pt>
                <c:pt idx="301">
                  <c:v>23.2</c:v>
                </c:pt>
                <c:pt idx="302">
                  <c:v>22.4</c:v>
                </c:pt>
                <c:pt idx="303">
                  <c:v>22.35</c:v>
                </c:pt>
                <c:pt idx="304">
                  <c:v>22.58</c:v>
                </c:pt>
                <c:pt idx="305">
                  <c:v>22.25</c:v>
                </c:pt>
                <c:pt idx="306">
                  <c:v>21.78</c:v>
                </c:pt>
                <c:pt idx="307">
                  <c:v>21.35</c:v>
                </c:pt>
                <c:pt idx="308">
                  <c:v>21.45</c:v>
                </c:pt>
                <c:pt idx="309">
                  <c:v>21</c:v>
                </c:pt>
                <c:pt idx="310">
                  <c:v>21.2</c:v>
                </c:pt>
                <c:pt idx="311">
                  <c:v>21.21</c:v>
                </c:pt>
                <c:pt idx="312">
                  <c:v>21.05</c:v>
                </c:pt>
                <c:pt idx="313">
                  <c:v>21.4</c:v>
                </c:pt>
                <c:pt idx="314">
                  <c:v>21.5</c:v>
                </c:pt>
                <c:pt idx="315">
                  <c:v>21.65</c:v>
                </c:pt>
                <c:pt idx="316">
                  <c:v>21.61</c:v>
                </c:pt>
                <c:pt idx="317">
                  <c:v>21.34</c:v>
                </c:pt>
                <c:pt idx="318">
                  <c:v>21.11</c:v>
                </c:pt>
                <c:pt idx="319">
                  <c:v>21.09</c:v>
                </c:pt>
                <c:pt idx="320">
                  <c:v>21</c:v>
                </c:pt>
                <c:pt idx="321">
                  <c:v>21.47</c:v>
                </c:pt>
                <c:pt idx="322">
                  <c:v>21.2</c:v>
                </c:pt>
                <c:pt idx="323">
                  <c:v>20.75</c:v>
                </c:pt>
                <c:pt idx="324">
                  <c:v>19.05</c:v>
                </c:pt>
                <c:pt idx="325">
                  <c:v>19.02</c:v>
                </c:pt>
                <c:pt idx="326">
                  <c:v>17.45</c:v>
                </c:pt>
                <c:pt idx="327">
                  <c:v>17.600000000000001</c:v>
                </c:pt>
                <c:pt idx="328">
                  <c:v>17.600000000000001</c:v>
                </c:pt>
                <c:pt idx="329">
                  <c:v>18.2</c:v>
                </c:pt>
                <c:pt idx="330">
                  <c:v>18.25</c:v>
                </c:pt>
                <c:pt idx="331">
                  <c:v>18.899999999999999</c:v>
                </c:pt>
                <c:pt idx="332">
                  <c:v>19.25</c:v>
                </c:pt>
                <c:pt idx="333">
                  <c:v>19.27</c:v>
                </c:pt>
                <c:pt idx="334">
                  <c:v>18.84</c:v>
                </c:pt>
                <c:pt idx="335">
                  <c:v>18.75</c:v>
                </c:pt>
                <c:pt idx="336">
                  <c:v>19.260000000000002</c:v>
                </c:pt>
                <c:pt idx="337">
                  <c:v>19.7</c:v>
                </c:pt>
                <c:pt idx="338">
                  <c:v>19.95</c:v>
                </c:pt>
                <c:pt idx="339">
                  <c:v>19.39</c:v>
                </c:pt>
                <c:pt idx="340">
                  <c:v>19.100000000000001</c:v>
                </c:pt>
                <c:pt idx="341">
                  <c:v>19.149999999999999</c:v>
                </c:pt>
                <c:pt idx="342">
                  <c:v>19.72</c:v>
                </c:pt>
                <c:pt idx="343">
                  <c:v>20.010000000000002</c:v>
                </c:pt>
                <c:pt idx="344">
                  <c:v>21.8</c:v>
                </c:pt>
                <c:pt idx="345">
                  <c:v>20.65</c:v>
                </c:pt>
                <c:pt idx="346">
                  <c:v>19.940000000000001</c:v>
                </c:pt>
                <c:pt idx="347">
                  <c:v>20.09</c:v>
                </c:pt>
                <c:pt idx="348">
                  <c:v>20.14</c:v>
                </c:pt>
                <c:pt idx="349">
                  <c:v>19.63</c:v>
                </c:pt>
                <c:pt idx="350">
                  <c:v>19.09</c:v>
                </c:pt>
                <c:pt idx="351">
                  <c:v>18.989999999999998</c:v>
                </c:pt>
                <c:pt idx="352">
                  <c:v>19.3</c:v>
                </c:pt>
                <c:pt idx="353">
                  <c:v>19.899999999999999</c:v>
                </c:pt>
                <c:pt idx="354">
                  <c:v>19.350000000000001</c:v>
                </c:pt>
                <c:pt idx="355">
                  <c:v>19</c:v>
                </c:pt>
                <c:pt idx="356">
                  <c:v>19.010000000000002</c:v>
                </c:pt>
                <c:pt idx="357">
                  <c:v>19.18</c:v>
                </c:pt>
                <c:pt idx="358">
                  <c:v>17.72</c:v>
                </c:pt>
                <c:pt idx="359">
                  <c:v>17.96</c:v>
                </c:pt>
                <c:pt idx="360">
                  <c:v>18.399999999999999</c:v>
                </c:pt>
                <c:pt idx="361">
                  <c:v>18.45</c:v>
                </c:pt>
                <c:pt idx="362">
                  <c:v>18.03</c:v>
                </c:pt>
                <c:pt idx="363">
                  <c:v>17.72</c:v>
                </c:pt>
                <c:pt idx="364">
                  <c:v>19.3</c:v>
                </c:pt>
                <c:pt idx="365">
                  <c:v>17.23</c:v>
                </c:pt>
                <c:pt idx="366">
                  <c:v>17.28</c:v>
                </c:pt>
                <c:pt idx="367">
                  <c:v>17.8</c:v>
                </c:pt>
                <c:pt idx="368">
                  <c:v>17.96</c:v>
                </c:pt>
                <c:pt idx="369">
                  <c:v>18.27</c:v>
                </c:pt>
                <c:pt idx="370">
                  <c:v>18.899999999999999</c:v>
                </c:pt>
                <c:pt idx="371">
                  <c:v>18</c:v>
                </c:pt>
                <c:pt idx="372">
                  <c:v>17.39</c:v>
                </c:pt>
                <c:pt idx="373">
                  <c:v>17.5</c:v>
                </c:pt>
                <c:pt idx="374">
                  <c:v>17.2</c:v>
                </c:pt>
                <c:pt idx="375">
                  <c:v>17.2</c:v>
                </c:pt>
                <c:pt idx="376">
                  <c:v>17.57</c:v>
                </c:pt>
                <c:pt idx="377">
                  <c:v>17.010000000000002</c:v>
                </c:pt>
                <c:pt idx="378">
                  <c:v>17.43</c:v>
                </c:pt>
                <c:pt idx="379">
                  <c:v>17.420000000000002</c:v>
                </c:pt>
                <c:pt idx="380">
                  <c:v>17.68</c:v>
                </c:pt>
                <c:pt idx="381">
                  <c:v>17.5</c:v>
                </c:pt>
                <c:pt idx="382">
                  <c:v>17.940000000000001</c:v>
                </c:pt>
                <c:pt idx="383">
                  <c:v>17.63</c:v>
                </c:pt>
                <c:pt idx="384">
                  <c:v>17.149999999999999</c:v>
                </c:pt>
                <c:pt idx="385">
                  <c:v>17.55</c:v>
                </c:pt>
                <c:pt idx="386">
                  <c:v>17.11</c:v>
                </c:pt>
                <c:pt idx="387">
                  <c:v>17.149999999999999</c:v>
                </c:pt>
                <c:pt idx="388">
                  <c:v>17.25</c:v>
                </c:pt>
                <c:pt idx="389">
                  <c:v>17.2</c:v>
                </c:pt>
                <c:pt idx="390">
                  <c:v>17.899999999999999</c:v>
                </c:pt>
                <c:pt idx="391">
                  <c:v>17.899999999999999</c:v>
                </c:pt>
                <c:pt idx="392">
                  <c:v>17.34</c:v>
                </c:pt>
                <c:pt idx="393">
                  <c:v>16.899999999999999</c:v>
                </c:pt>
                <c:pt idx="394">
                  <c:v>16.309999999999999</c:v>
                </c:pt>
                <c:pt idx="395">
                  <c:v>15.97</c:v>
                </c:pt>
                <c:pt idx="396">
                  <c:v>15.35</c:v>
                </c:pt>
                <c:pt idx="397">
                  <c:v>15.2</c:v>
                </c:pt>
                <c:pt idx="398">
                  <c:v>15</c:v>
                </c:pt>
                <c:pt idx="399">
                  <c:v>14.91</c:v>
                </c:pt>
                <c:pt idx="400">
                  <c:v>14.91</c:v>
                </c:pt>
                <c:pt idx="401">
                  <c:v>15.35</c:v>
                </c:pt>
                <c:pt idx="402">
                  <c:v>15.69</c:v>
                </c:pt>
                <c:pt idx="403">
                  <c:v>15.58</c:v>
                </c:pt>
                <c:pt idx="404">
                  <c:v>16</c:v>
                </c:pt>
                <c:pt idx="405">
                  <c:v>16.75</c:v>
                </c:pt>
                <c:pt idx="406">
                  <c:v>17.399999999999999</c:v>
                </c:pt>
                <c:pt idx="407">
                  <c:v>17.399999999999999</c:v>
                </c:pt>
                <c:pt idx="408">
                  <c:v>16.95</c:v>
                </c:pt>
                <c:pt idx="409">
                  <c:v>17</c:v>
                </c:pt>
                <c:pt idx="410">
                  <c:v>16.73</c:v>
                </c:pt>
                <c:pt idx="411">
                  <c:v>16.600000000000001</c:v>
                </c:pt>
                <c:pt idx="412">
                  <c:v>16.3</c:v>
                </c:pt>
                <c:pt idx="413">
                  <c:v>16</c:v>
                </c:pt>
                <c:pt idx="414">
                  <c:v>15.7</c:v>
                </c:pt>
                <c:pt idx="415">
                  <c:v>15.6</c:v>
                </c:pt>
                <c:pt idx="416">
                  <c:v>16</c:v>
                </c:pt>
                <c:pt idx="417">
                  <c:v>16.100000000000001</c:v>
                </c:pt>
                <c:pt idx="418">
                  <c:v>16.2</c:v>
                </c:pt>
                <c:pt idx="419">
                  <c:v>16.27</c:v>
                </c:pt>
                <c:pt idx="420">
                  <c:v>16</c:v>
                </c:pt>
                <c:pt idx="421">
                  <c:v>16.29</c:v>
                </c:pt>
                <c:pt idx="422">
                  <c:v>16.5</c:v>
                </c:pt>
                <c:pt idx="423">
                  <c:v>16.95</c:v>
                </c:pt>
                <c:pt idx="424">
                  <c:v>16.989999999999998</c:v>
                </c:pt>
                <c:pt idx="425">
                  <c:v>17.7</c:v>
                </c:pt>
                <c:pt idx="426">
                  <c:v>17.18</c:v>
                </c:pt>
                <c:pt idx="427">
                  <c:v>17.5</c:v>
                </c:pt>
                <c:pt idx="428">
                  <c:v>17.75</c:v>
                </c:pt>
                <c:pt idx="429">
                  <c:v>17.55</c:v>
                </c:pt>
                <c:pt idx="430">
                  <c:v>17.8</c:v>
                </c:pt>
                <c:pt idx="431">
                  <c:v>17.8</c:v>
                </c:pt>
                <c:pt idx="432">
                  <c:v>17.7</c:v>
                </c:pt>
                <c:pt idx="433">
                  <c:v>18</c:v>
                </c:pt>
                <c:pt idx="434">
                  <c:v>18.3</c:v>
                </c:pt>
                <c:pt idx="435">
                  <c:v>18.52</c:v>
                </c:pt>
                <c:pt idx="436">
                  <c:v>18.98</c:v>
                </c:pt>
                <c:pt idx="437">
                  <c:v>19.12</c:v>
                </c:pt>
                <c:pt idx="438">
                  <c:v>19.329999999999998</c:v>
                </c:pt>
                <c:pt idx="439">
                  <c:v>19.38</c:v>
                </c:pt>
                <c:pt idx="440">
                  <c:v>20</c:v>
                </c:pt>
                <c:pt idx="441">
                  <c:v>20.58</c:v>
                </c:pt>
                <c:pt idx="442">
                  <c:v>20.149999999999999</c:v>
                </c:pt>
                <c:pt idx="443">
                  <c:v>20.38</c:v>
                </c:pt>
                <c:pt idx="444">
                  <c:v>20</c:v>
                </c:pt>
                <c:pt idx="445">
                  <c:v>20.43</c:v>
                </c:pt>
                <c:pt idx="446">
                  <c:v>21.68</c:v>
                </c:pt>
                <c:pt idx="447">
                  <c:v>21.89</c:v>
                </c:pt>
                <c:pt idx="448">
                  <c:v>21.47</c:v>
                </c:pt>
                <c:pt idx="449">
                  <c:v>21.98</c:v>
                </c:pt>
                <c:pt idx="450">
                  <c:v>21.54</c:v>
                </c:pt>
                <c:pt idx="451">
                  <c:v>21.5</c:v>
                </c:pt>
                <c:pt idx="452">
                  <c:v>22.3</c:v>
                </c:pt>
                <c:pt idx="453">
                  <c:v>21.83</c:v>
                </c:pt>
                <c:pt idx="454">
                  <c:v>21.5</c:v>
                </c:pt>
                <c:pt idx="455">
                  <c:v>22.1</c:v>
                </c:pt>
                <c:pt idx="456">
                  <c:v>22.5</c:v>
                </c:pt>
                <c:pt idx="457">
                  <c:v>22.96</c:v>
                </c:pt>
                <c:pt idx="458">
                  <c:v>22.85</c:v>
                </c:pt>
                <c:pt idx="459">
                  <c:v>22.5</c:v>
                </c:pt>
                <c:pt idx="460">
                  <c:v>23.15</c:v>
                </c:pt>
                <c:pt idx="461">
                  <c:v>22.86</c:v>
                </c:pt>
                <c:pt idx="462">
                  <c:v>22.91</c:v>
                </c:pt>
                <c:pt idx="463">
                  <c:v>22.55</c:v>
                </c:pt>
                <c:pt idx="464">
                  <c:v>22.45</c:v>
                </c:pt>
                <c:pt idx="465">
                  <c:v>22.4</c:v>
                </c:pt>
                <c:pt idx="466">
                  <c:v>22.9</c:v>
                </c:pt>
                <c:pt idx="467">
                  <c:v>22.69</c:v>
                </c:pt>
                <c:pt idx="468">
                  <c:v>22.56</c:v>
                </c:pt>
                <c:pt idx="469">
                  <c:v>22.47</c:v>
                </c:pt>
                <c:pt idx="470">
                  <c:v>22.54</c:v>
                </c:pt>
                <c:pt idx="471">
                  <c:v>22.74</c:v>
                </c:pt>
                <c:pt idx="472">
                  <c:v>22.67</c:v>
                </c:pt>
                <c:pt idx="473">
                  <c:v>22.78</c:v>
                </c:pt>
                <c:pt idx="474">
                  <c:v>23.05</c:v>
                </c:pt>
                <c:pt idx="475">
                  <c:v>23.15</c:v>
                </c:pt>
                <c:pt idx="476">
                  <c:v>22.25</c:v>
                </c:pt>
                <c:pt idx="477">
                  <c:v>22.11</c:v>
                </c:pt>
                <c:pt idx="478">
                  <c:v>22.64</c:v>
                </c:pt>
                <c:pt idx="479">
                  <c:v>22.2</c:v>
                </c:pt>
                <c:pt idx="480">
                  <c:v>22.7</c:v>
                </c:pt>
                <c:pt idx="481">
                  <c:v>22.05</c:v>
                </c:pt>
                <c:pt idx="482">
                  <c:v>22.49</c:v>
                </c:pt>
                <c:pt idx="483">
                  <c:v>22.3</c:v>
                </c:pt>
                <c:pt idx="484">
                  <c:v>22.45</c:v>
                </c:pt>
                <c:pt idx="485">
                  <c:v>22</c:v>
                </c:pt>
                <c:pt idx="486">
                  <c:v>21.96</c:v>
                </c:pt>
                <c:pt idx="487">
                  <c:v>23.3</c:v>
                </c:pt>
                <c:pt idx="488">
                  <c:v>23.2</c:v>
                </c:pt>
                <c:pt idx="489">
                  <c:v>22.85</c:v>
                </c:pt>
                <c:pt idx="490">
                  <c:v>23</c:v>
                </c:pt>
                <c:pt idx="491">
                  <c:v>23.18</c:v>
                </c:pt>
                <c:pt idx="492">
                  <c:v>23.2</c:v>
                </c:pt>
                <c:pt idx="493">
                  <c:v>22.8</c:v>
                </c:pt>
                <c:pt idx="494">
                  <c:v>23.8</c:v>
                </c:pt>
                <c:pt idx="495">
                  <c:v>24</c:v>
                </c:pt>
                <c:pt idx="496">
                  <c:v>23.5</c:v>
                </c:pt>
                <c:pt idx="497">
                  <c:v>23.79</c:v>
                </c:pt>
                <c:pt idx="498">
                  <c:v>23.8</c:v>
                </c:pt>
                <c:pt idx="499">
                  <c:v>25</c:v>
                </c:pt>
                <c:pt idx="500">
                  <c:v>24.56</c:v>
                </c:pt>
                <c:pt idx="501">
                  <c:v>24</c:v>
                </c:pt>
                <c:pt idx="502">
                  <c:v>24.76</c:v>
                </c:pt>
                <c:pt idx="503">
                  <c:v>24.92</c:v>
                </c:pt>
                <c:pt idx="504">
                  <c:v>24.5</c:v>
                </c:pt>
                <c:pt idx="505">
                  <c:v>24.8</c:v>
                </c:pt>
                <c:pt idx="506">
                  <c:v>24.5</c:v>
                </c:pt>
                <c:pt idx="507">
                  <c:v>24.79</c:v>
                </c:pt>
                <c:pt idx="508">
                  <c:v>23.96</c:v>
                </c:pt>
                <c:pt idx="509">
                  <c:v>24.05</c:v>
                </c:pt>
                <c:pt idx="510">
                  <c:v>24.05</c:v>
                </c:pt>
                <c:pt idx="511">
                  <c:v>24.06</c:v>
                </c:pt>
                <c:pt idx="512">
                  <c:v>24.5</c:v>
                </c:pt>
                <c:pt idx="513">
                  <c:v>24.37</c:v>
                </c:pt>
                <c:pt idx="514">
                  <c:v>24.95</c:v>
                </c:pt>
                <c:pt idx="515">
                  <c:v>25.52</c:v>
                </c:pt>
                <c:pt idx="516">
                  <c:v>25.46</c:v>
                </c:pt>
                <c:pt idx="517">
                  <c:v>24.8</c:v>
                </c:pt>
                <c:pt idx="518">
                  <c:v>24.9</c:v>
                </c:pt>
                <c:pt idx="519">
                  <c:v>24</c:v>
                </c:pt>
                <c:pt idx="520">
                  <c:v>23.95</c:v>
                </c:pt>
                <c:pt idx="521">
                  <c:v>23.4</c:v>
                </c:pt>
                <c:pt idx="522">
                  <c:v>23</c:v>
                </c:pt>
                <c:pt idx="523">
                  <c:v>23.04</c:v>
                </c:pt>
                <c:pt idx="524">
                  <c:v>22.65</c:v>
                </c:pt>
                <c:pt idx="525">
                  <c:v>22.79</c:v>
                </c:pt>
                <c:pt idx="526">
                  <c:v>23.4</c:v>
                </c:pt>
                <c:pt idx="527">
                  <c:v>23.7</c:v>
                </c:pt>
                <c:pt idx="528">
                  <c:v>23.65</c:v>
                </c:pt>
                <c:pt idx="529">
                  <c:v>24.75</c:v>
                </c:pt>
                <c:pt idx="530">
                  <c:v>24.6</c:v>
                </c:pt>
                <c:pt idx="531">
                  <c:v>24.05</c:v>
                </c:pt>
                <c:pt idx="532">
                  <c:v>24.01</c:v>
                </c:pt>
                <c:pt idx="533">
                  <c:v>24.4</c:v>
                </c:pt>
                <c:pt idx="534">
                  <c:v>24.55</c:v>
                </c:pt>
                <c:pt idx="535">
                  <c:v>24.8</c:v>
                </c:pt>
                <c:pt idx="536">
                  <c:v>24.78</c:v>
                </c:pt>
                <c:pt idx="537">
                  <c:v>25.38</c:v>
                </c:pt>
                <c:pt idx="538">
                  <c:v>25.45</c:v>
                </c:pt>
                <c:pt idx="539">
                  <c:v>26</c:v>
                </c:pt>
                <c:pt idx="540">
                  <c:v>25.42</c:v>
                </c:pt>
                <c:pt idx="541">
                  <c:v>26.13</c:v>
                </c:pt>
                <c:pt idx="542">
                  <c:v>25.35</c:v>
                </c:pt>
                <c:pt idx="543">
                  <c:v>25.2</c:v>
                </c:pt>
                <c:pt idx="544">
                  <c:v>25.28</c:v>
                </c:pt>
                <c:pt idx="545">
                  <c:v>25.3</c:v>
                </c:pt>
                <c:pt idx="546">
                  <c:v>25.45</c:v>
                </c:pt>
                <c:pt idx="547">
                  <c:v>25.87</c:v>
                </c:pt>
                <c:pt idx="548">
                  <c:v>25.74</c:v>
                </c:pt>
                <c:pt idx="549">
                  <c:v>27.6</c:v>
                </c:pt>
                <c:pt idx="550">
                  <c:v>26.95</c:v>
                </c:pt>
                <c:pt idx="551">
                  <c:v>27.41</c:v>
                </c:pt>
                <c:pt idx="552">
                  <c:v>27.5</c:v>
                </c:pt>
                <c:pt idx="553">
                  <c:v>27</c:v>
                </c:pt>
                <c:pt idx="554">
                  <c:v>26.77</c:v>
                </c:pt>
                <c:pt idx="555">
                  <c:v>26.84</c:v>
                </c:pt>
                <c:pt idx="556">
                  <c:v>26.72</c:v>
                </c:pt>
                <c:pt idx="557">
                  <c:v>26.72</c:v>
                </c:pt>
                <c:pt idx="558">
                  <c:v>27.8</c:v>
                </c:pt>
                <c:pt idx="559">
                  <c:v>28.1</c:v>
                </c:pt>
                <c:pt idx="560">
                  <c:v>26.8</c:v>
                </c:pt>
                <c:pt idx="561">
                  <c:v>26.55</c:v>
                </c:pt>
                <c:pt idx="562">
                  <c:v>25.8</c:v>
                </c:pt>
                <c:pt idx="563">
                  <c:v>26.4</c:v>
                </c:pt>
                <c:pt idx="564">
                  <c:v>26.2</c:v>
                </c:pt>
                <c:pt idx="565">
                  <c:v>26.99</c:v>
                </c:pt>
                <c:pt idx="566">
                  <c:v>26.9</c:v>
                </c:pt>
                <c:pt idx="567">
                  <c:v>26.89</c:v>
                </c:pt>
                <c:pt idx="568">
                  <c:v>27.3</c:v>
                </c:pt>
                <c:pt idx="569">
                  <c:v>27.99</c:v>
                </c:pt>
                <c:pt idx="570">
                  <c:v>27.63</c:v>
                </c:pt>
                <c:pt idx="571">
                  <c:v>28.58</c:v>
                </c:pt>
                <c:pt idx="572">
                  <c:v>28</c:v>
                </c:pt>
                <c:pt idx="573">
                  <c:v>28.45</c:v>
                </c:pt>
                <c:pt idx="574">
                  <c:v>28.89</c:v>
                </c:pt>
                <c:pt idx="575">
                  <c:v>29</c:v>
                </c:pt>
                <c:pt idx="576">
                  <c:v>29.69</c:v>
                </c:pt>
                <c:pt idx="577">
                  <c:v>28.5</c:v>
                </c:pt>
                <c:pt idx="578">
                  <c:v>28</c:v>
                </c:pt>
                <c:pt idx="579">
                  <c:v>29.05</c:v>
                </c:pt>
                <c:pt idx="580">
                  <c:v>29.2</c:v>
                </c:pt>
                <c:pt idx="581">
                  <c:v>28.3</c:v>
                </c:pt>
                <c:pt idx="582">
                  <c:v>29.05</c:v>
                </c:pt>
                <c:pt idx="583">
                  <c:v>28.95</c:v>
                </c:pt>
                <c:pt idx="584">
                  <c:v>29.3</c:v>
                </c:pt>
                <c:pt idx="585">
                  <c:v>29.25</c:v>
                </c:pt>
                <c:pt idx="586">
                  <c:v>29</c:v>
                </c:pt>
                <c:pt idx="587">
                  <c:v>28.25</c:v>
                </c:pt>
                <c:pt idx="588">
                  <c:v>28.56</c:v>
                </c:pt>
                <c:pt idx="589">
                  <c:v>29.25</c:v>
                </c:pt>
                <c:pt idx="590">
                  <c:v>28.8</c:v>
                </c:pt>
                <c:pt idx="591">
                  <c:v>29.13</c:v>
                </c:pt>
                <c:pt idx="592">
                  <c:v>29.67</c:v>
                </c:pt>
                <c:pt idx="593">
                  <c:v>30</c:v>
                </c:pt>
                <c:pt idx="594">
                  <c:v>29.6</c:v>
                </c:pt>
                <c:pt idx="595">
                  <c:v>29.38</c:v>
                </c:pt>
                <c:pt idx="596">
                  <c:v>28.95</c:v>
                </c:pt>
                <c:pt idx="597">
                  <c:v>28.7</c:v>
                </c:pt>
                <c:pt idx="598">
                  <c:v>28.94</c:v>
                </c:pt>
                <c:pt idx="599">
                  <c:v>28.68</c:v>
                </c:pt>
                <c:pt idx="600">
                  <c:v>27.53</c:v>
                </c:pt>
                <c:pt idx="601">
                  <c:v>27.5</c:v>
                </c:pt>
                <c:pt idx="602">
                  <c:v>26.76</c:v>
                </c:pt>
                <c:pt idx="603">
                  <c:v>27.4</c:v>
                </c:pt>
                <c:pt idx="604">
                  <c:v>27.58</c:v>
                </c:pt>
                <c:pt idx="605">
                  <c:v>28.3</c:v>
                </c:pt>
                <c:pt idx="606">
                  <c:v>28.35</c:v>
                </c:pt>
                <c:pt idx="607">
                  <c:v>28.45</c:v>
                </c:pt>
                <c:pt idx="608">
                  <c:v>28.6</c:v>
                </c:pt>
                <c:pt idx="609">
                  <c:v>28.52</c:v>
                </c:pt>
                <c:pt idx="610">
                  <c:v>28.5</c:v>
                </c:pt>
                <c:pt idx="611">
                  <c:v>28.64</c:v>
                </c:pt>
                <c:pt idx="612">
                  <c:v>29.3</c:v>
                </c:pt>
                <c:pt idx="613">
                  <c:v>29.15</c:v>
                </c:pt>
                <c:pt idx="614">
                  <c:v>29.9</c:v>
                </c:pt>
                <c:pt idx="615">
                  <c:v>30.51</c:v>
                </c:pt>
                <c:pt idx="616">
                  <c:v>30.88</c:v>
                </c:pt>
                <c:pt idx="617">
                  <c:v>31.6</c:v>
                </c:pt>
                <c:pt idx="618">
                  <c:v>31.2</c:v>
                </c:pt>
                <c:pt idx="619">
                  <c:v>30.65</c:v>
                </c:pt>
                <c:pt idx="620">
                  <c:v>31.15</c:v>
                </c:pt>
                <c:pt idx="621">
                  <c:v>32</c:v>
                </c:pt>
                <c:pt idx="622">
                  <c:v>32.14</c:v>
                </c:pt>
                <c:pt idx="623">
                  <c:v>32.25</c:v>
                </c:pt>
                <c:pt idx="624">
                  <c:v>32</c:v>
                </c:pt>
                <c:pt idx="625">
                  <c:v>32.5</c:v>
                </c:pt>
                <c:pt idx="626">
                  <c:v>32.15</c:v>
                </c:pt>
                <c:pt idx="627">
                  <c:v>32.17</c:v>
                </c:pt>
                <c:pt idx="628">
                  <c:v>30.89</c:v>
                </c:pt>
                <c:pt idx="629">
                  <c:v>30.85</c:v>
                </c:pt>
                <c:pt idx="630">
                  <c:v>30.85</c:v>
                </c:pt>
                <c:pt idx="631">
                  <c:v>30.79</c:v>
                </c:pt>
                <c:pt idx="632">
                  <c:v>31.29</c:v>
                </c:pt>
                <c:pt idx="633">
                  <c:v>31.65</c:v>
                </c:pt>
                <c:pt idx="634">
                  <c:v>31.14</c:v>
                </c:pt>
                <c:pt idx="635">
                  <c:v>30.89</c:v>
                </c:pt>
                <c:pt idx="636">
                  <c:v>30.5</c:v>
                </c:pt>
                <c:pt idx="637">
                  <c:v>29.75</c:v>
                </c:pt>
                <c:pt idx="638">
                  <c:v>29.4</c:v>
                </c:pt>
                <c:pt idx="639">
                  <c:v>30.6</c:v>
                </c:pt>
                <c:pt idx="640">
                  <c:v>30.16</c:v>
                </c:pt>
                <c:pt idx="641">
                  <c:v>30</c:v>
                </c:pt>
                <c:pt idx="642">
                  <c:v>29.82</c:v>
                </c:pt>
                <c:pt idx="643">
                  <c:v>29.45</c:v>
                </c:pt>
                <c:pt idx="644">
                  <c:v>30.36</c:v>
                </c:pt>
                <c:pt idx="645">
                  <c:v>30.54</c:v>
                </c:pt>
                <c:pt idx="646">
                  <c:v>30.5</c:v>
                </c:pt>
                <c:pt idx="647">
                  <c:v>30.9</c:v>
                </c:pt>
                <c:pt idx="648">
                  <c:v>31</c:v>
                </c:pt>
                <c:pt idx="649">
                  <c:v>30.6</c:v>
                </c:pt>
                <c:pt idx="650">
                  <c:v>30.55</c:v>
                </c:pt>
                <c:pt idx="651">
                  <c:v>30.45</c:v>
                </c:pt>
                <c:pt idx="652">
                  <c:v>31</c:v>
                </c:pt>
                <c:pt idx="653">
                  <c:v>31.45</c:v>
                </c:pt>
                <c:pt idx="654">
                  <c:v>31.14</c:v>
                </c:pt>
                <c:pt idx="655">
                  <c:v>30.68</c:v>
                </c:pt>
                <c:pt idx="656">
                  <c:v>30.57</c:v>
                </c:pt>
                <c:pt idx="657">
                  <c:v>30.99</c:v>
                </c:pt>
                <c:pt idx="658">
                  <c:v>30.53</c:v>
                </c:pt>
                <c:pt idx="659">
                  <c:v>30.53</c:v>
                </c:pt>
                <c:pt idx="660">
                  <c:v>31</c:v>
                </c:pt>
                <c:pt idx="661">
                  <c:v>30.8</c:v>
                </c:pt>
                <c:pt idx="662">
                  <c:v>30.55</c:v>
                </c:pt>
                <c:pt idx="663">
                  <c:v>31.05</c:v>
                </c:pt>
                <c:pt idx="664">
                  <c:v>30.89</c:v>
                </c:pt>
                <c:pt idx="665">
                  <c:v>31.32</c:v>
                </c:pt>
                <c:pt idx="666">
                  <c:v>30.95</c:v>
                </c:pt>
                <c:pt idx="667">
                  <c:v>31.98</c:v>
                </c:pt>
                <c:pt idx="668">
                  <c:v>32.4</c:v>
                </c:pt>
                <c:pt idx="669">
                  <c:v>32.29</c:v>
                </c:pt>
                <c:pt idx="670">
                  <c:v>33.4</c:v>
                </c:pt>
                <c:pt idx="671">
                  <c:v>34</c:v>
                </c:pt>
                <c:pt idx="672">
                  <c:v>33.35</c:v>
                </c:pt>
                <c:pt idx="673">
                  <c:v>32.9</c:v>
                </c:pt>
                <c:pt idx="674">
                  <c:v>33.799999999999997</c:v>
                </c:pt>
                <c:pt idx="675">
                  <c:v>33.04</c:v>
                </c:pt>
                <c:pt idx="676">
                  <c:v>33.19</c:v>
                </c:pt>
                <c:pt idx="677">
                  <c:v>33.83</c:v>
                </c:pt>
                <c:pt idx="678">
                  <c:v>32.83</c:v>
                </c:pt>
                <c:pt idx="679">
                  <c:v>32.75</c:v>
                </c:pt>
                <c:pt idx="680">
                  <c:v>32.700000000000003</c:v>
                </c:pt>
                <c:pt idx="681">
                  <c:v>32.200000000000003</c:v>
                </c:pt>
                <c:pt idx="682">
                  <c:v>32.979999999999997</c:v>
                </c:pt>
                <c:pt idx="683">
                  <c:v>33.200000000000003</c:v>
                </c:pt>
                <c:pt idx="684">
                  <c:v>33.79</c:v>
                </c:pt>
                <c:pt idx="685">
                  <c:v>33.9</c:v>
                </c:pt>
                <c:pt idx="686">
                  <c:v>33.1</c:v>
                </c:pt>
                <c:pt idx="687">
                  <c:v>32.78</c:v>
                </c:pt>
                <c:pt idx="688">
                  <c:v>32.4</c:v>
                </c:pt>
                <c:pt idx="689">
                  <c:v>31.9</c:v>
                </c:pt>
                <c:pt idx="690">
                  <c:v>31.91</c:v>
                </c:pt>
                <c:pt idx="691">
                  <c:v>32.25</c:v>
                </c:pt>
                <c:pt idx="692">
                  <c:v>33.5</c:v>
                </c:pt>
                <c:pt idx="693">
                  <c:v>33.32</c:v>
                </c:pt>
                <c:pt idx="694">
                  <c:v>32.869999999999997</c:v>
                </c:pt>
                <c:pt idx="695">
                  <c:v>32.619999999999997</c:v>
                </c:pt>
                <c:pt idx="696">
                  <c:v>33.21</c:v>
                </c:pt>
                <c:pt idx="697">
                  <c:v>33.6</c:v>
                </c:pt>
                <c:pt idx="698">
                  <c:v>33.5</c:v>
                </c:pt>
                <c:pt idx="699">
                  <c:v>33.4</c:v>
                </c:pt>
                <c:pt idx="700">
                  <c:v>32.799999999999997</c:v>
                </c:pt>
                <c:pt idx="701">
                  <c:v>33.200000000000003</c:v>
                </c:pt>
                <c:pt idx="702">
                  <c:v>33.020000000000003</c:v>
                </c:pt>
                <c:pt idx="703">
                  <c:v>33.25</c:v>
                </c:pt>
                <c:pt idx="704">
                  <c:v>32.770000000000003</c:v>
                </c:pt>
                <c:pt idx="705">
                  <c:v>32.94</c:v>
                </c:pt>
                <c:pt idx="706">
                  <c:v>33.6</c:v>
                </c:pt>
                <c:pt idx="707">
                  <c:v>33.049999999999997</c:v>
                </c:pt>
                <c:pt idx="708">
                  <c:v>32.409999999999997</c:v>
                </c:pt>
                <c:pt idx="709">
                  <c:v>32.200000000000003</c:v>
                </c:pt>
                <c:pt idx="710">
                  <c:v>32.159999999999997</c:v>
                </c:pt>
                <c:pt idx="711">
                  <c:v>32.24</c:v>
                </c:pt>
                <c:pt idx="712">
                  <c:v>31.8</c:v>
                </c:pt>
                <c:pt idx="713">
                  <c:v>32</c:v>
                </c:pt>
                <c:pt idx="714">
                  <c:v>32.19</c:v>
                </c:pt>
                <c:pt idx="715">
                  <c:v>31</c:v>
                </c:pt>
                <c:pt idx="716">
                  <c:v>30.4</c:v>
                </c:pt>
                <c:pt idx="717">
                  <c:v>30.2</c:v>
                </c:pt>
                <c:pt idx="718">
                  <c:v>31.6</c:v>
                </c:pt>
                <c:pt idx="719">
                  <c:v>31.55</c:v>
                </c:pt>
                <c:pt idx="720">
                  <c:v>31.8</c:v>
                </c:pt>
                <c:pt idx="721">
                  <c:v>31.72</c:v>
                </c:pt>
                <c:pt idx="722">
                  <c:v>31.78</c:v>
                </c:pt>
                <c:pt idx="723">
                  <c:v>31.97</c:v>
                </c:pt>
                <c:pt idx="724">
                  <c:v>32.25</c:v>
                </c:pt>
                <c:pt idx="725">
                  <c:v>31.98</c:v>
                </c:pt>
                <c:pt idx="726">
                  <c:v>31.65</c:v>
                </c:pt>
                <c:pt idx="727">
                  <c:v>31.99</c:v>
                </c:pt>
                <c:pt idx="728">
                  <c:v>31.9</c:v>
                </c:pt>
                <c:pt idx="729">
                  <c:v>32.020000000000003</c:v>
                </c:pt>
                <c:pt idx="730">
                  <c:v>32.6</c:v>
                </c:pt>
                <c:pt idx="731">
                  <c:v>31.69</c:v>
                </c:pt>
                <c:pt idx="732">
                  <c:v>32</c:v>
                </c:pt>
                <c:pt idx="733">
                  <c:v>32.369999999999997</c:v>
                </c:pt>
                <c:pt idx="734">
                  <c:v>31.77</c:v>
                </c:pt>
                <c:pt idx="735">
                  <c:v>31.7</c:v>
                </c:pt>
                <c:pt idx="736">
                  <c:v>31.8</c:v>
                </c:pt>
                <c:pt idx="737">
                  <c:v>31.58</c:v>
                </c:pt>
                <c:pt idx="738">
                  <c:v>32.81</c:v>
                </c:pt>
                <c:pt idx="739">
                  <c:v>31.92</c:v>
                </c:pt>
                <c:pt idx="740">
                  <c:v>31.6</c:v>
                </c:pt>
                <c:pt idx="741">
                  <c:v>30.9</c:v>
                </c:pt>
                <c:pt idx="742">
                  <c:v>31.84</c:v>
                </c:pt>
                <c:pt idx="743">
                  <c:v>31.69</c:v>
                </c:pt>
                <c:pt idx="744">
                  <c:v>31.49</c:v>
                </c:pt>
                <c:pt idx="745">
                  <c:v>31.4</c:v>
                </c:pt>
                <c:pt idx="746">
                  <c:v>31.24</c:v>
                </c:pt>
                <c:pt idx="747">
                  <c:v>31.3</c:v>
                </c:pt>
                <c:pt idx="748">
                  <c:v>30.83</c:v>
                </c:pt>
                <c:pt idx="749">
                  <c:v>32.08</c:v>
                </c:pt>
                <c:pt idx="750">
                  <c:v>31.35</c:v>
                </c:pt>
                <c:pt idx="751">
                  <c:v>31.73</c:v>
                </c:pt>
                <c:pt idx="752">
                  <c:v>32.85</c:v>
                </c:pt>
                <c:pt idx="753">
                  <c:v>33.22</c:v>
                </c:pt>
                <c:pt idx="754">
                  <c:v>33.58</c:v>
                </c:pt>
                <c:pt idx="755">
                  <c:v>33.26</c:v>
                </c:pt>
                <c:pt idx="756">
                  <c:v>33.99</c:v>
                </c:pt>
                <c:pt idx="757">
                  <c:v>33.85</c:v>
                </c:pt>
                <c:pt idx="758">
                  <c:v>34.619999999999997</c:v>
                </c:pt>
                <c:pt idx="759">
                  <c:v>33.86</c:v>
                </c:pt>
                <c:pt idx="760">
                  <c:v>33.1</c:v>
                </c:pt>
                <c:pt idx="761">
                  <c:v>34.15</c:v>
                </c:pt>
                <c:pt idx="762">
                  <c:v>34.4</c:v>
                </c:pt>
                <c:pt idx="763">
                  <c:v>34.5</c:v>
                </c:pt>
                <c:pt idx="764">
                  <c:v>34.75</c:v>
                </c:pt>
                <c:pt idx="765">
                  <c:v>34.76</c:v>
                </c:pt>
                <c:pt idx="766">
                  <c:v>34.909999999999997</c:v>
                </c:pt>
                <c:pt idx="767">
                  <c:v>35.78</c:v>
                </c:pt>
                <c:pt idx="768">
                  <c:v>35.5</c:v>
                </c:pt>
                <c:pt idx="769">
                  <c:v>35.74</c:v>
                </c:pt>
                <c:pt idx="770">
                  <c:v>35.65</c:v>
                </c:pt>
                <c:pt idx="771">
                  <c:v>35.22</c:v>
                </c:pt>
                <c:pt idx="772">
                  <c:v>35.299999999999997</c:v>
                </c:pt>
                <c:pt idx="773">
                  <c:v>35.54</c:v>
                </c:pt>
                <c:pt idx="774">
                  <c:v>35.4</c:v>
                </c:pt>
                <c:pt idx="775">
                  <c:v>34.96</c:v>
                </c:pt>
                <c:pt idx="776">
                  <c:v>34.53</c:v>
                </c:pt>
                <c:pt idx="777">
                  <c:v>34.14</c:v>
                </c:pt>
                <c:pt idx="778">
                  <c:v>34.06</c:v>
                </c:pt>
                <c:pt idx="779">
                  <c:v>33.299999999999997</c:v>
                </c:pt>
                <c:pt idx="780">
                  <c:v>32.57</c:v>
                </c:pt>
                <c:pt idx="781">
                  <c:v>32.33</c:v>
                </c:pt>
                <c:pt idx="782">
                  <c:v>33.03</c:v>
                </c:pt>
                <c:pt idx="783">
                  <c:v>32.74</c:v>
                </c:pt>
                <c:pt idx="784">
                  <c:v>33.81</c:v>
                </c:pt>
                <c:pt idx="785">
                  <c:v>33.5</c:v>
                </c:pt>
                <c:pt idx="786">
                  <c:v>32.25</c:v>
                </c:pt>
                <c:pt idx="787">
                  <c:v>30.61</c:v>
                </c:pt>
                <c:pt idx="788">
                  <c:v>29.44</c:v>
                </c:pt>
                <c:pt idx="789">
                  <c:v>27.99</c:v>
                </c:pt>
                <c:pt idx="790">
                  <c:v>28.08</c:v>
                </c:pt>
                <c:pt idx="791">
                  <c:v>29.15</c:v>
                </c:pt>
                <c:pt idx="792">
                  <c:v>30.25</c:v>
                </c:pt>
                <c:pt idx="793">
                  <c:v>30.21</c:v>
                </c:pt>
                <c:pt idx="794">
                  <c:v>29.39</c:v>
                </c:pt>
                <c:pt idx="795">
                  <c:v>28</c:v>
                </c:pt>
                <c:pt idx="796">
                  <c:v>28</c:v>
                </c:pt>
                <c:pt idx="797">
                  <c:v>28.25</c:v>
                </c:pt>
                <c:pt idx="798">
                  <c:v>27.92</c:v>
                </c:pt>
                <c:pt idx="799">
                  <c:v>28.5</c:v>
                </c:pt>
                <c:pt idx="800">
                  <c:v>27.95</c:v>
                </c:pt>
                <c:pt idx="801">
                  <c:v>29.14</c:v>
                </c:pt>
                <c:pt idx="802">
                  <c:v>28.5</c:v>
                </c:pt>
                <c:pt idx="803">
                  <c:v>29.14</c:v>
                </c:pt>
                <c:pt idx="804">
                  <c:v>29</c:v>
                </c:pt>
                <c:pt idx="805">
                  <c:v>29</c:v>
                </c:pt>
                <c:pt idx="806">
                  <c:v>29.2</c:v>
                </c:pt>
                <c:pt idx="807">
                  <c:v>28.85</c:v>
                </c:pt>
                <c:pt idx="808">
                  <c:v>29.2</c:v>
                </c:pt>
                <c:pt idx="809">
                  <c:v>28.8</c:v>
                </c:pt>
                <c:pt idx="810">
                  <c:v>28.75</c:v>
                </c:pt>
                <c:pt idx="811">
                  <c:v>28.82</c:v>
                </c:pt>
                <c:pt idx="812">
                  <c:v>28.79</c:v>
                </c:pt>
                <c:pt idx="813">
                  <c:v>28.47</c:v>
                </c:pt>
                <c:pt idx="814">
                  <c:v>28.49</c:v>
                </c:pt>
                <c:pt idx="815">
                  <c:v>28.5</c:v>
                </c:pt>
                <c:pt idx="816">
                  <c:v>27.9</c:v>
                </c:pt>
                <c:pt idx="817">
                  <c:v>27.7</c:v>
                </c:pt>
                <c:pt idx="818">
                  <c:v>26.77</c:v>
                </c:pt>
                <c:pt idx="819">
                  <c:v>27</c:v>
                </c:pt>
                <c:pt idx="820">
                  <c:v>27.1</c:v>
                </c:pt>
                <c:pt idx="821">
                  <c:v>27.1</c:v>
                </c:pt>
                <c:pt idx="822">
                  <c:v>27.15</c:v>
                </c:pt>
                <c:pt idx="823">
                  <c:v>27.54</c:v>
                </c:pt>
                <c:pt idx="824">
                  <c:v>27.4</c:v>
                </c:pt>
                <c:pt idx="825">
                  <c:v>27.09</c:v>
                </c:pt>
                <c:pt idx="826">
                  <c:v>27.25</c:v>
                </c:pt>
                <c:pt idx="827">
                  <c:v>27.8</c:v>
                </c:pt>
                <c:pt idx="828">
                  <c:v>27.61</c:v>
                </c:pt>
                <c:pt idx="829">
                  <c:v>27.55</c:v>
                </c:pt>
                <c:pt idx="830">
                  <c:v>27.35</c:v>
                </c:pt>
                <c:pt idx="831">
                  <c:v>27.77</c:v>
                </c:pt>
                <c:pt idx="832">
                  <c:v>27.95</c:v>
                </c:pt>
                <c:pt idx="833">
                  <c:v>28.05</c:v>
                </c:pt>
                <c:pt idx="834">
                  <c:v>27.75</c:v>
                </c:pt>
                <c:pt idx="835">
                  <c:v>27.2</c:v>
                </c:pt>
                <c:pt idx="836">
                  <c:v>28.45</c:v>
                </c:pt>
                <c:pt idx="837">
                  <c:v>29.6</c:v>
                </c:pt>
                <c:pt idx="838">
                  <c:v>28.98</c:v>
                </c:pt>
                <c:pt idx="839">
                  <c:v>29</c:v>
                </c:pt>
                <c:pt idx="840">
                  <c:v>29.6</c:v>
                </c:pt>
                <c:pt idx="841">
                  <c:v>30.25</c:v>
                </c:pt>
                <c:pt idx="842">
                  <c:v>30.07</c:v>
                </c:pt>
                <c:pt idx="843">
                  <c:v>30.2</c:v>
                </c:pt>
                <c:pt idx="844">
                  <c:v>30.4</c:v>
                </c:pt>
                <c:pt idx="845">
                  <c:v>30</c:v>
                </c:pt>
                <c:pt idx="846">
                  <c:v>30.1</c:v>
                </c:pt>
                <c:pt idx="847">
                  <c:v>30.6</c:v>
                </c:pt>
                <c:pt idx="848">
                  <c:v>30.65</c:v>
                </c:pt>
                <c:pt idx="849">
                  <c:v>30.35</c:v>
                </c:pt>
                <c:pt idx="850">
                  <c:v>30.1</c:v>
                </c:pt>
                <c:pt idx="851">
                  <c:v>30.63</c:v>
                </c:pt>
                <c:pt idx="852">
                  <c:v>30.24</c:v>
                </c:pt>
                <c:pt idx="853">
                  <c:v>30.7</c:v>
                </c:pt>
                <c:pt idx="854">
                  <c:v>31.25</c:v>
                </c:pt>
                <c:pt idx="855">
                  <c:v>31.51</c:v>
                </c:pt>
                <c:pt idx="856">
                  <c:v>31.47</c:v>
                </c:pt>
                <c:pt idx="857">
                  <c:v>30.48</c:v>
                </c:pt>
                <c:pt idx="858">
                  <c:v>30.36</c:v>
                </c:pt>
                <c:pt idx="859">
                  <c:v>30.22</c:v>
                </c:pt>
                <c:pt idx="860">
                  <c:v>29.9</c:v>
                </c:pt>
                <c:pt idx="861">
                  <c:v>29.78</c:v>
                </c:pt>
                <c:pt idx="862">
                  <c:v>30.2</c:v>
                </c:pt>
                <c:pt idx="863">
                  <c:v>31.31</c:v>
                </c:pt>
                <c:pt idx="864">
                  <c:v>30.9</c:v>
                </c:pt>
                <c:pt idx="865">
                  <c:v>31.77</c:v>
                </c:pt>
                <c:pt idx="866">
                  <c:v>31.99</c:v>
                </c:pt>
                <c:pt idx="867">
                  <c:v>32.299999999999997</c:v>
                </c:pt>
                <c:pt idx="868">
                  <c:v>32.299999999999997</c:v>
                </c:pt>
                <c:pt idx="869">
                  <c:v>32.299999999999997</c:v>
                </c:pt>
                <c:pt idx="870">
                  <c:v>32.299999999999997</c:v>
                </c:pt>
                <c:pt idx="871">
                  <c:v>32.340000000000003</c:v>
                </c:pt>
                <c:pt idx="872">
                  <c:v>32.35</c:v>
                </c:pt>
                <c:pt idx="873">
                  <c:v>32.06</c:v>
                </c:pt>
                <c:pt idx="874">
                  <c:v>32.090000000000003</c:v>
                </c:pt>
                <c:pt idx="875">
                  <c:v>31.58</c:v>
                </c:pt>
                <c:pt idx="876">
                  <c:v>30.9</c:v>
                </c:pt>
                <c:pt idx="877">
                  <c:v>31.71</c:v>
                </c:pt>
                <c:pt idx="878">
                  <c:v>31.9</c:v>
                </c:pt>
                <c:pt idx="879">
                  <c:v>31.8</c:v>
                </c:pt>
                <c:pt idx="880">
                  <c:v>31.2</c:v>
                </c:pt>
                <c:pt idx="881">
                  <c:v>31.1</c:v>
                </c:pt>
                <c:pt idx="882">
                  <c:v>31</c:v>
                </c:pt>
                <c:pt idx="883">
                  <c:v>30.72</c:v>
                </c:pt>
                <c:pt idx="884">
                  <c:v>30.8</c:v>
                </c:pt>
                <c:pt idx="885">
                  <c:v>30.15</c:v>
                </c:pt>
                <c:pt idx="886">
                  <c:v>29.2</c:v>
                </c:pt>
                <c:pt idx="887">
                  <c:v>29.65</c:v>
                </c:pt>
                <c:pt idx="888">
                  <c:v>29.35</c:v>
                </c:pt>
                <c:pt idx="889">
                  <c:v>29.07</c:v>
                </c:pt>
                <c:pt idx="890">
                  <c:v>28.65</c:v>
                </c:pt>
                <c:pt idx="891">
                  <c:v>29.94</c:v>
                </c:pt>
                <c:pt idx="892">
                  <c:v>30.39</c:v>
                </c:pt>
                <c:pt idx="893">
                  <c:v>30.4</c:v>
                </c:pt>
                <c:pt idx="894">
                  <c:v>30.77</c:v>
                </c:pt>
                <c:pt idx="895">
                  <c:v>31.37</c:v>
                </c:pt>
                <c:pt idx="896">
                  <c:v>31.25</c:v>
                </c:pt>
                <c:pt idx="897">
                  <c:v>31.4</c:v>
                </c:pt>
                <c:pt idx="898">
                  <c:v>31.2</c:v>
                </c:pt>
                <c:pt idx="899">
                  <c:v>31.1</c:v>
                </c:pt>
                <c:pt idx="900">
                  <c:v>31.4</c:v>
                </c:pt>
                <c:pt idx="901">
                  <c:v>32.5</c:v>
                </c:pt>
                <c:pt idx="902">
                  <c:v>31.75</c:v>
                </c:pt>
                <c:pt idx="903">
                  <c:v>32.19</c:v>
                </c:pt>
                <c:pt idx="904">
                  <c:v>32</c:v>
                </c:pt>
                <c:pt idx="905">
                  <c:v>32.1</c:v>
                </c:pt>
                <c:pt idx="906">
                  <c:v>32.450000000000003</c:v>
                </c:pt>
                <c:pt idx="907">
                  <c:v>31.9</c:v>
                </c:pt>
                <c:pt idx="908">
                  <c:v>31.5</c:v>
                </c:pt>
                <c:pt idx="909">
                  <c:v>31.18</c:v>
                </c:pt>
                <c:pt idx="910">
                  <c:v>31.95</c:v>
                </c:pt>
                <c:pt idx="911">
                  <c:v>32</c:v>
                </c:pt>
                <c:pt idx="912">
                  <c:v>32</c:v>
                </c:pt>
                <c:pt idx="913">
                  <c:v>31.95</c:v>
                </c:pt>
                <c:pt idx="914">
                  <c:v>31.9</c:v>
                </c:pt>
                <c:pt idx="915">
                  <c:v>32.119999999999997</c:v>
                </c:pt>
                <c:pt idx="916">
                  <c:v>32.08</c:v>
                </c:pt>
                <c:pt idx="917">
                  <c:v>31.99</c:v>
                </c:pt>
                <c:pt idx="918">
                  <c:v>32.520000000000003</c:v>
                </c:pt>
                <c:pt idx="919">
                  <c:v>33</c:v>
                </c:pt>
                <c:pt idx="920">
                  <c:v>32.299999999999997</c:v>
                </c:pt>
                <c:pt idx="921">
                  <c:v>32.799999999999997</c:v>
                </c:pt>
                <c:pt idx="922">
                  <c:v>32.43</c:v>
                </c:pt>
                <c:pt idx="923">
                  <c:v>32.450000000000003</c:v>
                </c:pt>
                <c:pt idx="924">
                  <c:v>32.42</c:v>
                </c:pt>
                <c:pt idx="925">
                  <c:v>31.2</c:v>
                </c:pt>
                <c:pt idx="926">
                  <c:v>31.99</c:v>
                </c:pt>
                <c:pt idx="927">
                  <c:v>31.05</c:v>
                </c:pt>
                <c:pt idx="928">
                  <c:v>30.5</c:v>
                </c:pt>
                <c:pt idx="929">
                  <c:v>30.5</c:v>
                </c:pt>
                <c:pt idx="930">
                  <c:v>30.25</c:v>
                </c:pt>
                <c:pt idx="931">
                  <c:v>30</c:v>
                </c:pt>
                <c:pt idx="932">
                  <c:v>30</c:v>
                </c:pt>
                <c:pt idx="933">
                  <c:v>29.9</c:v>
                </c:pt>
                <c:pt idx="934">
                  <c:v>29.2</c:v>
                </c:pt>
                <c:pt idx="935">
                  <c:v>29.11</c:v>
                </c:pt>
                <c:pt idx="936">
                  <c:v>28.65</c:v>
                </c:pt>
                <c:pt idx="937">
                  <c:v>28.74</c:v>
                </c:pt>
                <c:pt idx="938">
                  <c:v>28.8</c:v>
                </c:pt>
                <c:pt idx="939">
                  <c:v>28.75</c:v>
                </c:pt>
                <c:pt idx="940">
                  <c:v>28.07</c:v>
                </c:pt>
                <c:pt idx="941">
                  <c:v>27.99</c:v>
                </c:pt>
                <c:pt idx="942">
                  <c:v>27.2</c:v>
                </c:pt>
                <c:pt idx="943">
                  <c:v>26.28</c:v>
                </c:pt>
                <c:pt idx="944">
                  <c:v>26.4</c:v>
                </c:pt>
                <c:pt idx="945">
                  <c:v>27.08</c:v>
                </c:pt>
                <c:pt idx="946">
                  <c:v>27.24</c:v>
                </c:pt>
                <c:pt idx="947">
                  <c:v>27.43</c:v>
                </c:pt>
                <c:pt idx="948">
                  <c:v>27</c:v>
                </c:pt>
                <c:pt idx="949">
                  <c:v>27</c:v>
                </c:pt>
                <c:pt idx="950">
                  <c:v>26.66</c:v>
                </c:pt>
                <c:pt idx="951">
                  <c:v>26.52</c:v>
                </c:pt>
                <c:pt idx="952">
                  <c:v>26.8</c:v>
                </c:pt>
                <c:pt idx="953">
                  <c:v>26.45</c:v>
                </c:pt>
                <c:pt idx="954">
                  <c:v>25.7</c:v>
                </c:pt>
                <c:pt idx="955">
                  <c:v>25.1</c:v>
                </c:pt>
                <c:pt idx="956">
                  <c:v>25.75</c:v>
                </c:pt>
                <c:pt idx="957">
                  <c:v>26.4</c:v>
                </c:pt>
                <c:pt idx="958">
                  <c:v>26.25</c:v>
                </c:pt>
                <c:pt idx="959">
                  <c:v>25.6</c:v>
                </c:pt>
                <c:pt idx="960">
                  <c:v>25.85</c:v>
                </c:pt>
                <c:pt idx="961">
                  <c:v>25.7</c:v>
                </c:pt>
                <c:pt idx="962">
                  <c:v>25.41</c:v>
                </c:pt>
                <c:pt idx="963">
                  <c:v>24.92</c:v>
                </c:pt>
                <c:pt idx="964">
                  <c:v>25.49</c:v>
                </c:pt>
                <c:pt idx="965">
                  <c:v>25.4</c:v>
                </c:pt>
                <c:pt idx="966">
                  <c:v>25.5</c:v>
                </c:pt>
                <c:pt idx="967">
                  <c:v>25.25</c:v>
                </c:pt>
                <c:pt idx="968">
                  <c:v>25.5</c:v>
                </c:pt>
                <c:pt idx="969">
                  <c:v>24.61</c:v>
                </c:pt>
                <c:pt idx="970">
                  <c:v>24.49</c:v>
                </c:pt>
                <c:pt idx="971">
                  <c:v>24.5</c:v>
                </c:pt>
                <c:pt idx="972">
                  <c:v>25.4</c:v>
                </c:pt>
                <c:pt idx="973">
                  <c:v>26</c:v>
                </c:pt>
                <c:pt idx="974">
                  <c:v>26.5</c:v>
                </c:pt>
                <c:pt idx="975">
                  <c:v>26.64</c:v>
                </c:pt>
                <c:pt idx="976">
                  <c:v>26.85</c:v>
                </c:pt>
                <c:pt idx="977">
                  <c:v>26.43</c:v>
                </c:pt>
                <c:pt idx="978">
                  <c:v>27.47</c:v>
                </c:pt>
                <c:pt idx="979">
                  <c:v>27.21</c:v>
                </c:pt>
                <c:pt idx="980">
                  <c:v>28</c:v>
                </c:pt>
                <c:pt idx="981">
                  <c:v>28.08</c:v>
                </c:pt>
                <c:pt idx="982">
                  <c:v>28.94</c:v>
                </c:pt>
                <c:pt idx="983">
                  <c:v>28.25</c:v>
                </c:pt>
                <c:pt idx="984">
                  <c:v>28.33</c:v>
                </c:pt>
                <c:pt idx="985">
                  <c:v>27.83</c:v>
                </c:pt>
                <c:pt idx="986">
                  <c:v>28.18</c:v>
                </c:pt>
                <c:pt idx="987">
                  <c:v>27.72</c:v>
                </c:pt>
                <c:pt idx="988">
                  <c:v>27.76</c:v>
                </c:pt>
                <c:pt idx="989">
                  <c:v>28</c:v>
                </c:pt>
                <c:pt idx="990">
                  <c:v>28.29</c:v>
                </c:pt>
                <c:pt idx="991">
                  <c:v>28.79</c:v>
                </c:pt>
                <c:pt idx="992">
                  <c:v>29.85</c:v>
                </c:pt>
                <c:pt idx="993">
                  <c:v>29.55</c:v>
                </c:pt>
                <c:pt idx="994">
                  <c:v>29.1</c:v>
                </c:pt>
                <c:pt idx="995">
                  <c:v>28.24</c:v>
                </c:pt>
                <c:pt idx="996">
                  <c:v>28.07</c:v>
                </c:pt>
                <c:pt idx="997">
                  <c:v>28.06</c:v>
                </c:pt>
                <c:pt idx="998">
                  <c:v>27.95</c:v>
                </c:pt>
                <c:pt idx="999">
                  <c:v>27.97</c:v>
                </c:pt>
                <c:pt idx="1000">
                  <c:v>28.12</c:v>
                </c:pt>
                <c:pt idx="1001">
                  <c:v>28</c:v>
                </c:pt>
                <c:pt idx="1002">
                  <c:v>27.95</c:v>
                </c:pt>
                <c:pt idx="1003">
                  <c:v>27.51</c:v>
                </c:pt>
                <c:pt idx="1004">
                  <c:v>26.5</c:v>
                </c:pt>
                <c:pt idx="1005">
                  <c:v>26.59</c:v>
                </c:pt>
                <c:pt idx="1006">
                  <c:v>26.15</c:v>
                </c:pt>
                <c:pt idx="1007">
                  <c:v>25.9</c:v>
                </c:pt>
                <c:pt idx="1008">
                  <c:v>25.75</c:v>
                </c:pt>
                <c:pt idx="1009">
                  <c:v>25.75</c:v>
                </c:pt>
                <c:pt idx="1010">
                  <c:v>25.1</c:v>
                </c:pt>
                <c:pt idx="1011">
                  <c:v>24.75</c:v>
                </c:pt>
                <c:pt idx="1012">
                  <c:v>25.22</c:v>
                </c:pt>
                <c:pt idx="1013">
                  <c:v>25.44</c:v>
                </c:pt>
                <c:pt idx="1014">
                  <c:v>25.67</c:v>
                </c:pt>
                <c:pt idx="1015">
                  <c:v>25.98</c:v>
                </c:pt>
                <c:pt idx="1016">
                  <c:v>26.4</c:v>
                </c:pt>
                <c:pt idx="1017">
                  <c:v>26.57</c:v>
                </c:pt>
                <c:pt idx="1018">
                  <c:v>26.4</c:v>
                </c:pt>
                <c:pt idx="1019">
                  <c:v>26.3</c:v>
                </c:pt>
                <c:pt idx="1020">
                  <c:v>26.2</c:v>
                </c:pt>
                <c:pt idx="1021">
                  <c:v>25.89</c:v>
                </c:pt>
                <c:pt idx="1022">
                  <c:v>25.8</c:v>
                </c:pt>
                <c:pt idx="1023">
                  <c:v>25.67</c:v>
                </c:pt>
                <c:pt idx="1024">
                  <c:v>25.87</c:v>
                </c:pt>
                <c:pt idx="1025">
                  <c:v>25.23</c:v>
                </c:pt>
                <c:pt idx="1026">
                  <c:v>25.62</c:v>
                </c:pt>
                <c:pt idx="1027">
                  <c:v>26.26</c:v>
                </c:pt>
                <c:pt idx="1028">
                  <c:v>26.42</c:v>
                </c:pt>
                <c:pt idx="1029">
                  <c:v>26.71</c:v>
                </c:pt>
                <c:pt idx="1030">
                  <c:v>26.77</c:v>
                </c:pt>
                <c:pt idx="1031">
                  <c:v>27.2</c:v>
                </c:pt>
                <c:pt idx="1032">
                  <c:v>27.86</c:v>
                </c:pt>
                <c:pt idx="1033">
                  <c:v>28.11</c:v>
                </c:pt>
                <c:pt idx="1034">
                  <c:v>28</c:v>
                </c:pt>
                <c:pt idx="1035">
                  <c:v>27.79</c:v>
                </c:pt>
                <c:pt idx="1036">
                  <c:v>27.72</c:v>
                </c:pt>
                <c:pt idx="1037">
                  <c:v>27.76</c:v>
                </c:pt>
                <c:pt idx="1038">
                  <c:v>27.38</c:v>
                </c:pt>
                <c:pt idx="1039">
                  <c:v>26.42</c:v>
                </c:pt>
                <c:pt idx="1040">
                  <c:v>25.93</c:v>
                </c:pt>
                <c:pt idx="1041">
                  <c:v>25.6</c:v>
                </c:pt>
                <c:pt idx="1042">
                  <c:v>25.68</c:v>
                </c:pt>
                <c:pt idx="1043">
                  <c:v>24.31</c:v>
                </c:pt>
                <c:pt idx="1044">
                  <c:v>24.6</c:v>
                </c:pt>
                <c:pt idx="1045">
                  <c:v>24.63</c:v>
                </c:pt>
                <c:pt idx="1046">
                  <c:v>24</c:v>
                </c:pt>
                <c:pt idx="1047">
                  <c:v>23.51</c:v>
                </c:pt>
                <c:pt idx="1048">
                  <c:v>23.42</c:v>
                </c:pt>
                <c:pt idx="1049">
                  <c:v>23.47</c:v>
                </c:pt>
                <c:pt idx="1050">
                  <c:v>22.88</c:v>
                </c:pt>
                <c:pt idx="1051">
                  <c:v>22.7</c:v>
                </c:pt>
                <c:pt idx="1052">
                  <c:v>22.75</c:v>
                </c:pt>
                <c:pt idx="1053">
                  <c:v>23.35</c:v>
                </c:pt>
                <c:pt idx="1054">
                  <c:v>23.87</c:v>
                </c:pt>
                <c:pt idx="1055">
                  <c:v>24.3</c:v>
                </c:pt>
                <c:pt idx="1056">
                  <c:v>23.82</c:v>
                </c:pt>
                <c:pt idx="1057">
                  <c:v>23.32</c:v>
                </c:pt>
                <c:pt idx="1058">
                  <c:v>23.22</c:v>
                </c:pt>
                <c:pt idx="1059">
                  <c:v>23.21</c:v>
                </c:pt>
                <c:pt idx="1060">
                  <c:v>23.5</c:v>
                </c:pt>
                <c:pt idx="1061">
                  <c:v>23.7</c:v>
                </c:pt>
                <c:pt idx="1062">
                  <c:v>23.64</c:v>
                </c:pt>
                <c:pt idx="1063">
                  <c:v>23.3</c:v>
                </c:pt>
                <c:pt idx="1064">
                  <c:v>23.42</c:v>
                </c:pt>
                <c:pt idx="1065">
                  <c:v>22.85</c:v>
                </c:pt>
                <c:pt idx="1066">
                  <c:v>23.1</c:v>
                </c:pt>
                <c:pt idx="1067">
                  <c:v>22.14</c:v>
                </c:pt>
                <c:pt idx="1068">
                  <c:v>22</c:v>
                </c:pt>
                <c:pt idx="1069">
                  <c:v>21.7</c:v>
                </c:pt>
                <c:pt idx="1070">
                  <c:v>21.11</c:v>
                </c:pt>
                <c:pt idx="1071">
                  <c:v>20.55</c:v>
                </c:pt>
                <c:pt idx="1072">
                  <c:v>20.5</c:v>
                </c:pt>
                <c:pt idx="1073">
                  <c:v>20.329999999999998</c:v>
                </c:pt>
                <c:pt idx="1074">
                  <c:v>19.98</c:v>
                </c:pt>
                <c:pt idx="1075">
                  <c:v>19.93</c:v>
                </c:pt>
                <c:pt idx="1076">
                  <c:v>20.13</c:v>
                </c:pt>
                <c:pt idx="1077">
                  <c:v>20.2</c:v>
                </c:pt>
                <c:pt idx="1078">
                  <c:v>20.32</c:v>
                </c:pt>
                <c:pt idx="1079">
                  <c:v>20.399999999999999</c:v>
                </c:pt>
                <c:pt idx="1080">
                  <c:v>20.47</c:v>
                </c:pt>
                <c:pt idx="1081">
                  <c:v>21.35</c:v>
                </c:pt>
                <c:pt idx="1082">
                  <c:v>21.98</c:v>
                </c:pt>
                <c:pt idx="1083">
                  <c:v>22.9</c:v>
                </c:pt>
                <c:pt idx="1084">
                  <c:v>23.66</c:v>
                </c:pt>
                <c:pt idx="1085">
                  <c:v>22.73</c:v>
                </c:pt>
                <c:pt idx="1086">
                  <c:v>22.28</c:v>
                </c:pt>
                <c:pt idx="1087">
                  <c:v>21.86</c:v>
                </c:pt>
                <c:pt idx="1088">
                  <c:v>21.9</c:v>
                </c:pt>
                <c:pt idx="1089">
                  <c:v>21.81</c:v>
                </c:pt>
                <c:pt idx="1090">
                  <c:v>21.5</c:v>
                </c:pt>
                <c:pt idx="1091">
                  <c:v>21.05</c:v>
                </c:pt>
                <c:pt idx="1092">
                  <c:v>20.78</c:v>
                </c:pt>
                <c:pt idx="1093">
                  <c:v>20.399999999999999</c:v>
                </c:pt>
                <c:pt idx="1094">
                  <c:v>20.74</c:v>
                </c:pt>
                <c:pt idx="1095">
                  <c:v>20.85</c:v>
                </c:pt>
                <c:pt idx="1096">
                  <c:v>21.32</c:v>
                </c:pt>
                <c:pt idx="1097">
                  <c:v>21.09</c:v>
                </c:pt>
                <c:pt idx="1098">
                  <c:v>20.28</c:v>
                </c:pt>
                <c:pt idx="1099">
                  <c:v>19.600000000000001</c:v>
                </c:pt>
                <c:pt idx="1100">
                  <c:v>19.05</c:v>
                </c:pt>
                <c:pt idx="1101">
                  <c:v>18.899999999999999</c:v>
                </c:pt>
                <c:pt idx="1102">
                  <c:v>18.84</c:v>
                </c:pt>
                <c:pt idx="1103">
                  <c:v>18.809999999999999</c:v>
                </c:pt>
                <c:pt idx="1104">
                  <c:v>18.43</c:v>
                </c:pt>
                <c:pt idx="1105">
                  <c:v>17.899999999999999</c:v>
                </c:pt>
                <c:pt idx="1106">
                  <c:v>17.52</c:v>
                </c:pt>
                <c:pt idx="1107">
                  <c:v>16.98</c:v>
                </c:pt>
                <c:pt idx="1108">
                  <c:v>16.899999999999999</c:v>
                </c:pt>
                <c:pt idx="1109">
                  <c:v>17.39</c:v>
                </c:pt>
                <c:pt idx="1110">
                  <c:v>17.38</c:v>
                </c:pt>
                <c:pt idx="1111">
                  <c:v>17.260000000000002</c:v>
                </c:pt>
                <c:pt idx="1112">
                  <c:v>17.399999999999999</c:v>
                </c:pt>
                <c:pt idx="1113">
                  <c:v>17.36</c:v>
                </c:pt>
                <c:pt idx="1114">
                  <c:v>19.7</c:v>
                </c:pt>
                <c:pt idx="1115">
                  <c:v>19.32</c:v>
                </c:pt>
                <c:pt idx="1116">
                  <c:v>18.68</c:v>
                </c:pt>
                <c:pt idx="1117">
                  <c:v>17.88</c:v>
                </c:pt>
                <c:pt idx="1118">
                  <c:v>18.059999999999999</c:v>
                </c:pt>
                <c:pt idx="1119">
                  <c:v>18</c:v>
                </c:pt>
                <c:pt idx="1120">
                  <c:v>17</c:v>
                </c:pt>
                <c:pt idx="1121">
                  <c:v>16.55</c:v>
                </c:pt>
                <c:pt idx="1122">
                  <c:v>15.8</c:v>
                </c:pt>
                <c:pt idx="1123">
                  <c:v>16.2</c:v>
                </c:pt>
                <c:pt idx="1124">
                  <c:v>15.5</c:v>
                </c:pt>
                <c:pt idx="1125">
                  <c:v>16.5</c:v>
                </c:pt>
                <c:pt idx="1126">
                  <c:v>16.010000000000002</c:v>
                </c:pt>
                <c:pt idx="1127">
                  <c:v>16.3</c:v>
                </c:pt>
                <c:pt idx="1128">
                  <c:v>16.149999999999999</c:v>
                </c:pt>
                <c:pt idx="1129">
                  <c:v>16</c:v>
                </c:pt>
                <c:pt idx="1130">
                  <c:v>15.75</c:v>
                </c:pt>
                <c:pt idx="1131">
                  <c:v>15.26</c:v>
                </c:pt>
                <c:pt idx="1132">
                  <c:v>12.6</c:v>
                </c:pt>
                <c:pt idx="1133">
                  <c:v>12</c:v>
                </c:pt>
                <c:pt idx="1134">
                  <c:v>11.5</c:v>
                </c:pt>
                <c:pt idx="1135">
                  <c:v>12.65</c:v>
                </c:pt>
                <c:pt idx="1136">
                  <c:v>12.6</c:v>
                </c:pt>
                <c:pt idx="1137">
                  <c:v>12.44</c:v>
                </c:pt>
                <c:pt idx="1138">
                  <c:v>12.35</c:v>
                </c:pt>
                <c:pt idx="1139">
                  <c:v>11.38</c:v>
                </c:pt>
                <c:pt idx="1140">
                  <c:v>11.31</c:v>
                </c:pt>
                <c:pt idx="1141">
                  <c:v>11.34</c:v>
                </c:pt>
                <c:pt idx="1142">
                  <c:v>11.44</c:v>
                </c:pt>
                <c:pt idx="1143">
                  <c:v>11.17</c:v>
                </c:pt>
                <c:pt idx="1144">
                  <c:v>10.5</c:v>
                </c:pt>
                <c:pt idx="1145">
                  <c:v>10.15</c:v>
                </c:pt>
                <c:pt idx="1146">
                  <c:v>10.25</c:v>
                </c:pt>
                <c:pt idx="1147">
                  <c:v>10.5</c:v>
                </c:pt>
                <c:pt idx="1148">
                  <c:v>10.06</c:v>
                </c:pt>
                <c:pt idx="1149">
                  <c:v>9.58</c:v>
                </c:pt>
                <c:pt idx="1150">
                  <c:v>9.59</c:v>
                </c:pt>
                <c:pt idx="1151">
                  <c:v>9.33</c:v>
                </c:pt>
                <c:pt idx="1152">
                  <c:v>9.26</c:v>
                </c:pt>
                <c:pt idx="1153">
                  <c:v>8.9499999999999993</c:v>
                </c:pt>
                <c:pt idx="1154">
                  <c:v>8.8000000000000007</c:v>
                </c:pt>
                <c:pt idx="1155">
                  <c:v>8.6</c:v>
                </c:pt>
                <c:pt idx="1156">
                  <c:v>8.85</c:v>
                </c:pt>
                <c:pt idx="1157">
                  <c:v>8.26</c:v>
                </c:pt>
                <c:pt idx="1158">
                  <c:v>8.2100000000000009</c:v>
                </c:pt>
                <c:pt idx="1159">
                  <c:v>8.32</c:v>
                </c:pt>
                <c:pt idx="1160">
                  <c:v>8.65</c:v>
                </c:pt>
                <c:pt idx="1161">
                  <c:v>9.0500000000000007</c:v>
                </c:pt>
                <c:pt idx="1162">
                  <c:v>9</c:v>
                </c:pt>
                <c:pt idx="1163">
                  <c:v>9.08</c:v>
                </c:pt>
                <c:pt idx="1164">
                  <c:v>9.33</c:v>
                </c:pt>
                <c:pt idx="1165">
                  <c:v>9.3000000000000007</c:v>
                </c:pt>
                <c:pt idx="1166">
                  <c:v>9.34</c:v>
                </c:pt>
                <c:pt idx="1167">
                  <c:v>9.5500000000000007</c:v>
                </c:pt>
                <c:pt idx="1168">
                  <c:v>9.41</c:v>
                </c:pt>
                <c:pt idx="1169">
                  <c:v>8.51</c:v>
                </c:pt>
                <c:pt idx="1170">
                  <c:v>8.4499999999999993</c:v>
                </c:pt>
                <c:pt idx="1171">
                  <c:v>8.4</c:v>
                </c:pt>
                <c:pt idx="1172">
                  <c:v>8.93</c:v>
                </c:pt>
                <c:pt idx="1173">
                  <c:v>8.81</c:v>
                </c:pt>
                <c:pt idx="1174">
                  <c:v>8.1999999999999993</c:v>
                </c:pt>
                <c:pt idx="1175">
                  <c:v>8.31</c:v>
                </c:pt>
                <c:pt idx="1176">
                  <c:v>7.71</c:v>
                </c:pt>
                <c:pt idx="1177">
                  <c:v>7.9</c:v>
                </c:pt>
                <c:pt idx="1178">
                  <c:v>7.8</c:v>
                </c:pt>
                <c:pt idx="1179">
                  <c:v>7.6</c:v>
                </c:pt>
                <c:pt idx="1180">
                  <c:v>7.46</c:v>
                </c:pt>
                <c:pt idx="1181">
                  <c:v>7.3</c:v>
                </c:pt>
                <c:pt idx="1182">
                  <c:v>6.67</c:v>
                </c:pt>
                <c:pt idx="1183">
                  <c:v>5.9</c:v>
                </c:pt>
                <c:pt idx="1184">
                  <c:v>5.98</c:v>
                </c:pt>
                <c:pt idx="1185">
                  <c:v>5.59</c:v>
                </c:pt>
                <c:pt idx="1186">
                  <c:v>5.26</c:v>
                </c:pt>
                <c:pt idx="1187">
                  <c:v>6</c:v>
                </c:pt>
                <c:pt idx="1188">
                  <c:v>5.75</c:v>
                </c:pt>
                <c:pt idx="1189">
                  <c:v>5.98</c:v>
                </c:pt>
                <c:pt idx="1190">
                  <c:v>6.4</c:v>
                </c:pt>
                <c:pt idx="1191">
                  <c:v>6.67</c:v>
                </c:pt>
                <c:pt idx="1192">
                  <c:v>6.86</c:v>
                </c:pt>
                <c:pt idx="1193">
                  <c:v>6.99</c:v>
                </c:pt>
                <c:pt idx="1194">
                  <c:v>6.71</c:v>
                </c:pt>
                <c:pt idx="1195">
                  <c:v>6.79</c:v>
                </c:pt>
                <c:pt idx="1196">
                  <c:v>5.9</c:v>
                </c:pt>
                <c:pt idx="1197">
                  <c:v>5.64</c:v>
                </c:pt>
                <c:pt idx="1198">
                  <c:v>5.53</c:v>
                </c:pt>
                <c:pt idx="1199">
                  <c:v>6.15</c:v>
                </c:pt>
                <c:pt idx="1200">
                  <c:v>6.19</c:v>
                </c:pt>
                <c:pt idx="1201">
                  <c:v>6.29</c:v>
                </c:pt>
                <c:pt idx="1202">
                  <c:v>6.5</c:v>
                </c:pt>
                <c:pt idx="1203">
                  <c:v>6.7</c:v>
                </c:pt>
                <c:pt idx="1204">
                  <c:v>6.63</c:v>
                </c:pt>
                <c:pt idx="1205">
                  <c:v>6.83</c:v>
                </c:pt>
                <c:pt idx="1206">
                  <c:v>6.8</c:v>
                </c:pt>
                <c:pt idx="1207">
                  <c:v>7.17</c:v>
                </c:pt>
                <c:pt idx="1208">
                  <c:v>7.15</c:v>
                </c:pt>
                <c:pt idx="1209">
                  <c:v>7.35</c:v>
                </c:pt>
                <c:pt idx="1210">
                  <c:v>7.32</c:v>
                </c:pt>
                <c:pt idx="1211">
                  <c:v>7.27</c:v>
                </c:pt>
                <c:pt idx="1212">
                  <c:v>7</c:v>
                </c:pt>
                <c:pt idx="1213">
                  <c:v>7</c:v>
                </c:pt>
                <c:pt idx="1214">
                  <c:v>7.45</c:v>
                </c:pt>
                <c:pt idx="1215">
                  <c:v>8</c:v>
                </c:pt>
                <c:pt idx="1216">
                  <c:v>8.0500000000000007</c:v>
                </c:pt>
                <c:pt idx="1217">
                  <c:v>8.3000000000000007</c:v>
                </c:pt>
                <c:pt idx="1218">
                  <c:v>8.2100000000000009</c:v>
                </c:pt>
                <c:pt idx="1219">
                  <c:v>8.2200000000000006</c:v>
                </c:pt>
                <c:pt idx="1220">
                  <c:v>7.92</c:v>
                </c:pt>
                <c:pt idx="1221">
                  <c:v>8</c:v>
                </c:pt>
                <c:pt idx="1222">
                  <c:v>8.1</c:v>
                </c:pt>
                <c:pt idx="1223">
                  <c:v>8.19</c:v>
                </c:pt>
                <c:pt idx="1224">
                  <c:v>8.61</c:v>
                </c:pt>
                <c:pt idx="1225">
                  <c:v>8.6300000000000008</c:v>
                </c:pt>
                <c:pt idx="1226">
                  <c:v>8.65</c:v>
                </c:pt>
                <c:pt idx="1227">
                  <c:v>8.16</c:v>
                </c:pt>
                <c:pt idx="1228">
                  <c:v>7.93</c:v>
                </c:pt>
                <c:pt idx="1229">
                  <c:v>8.3699999999999992</c:v>
                </c:pt>
                <c:pt idx="1230">
                  <c:v>8.25</c:v>
                </c:pt>
                <c:pt idx="1231">
                  <c:v>8.3800000000000008</c:v>
                </c:pt>
                <c:pt idx="1232">
                  <c:v>8.06</c:v>
                </c:pt>
                <c:pt idx="1233">
                  <c:v>8</c:v>
                </c:pt>
                <c:pt idx="1234">
                  <c:v>7.88</c:v>
                </c:pt>
                <c:pt idx="1235">
                  <c:v>8.1999999999999993</c:v>
                </c:pt>
                <c:pt idx="1236">
                  <c:v>8.0500000000000007</c:v>
                </c:pt>
                <c:pt idx="1237">
                  <c:v>8.25</c:v>
                </c:pt>
                <c:pt idx="1238">
                  <c:v>8.42</c:v>
                </c:pt>
                <c:pt idx="1239">
                  <c:v>8.5</c:v>
                </c:pt>
                <c:pt idx="1240">
                  <c:v>8.9499999999999993</c:v>
                </c:pt>
                <c:pt idx="1241">
                  <c:v>8.65</c:v>
                </c:pt>
                <c:pt idx="1242">
                  <c:v>9.1300000000000008</c:v>
                </c:pt>
                <c:pt idx="1243">
                  <c:v>9.4499999999999993</c:v>
                </c:pt>
                <c:pt idx="1244">
                  <c:v>9.2200000000000006</c:v>
                </c:pt>
                <c:pt idx="1245">
                  <c:v>8.39</c:v>
                </c:pt>
                <c:pt idx="1246">
                  <c:v>7.9</c:v>
                </c:pt>
                <c:pt idx="1247">
                  <c:v>7.33</c:v>
                </c:pt>
                <c:pt idx="1248">
                  <c:v>7.36</c:v>
                </c:pt>
                <c:pt idx="1249">
                  <c:v>7.35</c:v>
                </c:pt>
                <c:pt idx="1250">
                  <c:v>7.5</c:v>
                </c:pt>
                <c:pt idx="1251">
                  <c:v>7.88</c:v>
                </c:pt>
                <c:pt idx="1252">
                  <c:v>7.83</c:v>
                </c:pt>
                <c:pt idx="1253">
                  <c:v>8.44</c:v>
                </c:pt>
                <c:pt idx="1254">
                  <c:v>8.5299999999999994</c:v>
                </c:pt>
                <c:pt idx="1255">
                  <c:v>8.8000000000000007</c:v>
                </c:pt>
                <c:pt idx="1256">
                  <c:v>8.65</c:v>
                </c:pt>
                <c:pt idx="1257">
                  <c:v>8.2200000000000006</c:v>
                </c:pt>
                <c:pt idx="1258">
                  <c:v>8.6</c:v>
                </c:pt>
                <c:pt idx="1259">
                  <c:v>8.58</c:v>
                </c:pt>
                <c:pt idx="1260">
                  <c:v>8.5</c:v>
                </c:pt>
                <c:pt idx="1261">
                  <c:v>8.74</c:v>
                </c:pt>
                <c:pt idx="1262">
                  <c:v>8.7100000000000009</c:v>
                </c:pt>
                <c:pt idx="1263">
                  <c:v>8.91</c:v>
                </c:pt>
                <c:pt idx="1264">
                  <c:v>8.67</c:v>
                </c:pt>
                <c:pt idx="1265">
                  <c:v>8.51</c:v>
                </c:pt>
                <c:pt idx="1266">
                  <c:v>8.76</c:v>
                </c:pt>
                <c:pt idx="1267">
                  <c:v>8.85</c:v>
                </c:pt>
                <c:pt idx="1268">
                  <c:v>8.57</c:v>
                </c:pt>
                <c:pt idx="1269">
                  <c:v>8.6</c:v>
                </c:pt>
                <c:pt idx="1270">
                  <c:v>8.6999999999999993</c:v>
                </c:pt>
                <c:pt idx="1271">
                  <c:v>8.6999999999999993</c:v>
                </c:pt>
                <c:pt idx="1272">
                  <c:v>8.9700000000000006</c:v>
                </c:pt>
                <c:pt idx="1273">
                  <c:v>8.6</c:v>
                </c:pt>
                <c:pt idx="1274">
                  <c:v>8.6</c:v>
                </c:pt>
                <c:pt idx="1275">
                  <c:v>8.33</c:v>
                </c:pt>
                <c:pt idx="1276">
                  <c:v>8</c:v>
                </c:pt>
                <c:pt idx="1277">
                  <c:v>7.99</c:v>
                </c:pt>
                <c:pt idx="1278">
                  <c:v>7.69</c:v>
                </c:pt>
                <c:pt idx="1279">
                  <c:v>7.23</c:v>
                </c:pt>
                <c:pt idx="1280">
                  <c:v>7.08</c:v>
                </c:pt>
                <c:pt idx="1281">
                  <c:v>7.03</c:v>
                </c:pt>
                <c:pt idx="1282">
                  <c:v>7.1</c:v>
                </c:pt>
                <c:pt idx="1283">
                  <c:v>6.87</c:v>
                </c:pt>
                <c:pt idx="1284">
                  <c:v>6.72</c:v>
                </c:pt>
                <c:pt idx="1285">
                  <c:v>6.8</c:v>
                </c:pt>
                <c:pt idx="1286">
                  <c:v>6.9</c:v>
                </c:pt>
                <c:pt idx="1287">
                  <c:v>6.54</c:v>
                </c:pt>
                <c:pt idx="1288">
                  <c:v>6.6</c:v>
                </c:pt>
                <c:pt idx="1289">
                  <c:v>6.75</c:v>
                </c:pt>
                <c:pt idx="1290">
                  <c:v>7.36</c:v>
                </c:pt>
                <c:pt idx="1291">
                  <c:v>7.18</c:v>
                </c:pt>
                <c:pt idx="1292">
                  <c:v>7</c:v>
                </c:pt>
                <c:pt idx="1293">
                  <c:v>7.1</c:v>
                </c:pt>
                <c:pt idx="1294">
                  <c:v>6.82</c:v>
                </c:pt>
                <c:pt idx="1295">
                  <c:v>6.93</c:v>
                </c:pt>
                <c:pt idx="1296">
                  <c:v>6.9</c:v>
                </c:pt>
                <c:pt idx="1297">
                  <c:v>7</c:v>
                </c:pt>
                <c:pt idx="1298">
                  <c:v>7.1</c:v>
                </c:pt>
                <c:pt idx="1299">
                  <c:v>7.13</c:v>
                </c:pt>
                <c:pt idx="1300">
                  <c:v>6.75</c:v>
                </c:pt>
                <c:pt idx="1301">
                  <c:v>6.67</c:v>
                </c:pt>
                <c:pt idx="1302">
                  <c:v>6.21</c:v>
                </c:pt>
                <c:pt idx="1303">
                  <c:v>6.1</c:v>
                </c:pt>
                <c:pt idx="1304">
                  <c:v>6.2</c:v>
                </c:pt>
                <c:pt idx="1305">
                  <c:v>6.2</c:v>
                </c:pt>
                <c:pt idx="1306">
                  <c:v>6.25</c:v>
                </c:pt>
                <c:pt idx="1307">
                  <c:v>6.29</c:v>
                </c:pt>
                <c:pt idx="1308">
                  <c:v>6.38</c:v>
                </c:pt>
                <c:pt idx="1309">
                  <c:v>6.25</c:v>
                </c:pt>
                <c:pt idx="1310">
                  <c:v>6.18</c:v>
                </c:pt>
                <c:pt idx="1311">
                  <c:v>6.18</c:v>
                </c:pt>
                <c:pt idx="1312">
                  <c:v>6.39</c:v>
                </c:pt>
                <c:pt idx="1313">
                  <c:v>5.85</c:v>
                </c:pt>
                <c:pt idx="1314">
                  <c:v>6.1</c:v>
                </c:pt>
                <c:pt idx="1315">
                  <c:v>6.48</c:v>
                </c:pt>
                <c:pt idx="1316">
                  <c:v>5.95</c:v>
                </c:pt>
                <c:pt idx="1317">
                  <c:v>6.14</c:v>
                </c:pt>
                <c:pt idx="1318">
                  <c:v>6.01</c:v>
                </c:pt>
                <c:pt idx="1319">
                  <c:v>5.7</c:v>
                </c:pt>
                <c:pt idx="1320">
                  <c:v>5.67</c:v>
                </c:pt>
                <c:pt idx="1321">
                  <c:v>5.5</c:v>
                </c:pt>
                <c:pt idx="1322">
                  <c:v>5.9</c:v>
                </c:pt>
                <c:pt idx="1323">
                  <c:v>5.75</c:v>
                </c:pt>
                <c:pt idx="1324">
                  <c:v>5.56</c:v>
                </c:pt>
                <c:pt idx="1325">
                  <c:v>5.35</c:v>
                </c:pt>
                <c:pt idx="1326">
                  <c:v>5.38</c:v>
                </c:pt>
                <c:pt idx="1327">
                  <c:v>5.13</c:v>
                </c:pt>
                <c:pt idx="1328">
                  <c:v>5.04</c:v>
                </c:pt>
                <c:pt idx="1329">
                  <c:v>5.15</c:v>
                </c:pt>
                <c:pt idx="1330">
                  <c:v>5.0999999999999996</c:v>
                </c:pt>
                <c:pt idx="1331">
                  <c:v>5.15</c:v>
                </c:pt>
                <c:pt idx="1332">
                  <c:v>4.9000000000000004</c:v>
                </c:pt>
                <c:pt idx="1333">
                  <c:v>4.8</c:v>
                </c:pt>
                <c:pt idx="1334">
                  <c:v>4.72</c:v>
                </c:pt>
                <c:pt idx="1335">
                  <c:v>4.84</c:v>
                </c:pt>
                <c:pt idx="1336">
                  <c:v>4.7</c:v>
                </c:pt>
                <c:pt idx="1337">
                  <c:v>4.6500000000000004</c:v>
                </c:pt>
                <c:pt idx="1338">
                  <c:v>4.55</c:v>
                </c:pt>
                <c:pt idx="1339">
                  <c:v>4.6500000000000004</c:v>
                </c:pt>
                <c:pt idx="1340">
                  <c:v>4.6399999999999997</c:v>
                </c:pt>
                <c:pt idx="1341">
                  <c:v>4.5999999999999996</c:v>
                </c:pt>
                <c:pt idx="1342">
                  <c:v>4.57</c:v>
                </c:pt>
                <c:pt idx="1343">
                  <c:v>4.5599999999999996</c:v>
                </c:pt>
                <c:pt idx="1344">
                  <c:v>4.8899999999999997</c:v>
                </c:pt>
                <c:pt idx="1345">
                  <c:v>4.95</c:v>
                </c:pt>
                <c:pt idx="1346">
                  <c:v>4.76</c:v>
                </c:pt>
                <c:pt idx="1347">
                  <c:v>4.7</c:v>
                </c:pt>
                <c:pt idx="1348">
                  <c:v>4.93</c:v>
                </c:pt>
                <c:pt idx="1349">
                  <c:v>4.7</c:v>
                </c:pt>
                <c:pt idx="1350">
                  <c:v>4.5599999999999996</c:v>
                </c:pt>
                <c:pt idx="1351">
                  <c:v>4.59</c:v>
                </c:pt>
                <c:pt idx="1352">
                  <c:v>4.54</c:v>
                </c:pt>
                <c:pt idx="1353">
                  <c:v>4.5</c:v>
                </c:pt>
                <c:pt idx="1354">
                  <c:v>4.45</c:v>
                </c:pt>
                <c:pt idx="1355">
                  <c:v>4.54</c:v>
                </c:pt>
                <c:pt idx="1356">
                  <c:v>4.59</c:v>
                </c:pt>
                <c:pt idx="1357">
                  <c:v>4.8</c:v>
                </c:pt>
                <c:pt idx="1358">
                  <c:v>5.04</c:v>
                </c:pt>
                <c:pt idx="1359">
                  <c:v>5.6</c:v>
                </c:pt>
                <c:pt idx="1360">
                  <c:v>5.95</c:v>
                </c:pt>
                <c:pt idx="1361">
                  <c:v>5.39</c:v>
                </c:pt>
                <c:pt idx="1362">
                  <c:v>5.5</c:v>
                </c:pt>
                <c:pt idx="1363">
                  <c:v>5.28</c:v>
                </c:pt>
                <c:pt idx="1364">
                  <c:v>4.87</c:v>
                </c:pt>
                <c:pt idx="1365">
                  <c:v>4.5999999999999996</c:v>
                </c:pt>
                <c:pt idx="1366">
                  <c:v>4.5199999999999996</c:v>
                </c:pt>
                <c:pt idx="1367">
                  <c:v>4.41</c:v>
                </c:pt>
                <c:pt idx="1368">
                  <c:v>4.5999999999999996</c:v>
                </c:pt>
                <c:pt idx="1369">
                  <c:v>4.8</c:v>
                </c:pt>
                <c:pt idx="1370">
                  <c:v>4.54</c:v>
                </c:pt>
                <c:pt idx="1371">
                  <c:v>4.57</c:v>
                </c:pt>
                <c:pt idx="1372">
                  <c:v>4.6399999999999997</c:v>
                </c:pt>
                <c:pt idx="1373">
                  <c:v>4.59</c:v>
                </c:pt>
                <c:pt idx="1374">
                  <c:v>4.4800000000000004</c:v>
                </c:pt>
                <c:pt idx="1375">
                  <c:v>4.76</c:v>
                </c:pt>
                <c:pt idx="1376">
                  <c:v>4.82</c:v>
                </c:pt>
                <c:pt idx="1377">
                  <c:v>4.5</c:v>
                </c:pt>
                <c:pt idx="1378">
                  <c:v>4.7</c:v>
                </c:pt>
                <c:pt idx="1379">
                  <c:v>4.47</c:v>
                </c:pt>
                <c:pt idx="1380">
                  <c:v>4.53</c:v>
                </c:pt>
                <c:pt idx="1381">
                  <c:v>4.54</c:v>
                </c:pt>
                <c:pt idx="1382">
                  <c:v>4.59</c:v>
                </c:pt>
                <c:pt idx="1383">
                  <c:v>4.59</c:v>
                </c:pt>
                <c:pt idx="1384">
                  <c:v>4.4800000000000004</c:v>
                </c:pt>
                <c:pt idx="1385">
                  <c:v>4.42</c:v>
                </c:pt>
                <c:pt idx="1386">
                  <c:v>3.67</c:v>
                </c:pt>
                <c:pt idx="1387">
                  <c:v>3.89</c:v>
                </c:pt>
                <c:pt idx="1388">
                  <c:v>3.86</c:v>
                </c:pt>
                <c:pt idx="1389">
                  <c:v>4</c:v>
                </c:pt>
                <c:pt idx="1390">
                  <c:v>3.9</c:v>
                </c:pt>
                <c:pt idx="1391">
                  <c:v>3.95</c:v>
                </c:pt>
                <c:pt idx="1392">
                  <c:v>3.6</c:v>
                </c:pt>
                <c:pt idx="1393">
                  <c:v>3.4</c:v>
                </c:pt>
                <c:pt idx="1394">
                  <c:v>3.14</c:v>
                </c:pt>
                <c:pt idx="1395">
                  <c:v>2.95</c:v>
                </c:pt>
                <c:pt idx="1396">
                  <c:v>2.94</c:v>
                </c:pt>
                <c:pt idx="1397">
                  <c:v>2.8</c:v>
                </c:pt>
                <c:pt idx="1398">
                  <c:v>2.66</c:v>
                </c:pt>
                <c:pt idx="1399">
                  <c:v>2.4500000000000002</c:v>
                </c:pt>
                <c:pt idx="1400">
                  <c:v>2.5</c:v>
                </c:pt>
                <c:pt idx="1401">
                  <c:v>2.5</c:v>
                </c:pt>
                <c:pt idx="1402">
                  <c:v>2.44</c:v>
                </c:pt>
                <c:pt idx="1403">
                  <c:v>2.34</c:v>
                </c:pt>
                <c:pt idx="1404">
                  <c:v>2.2000000000000002</c:v>
                </c:pt>
                <c:pt idx="1405">
                  <c:v>2.4700000000000002</c:v>
                </c:pt>
                <c:pt idx="1406">
                  <c:v>2.75</c:v>
                </c:pt>
                <c:pt idx="1407">
                  <c:v>2.6</c:v>
                </c:pt>
                <c:pt idx="1408">
                  <c:v>2.68</c:v>
                </c:pt>
                <c:pt idx="1409">
                  <c:v>2.5099999999999998</c:v>
                </c:pt>
                <c:pt idx="1410">
                  <c:v>2.64</c:v>
                </c:pt>
                <c:pt idx="1411">
                  <c:v>2.64</c:v>
                </c:pt>
                <c:pt idx="1412">
                  <c:v>2.5499999999999998</c:v>
                </c:pt>
                <c:pt idx="1413">
                  <c:v>2.66</c:v>
                </c:pt>
                <c:pt idx="1414">
                  <c:v>2.5499999999999998</c:v>
                </c:pt>
                <c:pt idx="1415">
                  <c:v>2.54</c:v>
                </c:pt>
                <c:pt idx="1416">
                  <c:v>2.48</c:v>
                </c:pt>
                <c:pt idx="1417">
                  <c:v>2.42</c:v>
                </c:pt>
                <c:pt idx="1418">
                  <c:v>2.4900000000000002</c:v>
                </c:pt>
                <c:pt idx="1419">
                  <c:v>2.5</c:v>
                </c:pt>
                <c:pt idx="1420">
                  <c:v>2.4500000000000002</c:v>
                </c:pt>
                <c:pt idx="1421">
                  <c:v>2.4</c:v>
                </c:pt>
                <c:pt idx="1422">
                  <c:v>2.35</c:v>
                </c:pt>
                <c:pt idx="1423">
                  <c:v>2.36</c:v>
                </c:pt>
                <c:pt idx="1424">
                  <c:v>2.35</c:v>
                </c:pt>
                <c:pt idx="1425">
                  <c:v>2.4</c:v>
                </c:pt>
                <c:pt idx="1426">
                  <c:v>2.31</c:v>
                </c:pt>
                <c:pt idx="1427">
                  <c:v>2.25</c:v>
                </c:pt>
                <c:pt idx="1428">
                  <c:v>2.33</c:v>
                </c:pt>
                <c:pt idx="1429">
                  <c:v>2.29</c:v>
                </c:pt>
                <c:pt idx="1430">
                  <c:v>2.38</c:v>
                </c:pt>
                <c:pt idx="1431">
                  <c:v>2.41</c:v>
                </c:pt>
                <c:pt idx="1432">
                  <c:v>2.4900000000000002</c:v>
                </c:pt>
                <c:pt idx="1433">
                  <c:v>2.63</c:v>
                </c:pt>
                <c:pt idx="1434">
                  <c:v>2.5499999999999998</c:v>
                </c:pt>
                <c:pt idx="1435">
                  <c:v>2.76</c:v>
                </c:pt>
                <c:pt idx="1436">
                  <c:v>2.7</c:v>
                </c:pt>
                <c:pt idx="1437">
                  <c:v>2.77</c:v>
                </c:pt>
                <c:pt idx="1438">
                  <c:v>2.5</c:v>
                </c:pt>
                <c:pt idx="1439">
                  <c:v>2.4300000000000002</c:v>
                </c:pt>
                <c:pt idx="1440">
                  <c:v>2.58</c:v>
                </c:pt>
                <c:pt idx="1441">
                  <c:v>2.82</c:v>
                </c:pt>
                <c:pt idx="1442">
                  <c:v>2.99</c:v>
                </c:pt>
                <c:pt idx="1443">
                  <c:v>2.85</c:v>
                </c:pt>
                <c:pt idx="1444">
                  <c:v>2.71</c:v>
                </c:pt>
                <c:pt idx="1445">
                  <c:v>2.5499999999999998</c:v>
                </c:pt>
                <c:pt idx="1446">
                  <c:v>2.5499999999999998</c:v>
                </c:pt>
                <c:pt idx="1447">
                  <c:v>2.46</c:v>
                </c:pt>
                <c:pt idx="1448">
                  <c:v>2.4500000000000002</c:v>
                </c:pt>
                <c:pt idx="1449">
                  <c:v>2.4</c:v>
                </c:pt>
                <c:pt idx="1450">
                  <c:v>2.41</c:v>
                </c:pt>
                <c:pt idx="1451">
                  <c:v>2.34</c:v>
                </c:pt>
                <c:pt idx="1452">
                  <c:v>2.29</c:v>
                </c:pt>
                <c:pt idx="1453">
                  <c:v>2.5099999999999998</c:v>
                </c:pt>
                <c:pt idx="1454">
                  <c:v>2.66</c:v>
                </c:pt>
                <c:pt idx="1455">
                  <c:v>2.67</c:v>
                </c:pt>
                <c:pt idx="1456">
                  <c:v>2.71</c:v>
                </c:pt>
                <c:pt idx="1457">
                  <c:v>2.73</c:v>
                </c:pt>
                <c:pt idx="1458">
                  <c:v>2.76</c:v>
                </c:pt>
                <c:pt idx="1459">
                  <c:v>2.91</c:v>
                </c:pt>
                <c:pt idx="1460">
                  <c:v>3.29</c:v>
                </c:pt>
                <c:pt idx="1461">
                  <c:v>3.14</c:v>
                </c:pt>
                <c:pt idx="1462">
                  <c:v>3</c:v>
                </c:pt>
                <c:pt idx="1463">
                  <c:v>3.25</c:v>
                </c:pt>
                <c:pt idx="1464">
                  <c:v>3.35</c:v>
                </c:pt>
                <c:pt idx="1465">
                  <c:v>3.35</c:v>
                </c:pt>
                <c:pt idx="1466">
                  <c:v>3.4</c:v>
                </c:pt>
                <c:pt idx="1467">
                  <c:v>3.25</c:v>
                </c:pt>
                <c:pt idx="1468">
                  <c:v>3.08</c:v>
                </c:pt>
                <c:pt idx="1469">
                  <c:v>3.06</c:v>
                </c:pt>
                <c:pt idx="1470">
                  <c:v>3.25</c:v>
                </c:pt>
                <c:pt idx="1471">
                  <c:v>3.54</c:v>
                </c:pt>
                <c:pt idx="1472">
                  <c:v>3.42</c:v>
                </c:pt>
                <c:pt idx="1473">
                  <c:v>3.34</c:v>
                </c:pt>
                <c:pt idx="1474">
                  <c:v>3.48</c:v>
                </c:pt>
                <c:pt idx="1475">
                  <c:v>3.12</c:v>
                </c:pt>
                <c:pt idx="1476">
                  <c:v>3.1</c:v>
                </c:pt>
                <c:pt idx="1477">
                  <c:v>3.05</c:v>
                </c:pt>
                <c:pt idx="1478">
                  <c:v>3.05</c:v>
                </c:pt>
                <c:pt idx="1479">
                  <c:v>3.78</c:v>
                </c:pt>
                <c:pt idx="1480">
                  <c:v>3.72</c:v>
                </c:pt>
                <c:pt idx="1481">
                  <c:v>4.05</c:v>
                </c:pt>
                <c:pt idx="1482">
                  <c:v>4.25</c:v>
                </c:pt>
                <c:pt idx="1483">
                  <c:v>4.25</c:v>
                </c:pt>
                <c:pt idx="1484">
                  <c:v>4.2699999999999996</c:v>
                </c:pt>
                <c:pt idx="1485">
                  <c:v>4.3</c:v>
                </c:pt>
                <c:pt idx="1486">
                  <c:v>4.45</c:v>
                </c:pt>
                <c:pt idx="1487">
                  <c:v>4.28</c:v>
                </c:pt>
                <c:pt idx="1488">
                  <c:v>4.1500000000000004</c:v>
                </c:pt>
                <c:pt idx="1489">
                  <c:v>4.0999999999999996</c:v>
                </c:pt>
                <c:pt idx="1490">
                  <c:v>4.07</c:v>
                </c:pt>
                <c:pt idx="1491">
                  <c:v>4.3099999999999996</c:v>
                </c:pt>
                <c:pt idx="1492">
                  <c:v>4.3099999999999996</c:v>
                </c:pt>
                <c:pt idx="1493">
                  <c:v>4.21</c:v>
                </c:pt>
                <c:pt idx="1494">
                  <c:v>4.26</c:v>
                </c:pt>
                <c:pt idx="1495">
                  <c:v>4.12</c:v>
                </c:pt>
                <c:pt idx="1496">
                  <c:v>4.3</c:v>
                </c:pt>
                <c:pt idx="1497">
                  <c:v>4.21</c:v>
                </c:pt>
                <c:pt idx="1498">
                  <c:v>4.34</c:v>
                </c:pt>
                <c:pt idx="1499">
                  <c:v>4.29</c:v>
                </c:pt>
                <c:pt idx="1500">
                  <c:v>4.67</c:v>
                </c:pt>
                <c:pt idx="1501">
                  <c:v>4.75</c:v>
                </c:pt>
                <c:pt idx="1502">
                  <c:v>4.9000000000000004</c:v>
                </c:pt>
                <c:pt idx="1503">
                  <c:v>4.9000000000000004</c:v>
                </c:pt>
                <c:pt idx="1504">
                  <c:v>4.7</c:v>
                </c:pt>
                <c:pt idx="1505">
                  <c:v>4.68</c:v>
                </c:pt>
                <c:pt idx="1506">
                  <c:v>4.6399999999999997</c:v>
                </c:pt>
                <c:pt idx="1507">
                  <c:v>4.3600000000000003</c:v>
                </c:pt>
                <c:pt idx="1508">
                  <c:v>4.5</c:v>
                </c:pt>
                <c:pt idx="1509">
                  <c:v>4.3499999999999996</c:v>
                </c:pt>
                <c:pt idx="1510">
                  <c:v>4.42</c:v>
                </c:pt>
                <c:pt idx="1511">
                  <c:v>4.5999999999999996</c:v>
                </c:pt>
                <c:pt idx="1512">
                  <c:v>4.4800000000000004</c:v>
                </c:pt>
                <c:pt idx="1513">
                  <c:v>4.5999999999999996</c:v>
                </c:pt>
                <c:pt idx="1514">
                  <c:v>4.7</c:v>
                </c:pt>
                <c:pt idx="1515">
                  <c:v>4.5</c:v>
                </c:pt>
                <c:pt idx="1516">
                  <c:v>4.5</c:v>
                </c:pt>
                <c:pt idx="1517">
                  <c:v>4.51</c:v>
                </c:pt>
                <c:pt idx="1518">
                  <c:v>4.5</c:v>
                </c:pt>
                <c:pt idx="1519">
                  <c:v>4.45</c:v>
                </c:pt>
                <c:pt idx="1520">
                  <c:v>4.5599999999999996</c:v>
                </c:pt>
                <c:pt idx="1521">
                  <c:v>4.51</c:v>
                </c:pt>
                <c:pt idx="1522">
                  <c:v>4.47</c:v>
                </c:pt>
                <c:pt idx="1523">
                  <c:v>4.41</c:v>
                </c:pt>
                <c:pt idx="1524">
                  <c:v>4.37</c:v>
                </c:pt>
                <c:pt idx="1525">
                  <c:v>4.3600000000000003</c:v>
                </c:pt>
                <c:pt idx="1526">
                  <c:v>4.43</c:v>
                </c:pt>
                <c:pt idx="1527">
                  <c:v>4.4000000000000004</c:v>
                </c:pt>
                <c:pt idx="1528">
                  <c:v>4.26</c:v>
                </c:pt>
                <c:pt idx="1529">
                  <c:v>4.3099999999999996</c:v>
                </c:pt>
                <c:pt idx="1530">
                  <c:v>4.37</c:v>
                </c:pt>
                <c:pt idx="1531">
                  <c:v>4.3499999999999996</c:v>
                </c:pt>
                <c:pt idx="1532">
                  <c:v>4.28</c:v>
                </c:pt>
                <c:pt idx="1533">
                  <c:v>4</c:v>
                </c:pt>
                <c:pt idx="1534">
                  <c:v>4.0999999999999996</c:v>
                </c:pt>
                <c:pt idx="1535">
                  <c:v>4.2300000000000004</c:v>
                </c:pt>
                <c:pt idx="1536">
                  <c:v>4.29</c:v>
                </c:pt>
                <c:pt idx="1537">
                  <c:v>4.4000000000000004</c:v>
                </c:pt>
                <c:pt idx="1538">
                  <c:v>4.55</c:v>
                </c:pt>
                <c:pt idx="1539">
                  <c:v>4.6399999999999997</c:v>
                </c:pt>
                <c:pt idx="1540">
                  <c:v>4.58</c:v>
                </c:pt>
                <c:pt idx="1541">
                  <c:v>4.45</c:v>
                </c:pt>
                <c:pt idx="1542">
                  <c:v>4.4000000000000004</c:v>
                </c:pt>
                <c:pt idx="1543">
                  <c:v>4.5599999999999996</c:v>
                </c:pt>
                <c:pt idx="1544">
                  <c:v>4.75</c:v>
                </c:pt>
                <c:pt idx="1545">
                  <c:v>4.95</c:v>
                </c:pt>
                <c:pt idx="1546">
                  <c:v>5.29</c:v>
                </c:pt>
                <c:pt idx="1547">
                  <c:v>5.4</c:v>
                </c:pt>
                <c:pt idx="1548">
                  <c:v>5.68</c:v>
                </c:pt>
                <c:pt idx="1549">
                  <c:v>5.8</c:v>
                </c:pt>
                <c:pt idx="1550">
                  <c:v>5.75</c:v>
                </c:pt>
                <c:pt idx="1551">
                  <c:v>6.05</c:v>
                </c:pt>
                <c:pt idx="1552">
                  <c:v>6.35</c:v>
                </c:pt>
                <c:pt idx="1553">
                  <c:v>6.16</c:v>
                </c:pt>
                <c:pt idx="1554">
                  <c:v>5.85</c:v>
                </c:pt>
                <c:pt idx="1555">
                  <c:v>5.98</c:v>
                </c:pt>
                <c:pt idx="1556">
                  <c:v>5.96</c:v>
                </c:pt>
                <c:pt idx="1557">
                  <c:v>5.7</c:v>
                </c:pt>
                <c:pt idx="1558">
                  <c:v>5.86</c:v>
                </c:pt>
                <c:pt idx="1559">
                  <c:v>5.81</c:v>
                </c:pt>
                <c:pt idx="1560">
                  <c:v>5.76</c:v>
                </c:pt>
                <c:pt idx="1561">
                  <c:v>5.44</c:v>
                </c:pt>
                <c:pt idx="1562">
                  <c:v>5.59</c:v>
                </c:pt>
                <c:pt idx="1563">
                  <c:v>5.99</c:v>
                </c:pt>
                <c:pt idx="1564">
                  <c:v>6.1</c:v>
                </c:pt>
                <c:pt idx="1565">
                  <c:v>5.98</c:v>
                </c:pt>
                <c:pt idx="1566">
                  <c:v>5.95</c:v>
                </c:pt>
                <c:pt idx="1567">
                  <c:v>5.75</c:v>
                </c:pt>
                <c:pt idx="1568">
                  <c:v>5.7</c:v>
                </c:pt>
                <c:pt idx="1569">
                  <c:v>5.75</c:v>
                </c:pt>
                <c:pt idx="1570">
                  <c:v>5.57</c:v>
                </c:pt>
                <c:pt idx="1571">
                  <c:v>5.4</c:v>
                </c:pt>
                <c:pt idx="1572">
                  <c:v>5.42</c:v>
                </c:pt>
                <c:pt idx="1573">
                  <c:v>5.43</c:v>
                </c:pt>
                <c:pt idx="1574">
                  <c:v>5.21</c:v>
                </c:pt>
                <c:pt idx="1575">
                  <c:v>5.17</c:v>
                </c:pt>
                <c:pt idx="1576">
                  <c:v>5.0999999999999996</c:v>
                </c:pt>
                <c:pt idx="1577">
                  <c:v>5.2</c:v>
                </c:pt>
                <c:pt idx="1578">
                  <c:v>5.01</c:v>
                </c:pt>
                <c:pt idx="1579">
                  <c:v>4.83</c:v>
                </c:pt>
                <c:pt idx="1580">
                  <c:v>4.9400000000000004</c:v>
                </c:pt>
                <c:pt idx="1581">
                  <c:v>5</c:v>
                </c:pt>
                <c:pt idx="1582">
                  <c:v>5.4</c:v>
                </c:pt>
                <c:pt idx="1583">
                  <c:v>5.34</c:v>
                </c:pt>
                <c:pt idx="1584">
                  <c:v>5.2</c:v>
                </c:pt>
                <c:pt idx="1585">
                  <c:v>5.14</c:v>
                </c:pt>
                <c:pt idx="1586">
                  <c:v>4.93</c:v>
                </c:pt>
                <c:pt idx="1587">
                  <c:v>4.5999999999999996</c:v>
                </c:pt>
                <c:pt idx="1588">
                  <c:v>4.42</c:v>
                </c:pt>
                <c:pt idx="1589">
                  <c:v>4.54</c:v>
                </c:pt>
                <c:pt idx="1590">
                  <c:v>4.7300000000000004</c:v>
                </c:pt>
                <c:pt idx="1591">
                  <c:v>4.6100000000000003</c:v>
                </c:pt>
                <c:pt idx="1592">
                  <c:v>4.4000000000000004</c:v>
                </c:pt>
                <c:pt idx="1593">
                  <c:v>4.13</c:v>
                </c:pt>
                <c:pt idx="1594">
                  <c:v>4.0999999999999996</c:v>
                </c:pt>
                <c:pt idx="1595">
                  <c:v>4.2</c:v>
                </c:pt>
                <c:pt idx="1596">
                  <c:v>4.17</c:v>
                </c:pt>
                <c:pt idx="1597">
                  <c:v>4.2</c:v>
                </c:pt>
                <c:pt idx="1598">
                  <c:v>4.25</c:v>
                </c:pt>
                <c:pt idx="1599">
                  <c:v>4.32</c:v>
                </c:pt>
                <c:pt idx="1600">
                  <c:v>4.37</c:v>
                </c:pt>
                <c:pt idx="1601">
                  <c:v>4.58</c:v>
                </c:pt>
                <c:pt idx="1602">
                  <c:v>4.54</c:v>
                </c:pt>
                <c:pt idx="1603">
                  <c:v>4.4000000000000004</c:v>
                </c:pt>
                <c:pt idx="1604">
                  <c:v>4.42</c:v>
                </c:pt>
                <c:pt idx="1605">
                  <c:v>4.54</c:v>
                </c:pt>
                <c:pt idx="1606">
                  <c:v>4.55</c:v>
                </c:pt>
                <c:pt idx="1607">
                  <c:v>4.6500000000000004</c:v>
                </c:pt>
                <c:pt idx="1608">
                  <c:v>4.63</c:v>
                </c:pt>
                <c:pt idx="1609">
                  <c:v>4.42</c:v>
                </c:pt>
                <c:pt idx="1610">
                  <c:v>4.3499999999999996</c:v>
                </c:pt>
                <c:pt idx="1611">
                  <c:v>4.38</c:v>
                </c:pt>
                <c:pt idx="1612">
                  <c:v>4.6399999999999997</c:v>
                </c:pt>
                <c:pt idx="1613">
                  <c:v>4.58</c:v>
                </c:pt>
                <c:pt idx="1614">
                  <c:v>4.5999999999999996</c:v>
                </c:pt>
                <c:pt idx="1615">
                  <c:v>4.4800000000000004</c:v>
                </c:pt>
                <c:pt idx="1616">
                  <c:v>4.82</c:v>
                </c:pt>
                <c:pt idx="1617">
                  <c:v>4.75</c:v>
                </c:pt>
                <c:pt idx="1618">
                  <c:v>4.84</c:v>
                </c:pt>
                <c:pt idx="1619">
                  <c:v>5.01</c:v>
                </c:pt>
                <c:pt idx="1620">
                  <c:v>5.08</c:v>
                </c:pt>
                <c:pt idx="1621">
                  <c:v>4.99</c:v>
                </c:pt>
                <c:pt idx="1622">
                  <c:v>4.71</c:v>
                </c:pt>
                <c:pt idx="1623">
                  <c:v>4.57</c:v>
                </c:pt>
                <c:pt idx="1624">
                  <c:v>4.6900000000000004</c:v>
                </c:pt>
                <c:pt idx="1625">
                  <c:v>4.91</c:v>
                </c:pt>
                <c:pt idx="1626">
                  <c:v>4.54</c:v>
                </c:pt>
                <c:pt idx="1627">
                  <c:v>4.3</c:v>
                </c:pt>
                <c:pt idx="1628">
                  <c:v>4.08</c:v>
                </c:pt>
                <c:pt idx="1629">
                  <c:v>3.96</c:v>
                </c:pt>
                <c:pt idx="1630">
                  <c:v>3.58</c:v>
                </c:pt>
                <c:pt idx="1631">
                  <c:v>3.79</c:v>
                </c:pt>
                <c:pt idx="1632">
                  <c:v>3.71</c:v>
                </c:pt>
                <c:pt idx="1633">
                  <c:v>3.62</c:v>
                </c:pt>
                <c:pt idx="1634">
                  <c:v>3.6</c:v>
                </c:pt>
                <c:pt idx="1635">
                  <c:v>3.67</c:v>
                </c:pt>
                <c:pt idx="1636">
                  <c:v>3.66</c:v>
                </c:pt>
                <c:pt idx="1637">
                  <c:v>3.72</c:v>
                </c:pt>
                <c:pt idx="1638">
                  <c:v>3.71</c:v>
                </c:pt>
                <c:pt idx="1639">
                  <c:v>3.64</c:v>
                </c:pt>
                <c:pt idx="1640">
                  <c:v>3.57</c:v>
                </c:pt>
                <c:pt idx="1641">
                  <c:v>3.65</c:v>
                </c:pt>
                <c:pt idx="1642">
                  <c:v>3.45</c:v>
                </c:pt>
                <c:pt idx="1643">
                  <c:v>3.65</c:v>
                </c:pt>
                <c:pt idx="1644">
                  <c:v>3.55</c:v>
                </c:pt>
                <c:pt idx="1645">
                  <c:v>3.53</c:v>
                </c:pt>
                <c:pt idx="1646">
                  <c:v>3.72</c:v>
                </c:pt>
                <c:pt idx="1647">
                  <c:v>3.7</c:v>
                </c:pt>
                <c:pt idx="1648">
                  <c:v>3.77</c:v>
                </c:pt>
                <c:pt idx="1649">
                  <c:v>3.57</c:v>
                </c:pt>
                <c:pt idx="1650">
                  <c:v>3.76</c:v>
                </c:pt>
                <c:pt idx="1651">
                  <c:v>3.72</c:v>
                </c:pt>
                <c:pt idx="1652">
                  <c:v>3.9</c:v>
                </c:pt>
                <c:pt idx="1653">
                  <c:v>4.1500000000000004</c:v>
                </c:pt>
                <c:pt idx="1654">
                  <c:v>3.86</c:v>
                </c:pt>
                <c:pt idx="1655">
                  <c:v>3.77</c:v>
                </c:pt>
                <c:pt idx="1656">
                  <c:v>3.77</c:v>
                </c:pt>
                <c:pt idx="1657">
                  <c:v>3.77</c:v>
                </c:pt>
                <c:pt idx="1658">
                  <c:v>3.83</c:v>
                </c:pt>
                <c:pt idx="1659">
                  <c:v>3.84</c:v>
                </c:pt>
                <c:pt idx="1660">
                  <c:v>3.89</c:v>
                </c:pt>
                <c:pt idx="1661">
                  <c:v>3.92</c:v>
                </c:pt>
                <c:pt idx="1662">
                  <c:v>3.91</c:v>
                </c:pt>
                <c:pt idx="1663">
                  <c:v>3.93</c:v>
                </c:pt>
                <c:pt idx="1664">
                  <c:v>4.3</c:v>
                </c:pt>
                <c:pt idx="1665">
                  <c:v>4.4000000000000004</c:v>
                </c:pt>
                <c:pt idx="1666">
                  <c:v>4.4000000000000004</c:v>
                </c:pt>
                <c:pt idx="1667">
                  <c:v>4.4000000000000004</c:v>
                </c:pt>
                <c:pt idx="1668">
                  <c:v>4.3499999999999996</c:v>
                </c:pt>
                <c:pt idx="1669">
                  <c:v>4.3</c:v>
                </c:pt>
                <c:pt idx="1670">
                  <c:v>4.09</c:v>
                </c:pt>
                <c:pt idx="1671">
                  <c:v>4.32</c:v>
                </c:pt>
                <c:pt idx="1672">
                  <c:v>4.1900000000000004</c:v>
                </c:pt>
                <c:pt idx="1673">
                  <c:v>4.04</c:v>
                </c:pt>
                <c:pt idx="1674">
                  <c:v>3.95</c:v>
                </c:pt>
                <c:pt idx="1675">
                  <c:v>3.95</c:v>
                </c:pt>
                <c:pt idx="1676">
                  <c:v>3.93</c:v>
                </c:pt>
                <c:pt idx="1677">
                  <c:v>3.94</c:v>
                </c:pt>
                <c:pt idx="1678">
                  <c:v>3.9</c:v>
                </c:pt>
                <c:pt idx="1679">
                  <c:v>3.84</c:v>
                </c:pt>
                <c:pt idx="1680">
                  <c:v>4.0999999999999996</c:v>
                </c:pt>
                <c:pt idx="1681">
                  <c:v>4.12</c:v>
                </c:pt>
                <c:pt idx="1682">
                  <c:v>3.9</c:v>
                </c:pt>
                <c:pt idx="1683">
                  <c:v>3.97</c:v>
                </c:pt>
                <c:pt idx="1684">
                  <c:v>4.13</c:v>
                </c:pt>
                <c:pt idx="1685">
                  <c:v>4.0199999999999996</c:v>
                </c:pt>
                <c:pt idx="1686">
                  <c:v>4.08</c:v>
                </c:pt>
                <c:pt idx="1687">
                  <c:v>4.1500000000000004</c:v>
                </c:pt>
                <c:pt idx="1688">
                  <c:v>4.08</c:v>
                </c:pt>
                <c:pt idx="1689">
                  <c:v>3.95</c:v>
                </c:pt>
                <c:pt idx="1690">
                  <c:v>4.03</c:v>
                </c:pt>
                <c:pt idx="1691">
                  <c:v>4.05</c:v>
                </c:pt>
                <c:pt idx="1692">
                  <c:v>4.08</c:v>
                </c:pt>
                <c:pt idx="1693">
                  <c:v>4.0999999999999996</c:v>
                </c:pt>
                <c:pt idx="1694">
                  <c:v>4.0999999999999996</c:v>
                </c:pt>
                <c:pt idx="1695">
                  <c:v>4.2300000000000004</c:v>
                </c:pt>
                <c:pt idx="1696">
                  <c:v>4.18</c:v>
                </c:pt>
                <c:pt idx="1697">
                  <c:v>4.5999999999999996</c:v>
                </c:pt>
                <c:pt idx="1698">
                  <c:v>4.75</c:v>
                </c:pt>
                <c:pt idx="1699">
                  <c:v>4.57</c:v>
                </c:pt>
                <c:pt idx="1700">
                  <c:v>4.3</c:v>
                </c:pt>
                <c:pt idx="1701">
                  <c:v>4.24</c:v>
                </c:pt>
                <c:pt idx="1702">
                  <c:v>4.37</c:v>
                </c:pt>
                <c:pt idx="1703">
                  <c:v>4.2</c:v>
                </c:pt>
                <c:pt idx="1704">
                  <c:v>4.29</c:v>
                </c:pt>
                <c:pt idx="1705">
                  <c:v>5.09</c:v>
                </c:pt>
                <c:pt idx="1706">
                  <c:v>4.63</c:v>
                </c:pt>
                <c:pt idx="1707">
                  <c:v>4.43</c:v>
                </c:pt>
                <c:pt idx="1708">
                  <c:v>4.0999999999999996</c:v>
                </c:pt>
                <c:pt idx="1709">
                  <c:v>4.29</c:v>
                </c:pt>
                <c:pt idx="1710">
                  <c:v>4.1500000000000004</c:v>
                </c:pt>
                <c:pt idx="1711">
                  <c:v>4.01</c:v>
                </c:pt>
                <c:pt idx="1712">
                  <c:v>3.91</c:v>
                </c:pt>
                <c:pt idx="1713">
                  <c:v>3.85</c:v>
                </c:pt>
                <c:pt idx="1714">
                  <c:v>3.79</c:v>
                </c:pt>
                <c:pt idx="1715">
                  <c:v>3.75</c:v>
                </c:pt>
                <c:pt idx="1716">
                  <c:v>3.57</c:v>
                </c:pt>
                <c:pt idx="1717">
                  <c:v>3.7</c:v>
                </c:pt>
                <c:pt idx="1718">
                  <c:v>3.6</c:v>
                </c:pt>
                <c:pt idx="1719">
                  <c:v>3.54</c:v>
                </c:pt>
                <c:pt idx="1720">
                  <c:v>3.55</c:v>
                </c:pt>
                <c:pt idx="1721">
                  <c:v>3.43</c:v>
                </c:pt>
                <c:pt idx="1722">
                  <c:v>3.52</c:v>
                </c:pt>
                <c:pt idx="1723">
                  <c:v>3.84</c:v>
                </c:pt>
                <c:pt idx="1724">
                  <c:v>3.74</c:v>
                </c:pt>
                <c:pt idx="1725">
                  <c:v>3.67</c:v>
                </c:pt>
                <c:pt idx="1726">
                  <c:v>3.74</c:v>
                </c:pt>
                <c:pt idx="1727">
                  <c:v>3.54</c:v>
                </c:pt>
                <c:pt idx="1728">
                  <c:v>3.58</c:v>
                </c:pt>
                <c:pt idx="1729">
                  <c:v>3.76</c:v>
                </c:pt>
                <c:pt idx="1730">
                  <c:v>3.74</c:v>
                </c:pt>
                <c:pt idx="1731">
                  <c:v>3.67</c:v>
                </c:pt>
                <c:pt idx="1732">
                  <c:v>3.7</c:v>
                </c:pt>
                <c:pt idx="1733">
                  <c:v>3.68</c:v>
                </c:pt>
                <c:pt idx="1734">
                  <c:v>3.79</c:v>
                </c:pt>
                <c:pt idx="1735">
                  <c:v>3.6</c:v>
                </c:pt>
                <c:pt idx="1736">
                  <c:v>3.53</c:v>
                </c:pt>
                <c:pt idx="1737">
                  <c:v>3.67</c:v>
                </c:pt>
                <c:pt idx="1738">
                  <c:v>3.59</c:v>
                </c:pt>
                <c:pt idx="1739">
                  <c:v>3.53</c:v>
                </c:pt>
                <c:pt idx="1740">
                  <c:v>3.46</c:v>
                </c:pt>
                <c:pt idx="1741">
                  <c:v>3.43</c:v>
                </c:pt>
                <c:pt idx="1742">
                  <c:v>3.49</c:v>
                </c:pt>
                <c:pt idx="1743">
                  <c:v>3.68</c:v>
                </c:pt>
                <c:pt idx="1744">
                  <c:v>3.64</c:v>
                </c:pt>
                <c:pt idx="1745">
                  <c:v>3.56</c:v>
                </c:pt>
                <c:pt idx="1746">
                  <c:v>3.58</c:v>
                </c:pt>
                <c:pt idx="1747">
                  <c:v>3.79</c:v>
                </c:pt>
                <c:pt idx="1748">
                  <c:v>3.95</c:v>
                </c:pt>
                <c:pt idx="1749">
                  <c:v>4.04</c:v>
                </c:pt>
                <c:pt idx="1750">
                  <c:v>3.95</c:v>
                </c:pt>
                <c:pt idx="1751">
                  <c:v>3.82</c:v>
                </c:pt>
                <c:pt idx="1752">
                  <c:v>3.93</c:v>
                </c:pt>
                <c:pt idx="1753">
                  <c:v>4.07</c:v>
                </c:pt>
                <c:pt idx="1754">
                  <c:v>3.9</c:v>
                </c:pt>
                <c:pt idx="1755">
                  <c:v>3.31</c:v>
                </c:pt>
                <c:pt idx="1756">
                  <c:v>3.35</c:v>
                </c:pt>
                <c:pt idx="1757">
                  <c:v>3.27</c:v>
                </c:pt>
                <c:pt idx="1758">
                  <c:v>3.34</c:v>
                </c:pt>
                <c:pt idx="1759">
                  <c:v>3.69</c:v>
                </c:pt>
                <c:pt idx="1760">
                  <c:v>3.63</c:v>
                </c:pt>
                <c:pt idx="1761">
                  <c:v>3.84</c:v>
                </c:pt>
                <c:pt idx="1762">
                  <c:v>3.93</c:v>
                </c:pt>
                <c:pt idx="1763">
                  <c:v>3.8</c:v>
                </c:pt>
                <c:pt idx="1764">
                  <c:v>3.65</c:v>
                </c:pt>
                <c:pt idx="1765">
                  <c:v>3.7</c:v>
                </c:pt>
                <c:pt idx="1766">
                  <c:v>3.89</c:v>
                </c:pt>
                <c:pt idx="1767">
                  <c:v>3.8</c:v>
                </c:pt>
                <c:pt idx="1768">
                  <c:v>3.86</c:v>
                </c:pt>
                <c:pt idx="1769">
                  <c:v>3.86</c:v>
                </c:pt>
                <c:pt idx="1770">
                  <c:v>3.79</c:v>
                </c:pt>
                <c:pt idx="1771">
                  <c:v>3.74</c:v>
                </c:pt>
                <c:pt idx="1772">
                  <c:v>3.81</c:v>
                </c:pt>
                <c:pt idx="1773">
                  <c:v>3.82</c:v>
                </c:pt>
                <c:pt idx="1774">
                  <c:v>3.62</c:v>
                </c:pt>
                <c:pt idx="1775">
                  <c:v>3.7</c:v>
                </c:pt>
                <c:pt idx="1776">
                  <c:v>3.68</c:v>
                </c:pt>
                <c:pt idx="1777">
                  <c:v>3.63</c:v>
                </c:pt>
                <c:pt idx="1778">
                  <c:v>3.57</c:v>
                </c:pt>
                <c:pt idx="1779">
                  <c:v>3.62</c:v>
                </c:pt>
                <c:pt idx="1780">
                  <c:v>3.61</c:v>
                </c:pt>
                <c:pt idx="1781">
                  <c:v>3.64</c:v>
                </c:pt>
                <c:pt idx="1782">
                  <c:v>3.6</c:v>
                </c:pt>
                <c:pt idx="1783">
                  <c:v>3.6</c:v>
                </c:pt>
                <c:pt idx="1784">
                  <c:v>3.6</c:v>
                </c:pt>
                <c:pt idx="1785">
                  <c:v>3.65</c:v>
                </c:pt>
                <c:pt idx="1786">
                  <c:v>3.64</c:v>
                </c:pt>
                <c:pt idx="1787">
                  <c:v>3.73</c:v>
                </c:pt>
                <c:pt idx="1788">
                  <c:v>3.68</c:v>
                </c:pt>
                <c:pt idx="1789">
                  <c:v>3.66</c:v>
                </c:pt>
                <c:pt idx="1790">
                  <c:v>3.63</c:v>
                </c:pt>
                <c:pt idx="1791">
                  <c:v>3.62</c:v>
                </c:pt>
                <c:pt idx="1792">
                  <c:v>3.63</c:v>
                </c:pt>
                <c:pt idx="1793">
                  <c:v>3.7</c:v>
                </c:pt>
                <c:pt idx="1794">
                  <c:v>3.75</c:v>
                </c:pt>
                <c:pt idx="1795">
                  <c:v>3.79</c:v>
                </c:pt>
                <c:pt idx="1796">
                  <c:v>3.95</c:v>
                </c:pt>
                <c:pt idx="1797">
                  <c:v>4.12</c:v>
                </c:pt>
                <c:pt idx="1798">
                  <c:v>4.24</c:v>
                </c:pt>
                <c:pt idx="1799">
                  <c:v>4.12</c:v>
                </c:pt>
                <c:pt idx="1800">
                  <c:v>4</c:v>
                </c:pt>
                <c:pt idx="1801">
                  <c:v>4.03</c:v>
                </c:pt>
                <c:pt idx="1802">
                  <c:v>3.91</c:v>
                </c:pt>
                <c:pt idx="1803">
                  <c:v>3.94</c:v>
                </c:pt>
                <c:pt idx="1804">
                  <c:v>4.1100000000000003</c:v>
                </c:pt>
                <c:pt idx="1805">
                  <c:v>4.04</c:v>
                </c:pt>
                <c:pt idx="1806">
                  <c:v>3.98</c:v>
                </c:pt>
                <c:pt idx="1807">
                  <c:v>3.9</c:v>
                </c:pt>
                <c:pt idx="1808">
                  <c:v>4.1100000000000003</c:v>
                </c:pt>
                <c:pt idx="1809">
                  <c:v>4.04</c:v>
                </c:pt>
                <c:pt idx="1810">
                  <c:v>4.04</c:v>
                </c:pt>
                <c:pt idx="1811">
                  <c:v>4.04</c:v>
                </c:pt>
                <c:pt idx="1812">
                  <c:v>4.03</c:v>
                </c:pt>
                <c:pt idx="1813">
                  <c:v>3.86</c:v>
                </c:pt>
                <c:pt idx="1814">
                  <c:v>3.75</c:v>
                </c:pt>
                <c:pt idx="1815">
                  <c:v>3.82</c:v>
                </c:pt>
                <c:pt idx="1816">
                  <c:v>3.77</c:v>
                </c:pt>
                <c:pt idx="1817">
                  <c:v>3.77</c:v>
                </c:pt>
                <c:pt idx="1818">
                  <c:v>3.77</c:v>
                </c:pt>
                <c:pt idx="1819">
                  <c:v>3.71</c:v>
                </c:pt>
                <c:pt idx="1820">
                  <c:v>3.78</c:v>
                </c:pt>
                <c:pt idx="1821">
                  <c:v>3.8</c:v>
                </c:pt>
                <c:pt idx="1822">
                  <c:v>3.81</c:v>
                </c:pt>
                <c:pt idx="1823">
                  <c:v>3.82</c:v>
                </c:pt>
                <c:pt idx="1824">
                  <c:v>3.87</c:v>
                </c:pt>
                <c:pt idx="1825">
                  <c:v>3.94</c:v>
                </c:pt>
                <c:pt idx="1826">
                  <c:v>4.12</c:v>
                </c:pt>
                <c:pt idx="1827">
                  <c:v>4.13</c:v>
                </c:pt>
                <c:pt idx="1828">
                  <c:v>4.05</c:v>
                </c:pt>
                <c:pt idx="1829">
                  <c:v>4.07</c:v>
                </c:pt>
                <c:pt idx="1830">
                  <c:v>4.08</c:v>
                </c:pt>
                <c:pt idx="1831">
                  <c:v>4.24</c:v>
                </c:pt>
                <c:pt idx="1832">
                  <c:v>4.24</c:v>
                </c:pt>
                <c:pt idx="1833">
                  <c:v>4.59</c:v>
                </c:pt>
                <c:pt idx="1834">
                  <c:v>4.7699999999999996</c:v>
                </c:pt>
                <c:pt idx="1835">
                  <c:v>4.99</c:v>
                </c:pt>
                <c:pt idx="1836">
                  <c:v>4.74</c:v>
                </c:pt>
                <c:pt idx="1837">
                  <c:v>4.92</c:v>
                </c:pt>
                <c:pt idx="1838">
                  <c:v>4.9000000000000004</c:v>
                </c:pt>
                <c:pt idx="1839">
                  <c:v>5</c:v>
                </c:pt>
                <c:pt idx="1840">
                  <c:v>5.24</c:v>
                </c:pt>
                <c:pt idx="1841">
                  <c:v>5.17</c:v>
                </c:pt>
                <c:pt idx="1842">
                  <c:v>5.16</c:v>
                </c:pt>
                <c:pt idx="1843">
                  <c:v>5.03</c:v>
                </c:pt>
                <c:pt idx="1844">
                  <c:v>5.04</c:v>
                </c:pt>
                <c:pt idx="1845">
                  <c:v>4.7</c:v>
                </c:pt>
                <c:pt idx="1846">
                  <c:v>4.8600000000000003</c:v>
                </c:pt>
                <c:pt idx="1847">
                  <c:v>4.59</c:v>
                </c:pt>
                <c:pt idx="1848">
                  <c:v>4.5</c:v>
                </c:pt>
                <c:pt idx="1849">
                  <c:v>4.6399999999999997</c:v>
                </c:pt>
                <c:pt idx="1850">
                  <c:v>4.79</c:v>
                </c:pt>
                <c:pt idx="1851">
                  <c:v>4.96</c:v>
                </c:pt>
                <c:pt idx="1852">
                  <c:v>4.8</c:v>
                </c:pt>
                <c:pt idx="1853">
                  <c:v>4.68</c:v>
                </c:pt>
                <c:pt idx="1854">
                  <c:v>4.76</c:v>
                </c:pt>
                <c:pt idx="1855">
                  <c:v>4.75</c:v>
                </c:pt>
                <c:pt idx="1856">
                  <c:v>4.75</c:v>
                </c:pt>
                <c:pt idx="1857">
                  <c:v>4.74</c:v>
                </c:pt>
                <c:pt idx="1858">
                  <c:v>4.59</c:v>
                </c:pt>
                <c:pt idx="1859">
                  <c:v>4.45</c:v>
                </c:pt>
                <c:pt idx="1860">
                  <c:v>4.59</c:v>
                </c:pt>
                <c:pt idx="1861">
                  <c:v>4.5199999999999996</c:v>
                </c:pt>
                <c:pt idx="1862">
                  <c:v>4.55</c:v>
                </c:pt>
                <c:pt idx="1863">
                  <c:v>4.46</c:v>
                </c:pt>
                <c:pt idx="1864">
                  <c:v>4.32</c:v>
                </c:pt>
                <c:pt idx="1865">
                  <c:v>4.4400000000000004</c:v>
                </c:pt>
                <c:pt idx="1866">
                  <c:v>4.4400000000000004</c:v>
                </c:pt>
                <c:pt idx="1867">
                  <c:v>4.32</c:v>
                </c:pt>
                <c:pt idx="1868">
                  <c:v>4.34</c:v>
                </c:pt>
                <c:pt idx="1869">
                  <c:v>4.16</c:v>
                </c:pt>
                <c:pt idx="1870">
                  <c:v>4.28</c:v>
                </c:pt>
                <c:pt idx="1871">
                  <c:v>4.1900000000000004</c:v>
                </c:pt>
                <c:pt idx="1872">
                  <c:v>4.5</c:v>
                </c:pt>
                <c:pt idx="1873">
                  <c:v>4.67</c:v>
                </c:pt>
                <c:pt idx="1874">
                  <c:v>4.4000000000000004</c:v>
                </c:pt>
                <c:pt idx="1875">
                  <c:v>4.38</c:v>
                </c:pt>
                <c:pt idx="1876">
                  <c:v>4.24</c:v>
                </c:pt>
                <c:pt idx="1877">
                  <c:v>4.05</c:v>
                </c:pt>
                <c:pt idx="1878">
                  <c:v>4.05</c:v>
                </c:pt>
                <c:pt idx="1879">
                  <c:v>3.95</c:v>
                </c:pt>
                <c:pt idx="1880">
                  <c:v>4</c:v>
                </c:pt>
                <c:pt idx="1881">
                  <c:v>4.2300000000000004</c:v>
                </c:pt>
                <c:pt idx="1882">
                  <c:v>4.16</c:v>
                </c:pt>
                <c:pt idx="1883">
                  <c:v>4.45</c:v>
                </c:pt>
                <c:pt idx="1884">
                  <c:v>4.3099999999999996</c:v>
                </c:pt>
                <c:pt idx="1885">
                  <c:v>4.38</c:v>
                </c:pt>
                <c:pt idx="1886">
                  <c:v>4.49</c:v>
                </c:pt>
                <c:pt idx="1887">
                  <c:v>4.57</c:v>
                </c:pt>
                <c:pt idx="1888">
                  <c:v>4.5</c:v>
                </c:pt>
                <c:pt idx="1889">
                  <c:v>4.42</c:v>
                </c:pt>
                <c:pt idx="1890">
                  <c:v>4.4000000000000004</c:v>
                </c:pt>
                <c:pt idx="1891">
                  <c:v>4.47</c:v>
                </c:pt>
                <c:pt idx="1892">
                  <c:v>4.38</c:v>
                </c:pt>
                <c:pt idx="1893">
                  <c:v>4.45</c:v>
                </c:pt>
                <c:pt idx="1894">
                  <c:v>4.25</c:v>
                </c:pt>
                <c:pt idx="1895">
                  <c:v>4.1900000000000004</c:v>
                </c:pt>
                <c:pt idx="1896">
                  <c:v>4.1500000000000004</c:v>
                </c:pt>
                <c:pt idx="1897">
                  <c:v>4.13</c:v>
                </c:pt>
                <c:pt idx="1898">
                  <c:v>4.01</c:v>
                </c:pt>
                <c:pt idx="1899">
                  <c:v>4</c:v>
                </c:pt>
                <c:pt idx="1900">
                  <c:v>3.95</c:v>
                </c:pt>
                <c:pt idx="1901">
                  <c:v>4</c:v>
                </c:pt>
                <c:pt idx="1902">
                  <c:v>4</c:v>
                </c:pt>
                <c:pt idx="1903">
                  <c:v>4.1399999999999997</c:v>
                </c:pt>
                <c:pt idx="1904">
                  <c:v>4.21</c:v>
                </c:pt>
                <c:pt idx="1905">
                  <c:v>4.1500000000000004</c:v>
                </c:pt>
                <c:pt idx="1906">
                  <c:v>4.09</c:v>
                </c:pt>
                <c:pt idx="1907">
                  <c:v>4.09</c:v>
                </c:pt>
                <c:pt idx="1908">
                  <c:v>4.12</c:v>
                </c:pt>
                <c:pt idx="1909">
                  <c:v>4.22</c:v>
                </c:pt>
                <c:pt idx="1910">
                  <c:v>4.1900000000000004</c:v>
                </c:pt>
                <c:pt idx="1911">
                  <c:v>4.21</c:v>
                </c:pt>
                <c:pt idx="1912">
                  <c:v>4.4000000000000004</c:v>
                </c:pt>
                <c:pt idx="1913">
                  <c:v>4.3499999999999996</c:v>
                </c:pt>
                <c:pt idx="1914">
                  <c:v>4.29</c:v>
                </c:pt>
                <c:pt idx="1915">
                  <c:v>4.26</c:v>
                </c:pt>
                <c:pt idx="1916">
                  <c:v>4.6500000000000004</c:v>
                </c:pt>
                <c:pt idx="1917">
                  <c:v>4.4400000000000004</c:v>
                </c:pt>
                <c:pt idx="1918">
                  <c:v>4.43</c:v>
                </c:pt>
                <c:pt idx="1919">
                  <c:v>4.45</c:v>
                </c:pt>
                <c:pt idx="1920">
                  <c:v>4.42</c:v>
                </c:pt>
                <c:pt idx="1921">
                  <c:v>4.24</c:v>
                </c:pt>
                <c:pt idx="1922">
                  <c:v>4.2300000000000004</c:v>
                </c:pt>
                <c:pt idx="1923">
                  <c:v>4.25</c:v>
                </c:pt>
                <c:pt idx="1924">
                  <c:v>4.3</c:v>
                </c:pt>
                <c:pt idx="1925">
                  <c:v>4.47</c:v>
                </c:pt>
                <c:pt idx="1926">
                  <c:v>4.47</c:v>
                </c:pt>
                <c:pt idx="1927">
                  <c:v>4.3499999999999996</c:v>
                </c:pt>
                <c:pt idx="1928">
                  <c:v>4.37</c:v>
                </c:pt>
                <c:pt idx="1929">
                  <c:v>4.45</c:v>
                </c:pt>
                <c:pt idx="1930">
                  <c:v>4.45</c:v>
                </c:pt>
                <c:pt idx="1931">
                  <c:v>4.3</c:v>
                </c:pt>
                <c:pt idx="1932">
                  <c:v>4.26</c:v>
                </c:pt>
                <c:pt idx="1933">
                  <c:v>4.2</c:v>
                </c:pt>
                <c:pt idx="1934">
                  <c:v>4.0599999999999996</c:v>
                </c:pt>
                <c:pt idx="1935">
                  <c:v>4.03</c:v>
                </c:pt>
                <c:pt idx="1936">
                  <c:v>4</c:v>
                </c:pt>
                <c:pt idx="1937">
                  <c:v>4.05</c:v>
                </c:pt>
                <c:pt idx="1938">
                  <c:v>4.03</c:v>
                </c:pt>
                <c:pt idx="1939">
                  <c:v>4.03</c:v>
                </c:pt>
                <c:pt idx="1940">
                  <c:v>4</c:v>
                </c:pt>
                <c:pt idx="1941">
                  <c:v>4.01</c:v>
                </c:pt>
                <c:pt idx="1942">
                  <c:v>4</c:v>
                </c:pt>
                <c:pt idx="1943">
                  <c:v>3.93</c:v>
                </c:pt>
                <c:pt idx="1944">
                  <c:v>3.85</c:v>
                </c:pt>
                <c:pt idx="1945">
                  <c:v>3.87</c:v>
                </c:pt>
                <c:pt idx="1946">
                  <c:v>3.68</c:v>
                </c:pt>
                <c:pt idx="1947">
                  <c:v>3.57</c:v>
                </c:pt>
                <c:pt idx="1948">
                  <c:v>3.49</c:v>
                </c:pt>
                <c:pt idx="1949">
                  <c:v>3.54</c:v>
                </c:pt>
                <c:pt idx="1950">
                  <c:v>3.32</c:v>
                </c:pt>
                <c:pt idx="1951">
                  <c:v>3.29</c:v>
                </c:pt>
                <c:pt idx="1952">
                  <c:v>3.25</c:v>
                </c:pt>
                <c:pt idx="1953">
                  <c:v>3.46</c:v>
                </c:pt>
                <c:pt idx="1954">
                  <c:v>3.45</c:v>
                </c:pt>
                <c:pt idx="1955">
                  <c:v>3.43</c:v>
                </c:pt>
                <c:pt idx="1956">
                  <c:v>3.52</c:v>
                </c:pt>
                <c:pt idx="1957">
                  <c:v>3.31</c:v>
                </c:pt>
                <c:pt idx="1958">
                  <c:v>3.15</c:v>
                </c:pt>
                <c:pt idx="1959">
                  <c:v>3.2</c:v>
                </c:pt>
                <c:pt idx="1960">
                  <c:v>3.18</c:v>
                </c:pt>
                <c:pt idx="1961">
                  <c:v>3.2</c:v>
                </c:pt>
                <c:pt idx="1962">
                  <c:v>3.2</c:v>
                </c:pt>
                <c:pt idx="1963">
                  <c:v>3.29</c:v>
                </c:pt>
                <c:pt idx="1964">
                  <c:v>3.36</c:v>
                </c:pt>
                <c:pt idx="1965">
                  <c:v>3.19</c:v>
                </c:pt>
                <c:pt idx="1966">
                  <c:v>3.23</c:v>
                </c:pt>
                <c:pt idx="1967">
                  <c:v>3.24</c:v>
                </c:pt>
                <c:pt idx="1968">
                  <c:v>3.24</c:v>
                </c:pt>
                <c:pt idx="1969">
                  <c:v>3.21</c:v>
                </c:pt>
                <c:pt idx="1970">
                  <c:v>3.25</c:v>
                </c:pt>
                <c:pt idx="1971">
                  <c:v>3.35</c:v>
                </c:pt>
                <c:pt idx="1972">
                  <c:v>3.33</c:v>
                </c:pt>
                <c:pt idx="1973">
                  <c:v>3.4</c:v>
                </c:pt>
                <c:pt idx="1974">
                  <c:v>3.39</c:v>
                </c:pt>
                <c:pt idx="1975">
                  <c:v>3.5</c:v>
                </c:pt>
                <c:pt idx="1976">
                  <c:v>3.55</c:v>
                </c:pt>
                <c:pt idx="1977">
                  <c:v>3.65</c:v>
                </c:pt>
                <c:pt idx="1978">
                  <c:v>3.62</c:v>
                </c:pt>
                <c:pt idx="1979">
                  <c:v>3.48</c:v>
                </c:pt>
                <c:pt idx="1980">
                  <c:v>3.6</c:v>
                </c:pt>
                <c:pt idx="1981">
                  <c:v>3.62</c:v>
                </c:pt>
                <c:pt idx="1982">
                  <c:v>3.68</c:v>
                </c:pt>
                <c:pt idx="1983">
                  <c:v>3.77</c:v>
                </c:pt>
                <c:pt idx="1984">
                  <c:v>3.67</c:v>
                </c:pt>
                <c:pt idx="1985">
                  <c:v>3.5</c:v>
                </c:pt>
                <c:pt idx="1986">
                  <c:v>3.37</c:v>
                </c:pt>
                <c:pt idx="1987">
                  <c:v>3.39</c:v>
                </c:pt>
                <c:pt idx="1988">
                  <c:v>3.39</c:v>
                </c:pt>
                <c:pt idx="1989">
                  <c:v>3.48</c:v>
                </c:pt>
                <c:pt idx="1990">
                  <c:v>3.45</c:v>
                </c:pt>
                <c:pt idx="1991">
                  <c:v>3.31</c:v>
                </c:pt>
                <c:pt idx="1992">
                  <c:v>3.25</c:v>
                </c:pt>
                <c:pt idx="1993">
                  <c:v>3.29</c:v>
                </c:pt>
                <c:pt idx="1994">
                  <c:v>3.42</c:v>
                </c:pt>
                <c:pt idx="1995">
                  <c:v>3.41</c:v>
                </c:pt>
                <c:pt idx="1996">
                  <c:v>3.49</c:v>
                </c:pt>
                <c:pt idx="1997">
                  <c:v>3.49</c:v>
                </c:pt>
                <c:pt idx="1998">
                  <c:v>3.38</c:v>
                </c:pt>
                <c:pt idx="1999">
                  <c:v>3.36</c:v>
                </c:pt>
                <c:pt idx="2000">
                  <c:v>3.47</c:v>
                </c:pt>
                <c:pt idx="2001">
                  <c:v>3.26</c:v>
                </c:pt>
                <c:pt idx="2002">
                  <c:v>3.05</c:v>
                </c:pt>
                <c:pt idx="2003">
                  <c:v>3</c:v>
                </c:pt>
                <c:pt idx="2004">
                  <c:v>3.03</c:v>
                </c:pt>
                <c:pt idx="2005">
                  <c:v>3.01</c:v>
                </c:pt>
                <c:pt idx="2006">
                  <c:v>2.92</c:v>
                </c:pt>
                <c:pt idx="2007">
                  <c:v>2.92</c:v>
                </c:pt>
                <c:pt idx="2008">
                  <c:v>2.72</c:v>
                </c:pt>
                <c:pt idx="2009">
                  <c:v>2.66</c:v>
                </c:pt>
                <c:pt idx="2010">
                  <c:v>2.6</c:v>
                </c:pt>
                <c:pt idx="2011">
                  <c:v>2.64</c:v>
                </c:pt>
                <c:pt idx="2012">
                  <c:v>2.9</c:v>
                </c:pt>
                <c:pt idx="2013">
                  <c:v>2.86</c:v>
                </c:pt>
                <c:pt idx="2014">
                  <c:v>2.64</c:v>
                </c:pt>
                <c:pt idx="2015">
                  <c:v>2.25</c:v>
                </c:pt>
                <c:pt idx="2016">
                  <c:v>2.17</c:v>
                </c:pt>
                <c:pt idx="2017">
                  <c:v>2.1800000000000002</c:v>
                </c:pt>
                <c:pt idx="2018">
                  <c:v>2.15</c:v>
                </c:pt>
                <c:pt idx="2019">
                  <c:v>1.99</c:v>
                </c:pt>
                <c:pt idx="2020">
                  <c:v>2.04</c:v>
                </c:pt>
                <c:pt idx="2021">
                  <c:v>2.04</c:v>
                </c:pt>
                <c:pt idx="2022">
                  <c:v>1.98</c:v>
                </c:pt>
                <c:pt idx="2023">
                  <c:v>2.06</c:v>
                </c:pt>
                <c:pt idx="2024">
                  <c:v>2.06</c:v>
                </c:pt>
                <c:pt idx="2025">
                  <c:v>2.0299999999999998</c:v>
                </c:pt>
                <c:pt idx="2026">
                  <c:v>2.04</c:v>
                </c:pt>
                <c:pt idx="2027">
                  <c:v>2.0299999999999998</c:v>
                </c:pt>
                <c:pt idx="2028">
                  <c:v>2.02</c:v>
                </c:pt>
                <c:pt idx="2029">
                  <c:v>1.98</c:v>
                </c:pt>
                <c:pt idx="2030">
                  <c:v>1.98</c:v>
                </c:pt>
                <c:pt idx="2031">
                  <c:v>1.95</c:v>
                </c:pt>
                <c:pt idx="2032">
                  <c:v>2</c:v>
                </c:pt>
                <c:pt idx="2033">
                  <c:v>2.04</c:v>
                </c:pt>
                <c:pt idx="2034">
                  <c:v>2.12</c:v>
                </c:pt>
                <c:pt idx="2035">
                  <c:v>2.12</c:v>
                </c:pt>
                <c:pt idx="2036">
                  <c:v>2.17</c:v>
                </c:pt>
                <c:pt idx="2037">
                  <c:v>2.1800000000000002</c:v>
                </c:pt>
                <c:pt idx="2038">
                  <c:v>2.2400000000000002</c:v>
                </c:pt>
                <c:pt idx="2039">
                  <c:v>2.2799999999999998</c:v>
                </c:pt>
                <c:pt idx="2040">
                  <c:v>2.25</c:v>
                </c:pt>
                <c:pt idx="2041">
                  <c:v>2.34</c:v>
                </c:pt>
                <c:pt idx="2042">
                  <c:v>2.4500000000000002</c:v>
                </c:pt>
                <c:pt idx="2043">
                  <c:v>2.52</c:v>
                </c:pt>
                <c:pt idx="2044">
                  <c:v>2.31</c:v>
                </c:pt>
                <c:pt idx="2045">
                  <c:v>2.39</c:v>
                </c:pt>
                <c:pt idx="2046">
                  <c:v>2.39</c:v>
                </c:pt>
                <c:pt idx="2047">
                  <c:v>2.34</c:v>
                </c:pt>
                <c:pt idx="2048">
                  <c:v>2.33</c:v>
                </c:pt>
                <c:pt idx="2049">
                  <c:v>2.2200000000000002</c:v>
                </c:pt>
                <c:pt idx="2050">
                  <c:v>2.25</c:v>
                </c:pt>
                <c:pt idx="2051">
                  <c:v>2.27</c:v>
                </c:pt>
                <c:pt idx="2052">
                  <c:v>2.17</c:v>
                </c:pt>
                <c:pt idx="2053">
                  <c:v>2.2400000000000002</c:v>
                </c:pt>
                <c:pt idx="2054">
                  <c:v>2.2400000000000002</c:v>
                </c:pt>
                <c:pt idx="2055">
                  <c:v>2.2599999999999998</c:v>
                </c:pt>
                <c:pt idx="2056">
                  <c:v>2.25</c:v>
                </c:pt>
                <c:pt idx="2057">
                  <c:v>2.2400000000000002</c:v>
                </c:pt>
                <c:pt idx="2058">
                  <c:v>2.2999999999999998</c:v>
                </c:pt>
                <c:pt idx="2059">
                  <c:v>2.17</c:v>
                </c:pt>
                <c:pt idx="2060">
                  <c:v>2.06</c:v>
                </c:pt>
                <c:pt idx="2061">
                  <c:v>2.1</c:v>
                </c:pt>
                <c:pt idx="2062">
                  <c:v>2.1</c:v>
                </c:pt>
                <c:pt idx="2063">
                  <c:v>2.09</c:v>
                </c:pt>
                <c:pt idx="2064">
                  <c:v>2.08</c:v>
                </c:pt>
                <c:pt idx="2065">
                  <c:v>2.15</c:v>
                </c:pt>
                <c:pt idx="2066">
                  <c:v>2.12</c:v>
                </c:pt>
                <c:pt idx="2067">
                  <c:v>2.15</c:v>
                </c:pt>
                <c:pt idx="2068">
                  <c:v>2.27</c:v>
                </c:pt>
                <c:pt idx="2069">
                  <c:v>2.19</c:v>
                </c:pt>
                <c:pt idx="2070">
                  <c:v>2.19</c:v>
                </c:pt>
                <c:pt idx="2071">
                  <c:v>2.2599999999999998</c:v>
                </c:pt>
                <c:pt idx="2072">
                  <c:v>2.23</c:v>
                </c:pt>
                <c:pt idx="2073">
                  <c:v>2.23</c:v>
                </c:pt>
                <c:pt idx="2074">
                  <c:v>2.23</c:v>
                </c:pt>
                <c:pt idx="2075">
                  <c:v>2.17</c:v>
                </c:pt>
                <c:pt idx="2076">
                  <c:v>2.2000000000000002</c:v>
                </c:pt>
                <c:pt idx="2077">
                  <c:v>2.13</c:v>
                </c:pt>
                <c:pt idx="2078">
                  <c:v>2.0699999999999998</c:v>
                </c:pt>
                <c:pt idx="2079">
                  <c:v>2.04</c:v>
                </c:pt>
                <c:pt idx="2080">
                  <c:v>2.0499999999999998</c:v>
                </c:pt>
                <c:pt idx="2081">
                  <c:v>2.04</c:v>
                </c:pt>
                <c:pt idx="2082">
                  <c:v>1.98</c:v>
                </c:pt>
                <c:pt idx="2083">
                  <c:v>1.99</c:v>
                </c:pt>
                <c:pt idx="2084">
                  <c:v>2.04</c:v>
                </c:pt>
                <c:pt idx="2085">
                  <c:v>2</c:v>
                </c:pt>
                <c:pt idx="2086">
                  <c:v>1.98</c:v>
                </c:pt>
                <c:pt idx="2087">
                  <c:v>2</c:v>
                </c:pt>
                <c:pt idx="2088">
                  <c:v>1.97</c:v>
                </c:pt>
                <c:pt idx="2089">
                  <c:v>1.92</c:v>
                </c:pt>
                <c:pt idx="2090">
                  <c:v>1.7</c:v>
                </c:pt>
                <c:pt idx="2091">
                  <c:v>1.73</c:v>
                </c:pt>
                <c:pt idx="2092">
                  <c:v>1.88</c:v>
                </c:pt>
                <c:pt idx="2093">
                  <c:v>1.85</c:v>
                </c:pt>
                <c:pt idx="2094">
                  <c:v>1.84</c:v>
                </c:pt>
                <c:pt idx="2095">
                  <c:v>1.79</c:v>
                </c:pt>
                <c:pt idx="2096">
                  <c:v>1.8</c:v>
                </c:pt>
                <c:pt idx="2097">
                  <c:v>1.94</c:v>
                </c:pt>
                <c:pt idx="2098">
                  <c:v>1.97</c:v>
                </c:pt>
                <c:pt idx="2099">
                  <c:v>2.04</c:v>
                </c:pt>
                <c:pt idx="2100">
                  <c:v>2.15</c:v>
                </c:pt>
                <c:pt idx="2101">
                  <c:v>2.46</c:v>
                </c:pt>
                <c:pt idx="2102">
                  <c:v>2.38</c:v>
                </c:pt>
                <c:pt idx="2103">
                  <c:v>2.42</c:v>
                </c:pt>
                <c:pt idx="2104">
                  <c:v>2.1800000000000002</c:v>
                </c:pt>
                <c:pt idx="2105">
                  <c:v>2.2000000000000002</c:v>
                </c:pt>
                <c:pt idx="2106">
                  <c:v>2.42</c:v>
                </c:pt>
                <c:pt idx="2107">
                  <c:v>2.59</c:v>
                </c:pt>
                <c:pt idx="2108">
                  <c:v>2.59</c:v>
                </c:pt>
                <c:pt idx="2109">
                  <c:v>2.6</c:v>
                </c:pt>
                <c:pt idx="2110">
                  <c:v>2.65</c:v>
                </c:pt>
                <c:pt idx="2111">
                  <c:v>2.85</c:v>
                </c:pt>
                <c:pt idx="2112">
                  <c:v>2.95</c:v>
                </c:pt>
                <c:pt idx="2113">
                  <c:v>3.15</c:v>
                </c:pt>
                <c:pt idx="2114">
                  <c:v>3.21</c:v>
                </c:pt>
                <c:pt idx="2115">
                  <c:v>3.25</c:v>
                </c:pt>
                <c:pt idx="2116">
                  <c:v>3.14</c:v>
                </c:pt>
                <c:pt idx="2117">
                  <c:v>3.14</c:v>
                </c:pt>
                <c:pt idx="2118">
                  <c:v>3.03</c:v>
                </c:pt>
                <c:pt idx="2119">
                  <c:v>3.15</c:v>
                </c:pt>
                <c:pt idx="2120">
                  <c:v>3.11</c:v>
                </c:pt>
                <c:pt idx="2121">
                  <c:v>2.96</c:v>
                </c:pt>
                <c:pt idx="2122">
                  <c:v>3</c:v>
                </c:pt>
                <c:pt idx="2123">
                  <c:v>2.89</c:v>
                </c:pt>
                <c:pt idx="2124">
                  <c:v>2.89</c:v>
                </c:pt>
                <c:pt idx="2125">
                  <c:v>2.96</c:v>
                </c:pt>
                <c:pt idx="2126">
                  <c:v>3.15</c:v>
                </c:pt>
                <c:pt idx="2127">
                  <c:v>3.18</c:v>
                </c:pt>
                <c:pt idx="2128">
                  <c:v>3.2</c:v>
                </c:pt>
                <c:pt idx="2129">
                  <c:v>3.25</c:v>
                </c:pt>
                <c:pt idx="2130">
                  <c:v>3.16</c:v>
                </c:pt>
                <c:pt idx="2131">
                  <c:v>3.24</c:v>
                </c:pt>
                <c:pt idx="2132">
                  <c:v>3.27</c:v>
                </c:pt>
                <c:pt idx="2133">
                  <c:v>3.4</c:v>
                </c:pt>
                <c:pt idx="2134">
                  <c:v>3.42</c:v>
                </c:pt>
                <c:pt idx="2135">
                  <c:v>3.31</c:v>
                </c:pt>
                <c:pt idx="2136">
                  <c:v>3.2</c:v>
                </c:pt>
                <c:pt idx="2137">
                  <c:v>3.23</c:v>
                </c:pt>
                <c:pt idx="2138">
                  <c:v>3.29</c:v>
                </c:pt>
                <c:pt idx="2139">
                  <c:v>3.22</c:v>
                </c:pt>
                <c:pt idx="2140">
                  <c:v>3.25</c:v>
                </c:pt>
                <c:pt idx="2141">
                  <c:v>3.18</c:v>
                </c:pt>
                <c:pt idx="2142">
                  <c:v>3.27</c:v>
                </c:pt>
                <c:pt idx="2143">
                  <c:v>3.34</c:v>
                </c:pt>
                <c:pt idx="2144">
                  <c:v>3.74</c:v>
                </c:pt>
                <c:pt idx="2145">
                  <c:v>3.53</c:v>
                </c:pt>
                <c:pt idx="2146">
                  <c:v>3.6</c:v>
                </c:pt>
                <c:pt idx="2147">
                  <c:v>3.63</c:v>
                </c:pt>
                <c:pt idx="2148">
                  <c:v>3.66</c:v>
                </c:pt>
                <c:pt idx="2149">
                  <c:v>3.64</c:v>
                </c:pt>
                <c:pt idx="2150">
                  <c:v>4.0599999999999996</c:v>
                </c:pt>
                <c:pt idx="2151">
                  <c:v>3.94</c:v>
                </c:pt>
                <c:pt idx="2152">
                  <c:v>4.08</c:v>
                </c:pt>
                <c:pt idx="2153">
                  <c:v>4.28</c:v>
                </c:pt>
                <c:pt idx="2154">
                  <c:v>4.25</c:v>
                </c:pt>
                <c:pt idx="2155">
                  <c:v>4.26</c:v>
                </c:pt>
                <c:pt idx="2156">
                  <c:v>4.3099999999999996</c:v>
                </c:pt>
                <c:pt idx="2157">
                  <c:v>4.49</c:v>
                </c:pt>
                <c:pt idx="2158">
                  <c:v>4.42</c:v>
                </c:pt>
                <c:pt idx="2159">
                  <c:v>4.4400000000000004</c:v>
                </c:pt>
                <c:pt idx="2160">
                  <c:v>4.42</c:v>
                </c:pt>
                <c:pt idx="2161">
                  <c:v>4.3899999999999997</c:v>
                </c:pt>
                <c:pt idx="2162">
                  <c:v>4.54</c:v>
                </c:pt>
                <c:pt idx="2163">
                  <c:v>4.9000000000000004</c:v>
                </c:pt>
                <c:pt idx="2164">
                  <c:v>5.55</c:v>
                </c:pt>
                <c:pt idx="2165">
                  <c:v>5.9</c:v>
                </c:pt>
                <c:pt idx="2166">
                  <c:v>5.9</c:v>
                </c:pt>
                <c:pt idx="2167">
                  <c:v>5.9</c:v>
                </c:pt>
                <c:pt idx="2168">
                  <c:v>5.54</c:v>
                </c:pt>
                <c:pt idx="2169">
                  <c:v>5.0999999999999996</c:v>
                </c:pt>
                <c:pt idx="2170">
                  <c:v>5.18</c:v>
                </c:pt>
                <c:pt idx="2171">
                  <c:v>5.46</c:v>
                </c:pt>
                <c:pt idx="2172">
                  <c:v>5.77</c:v>
                </c:pt>
                <c:pt idx="2173">
                  <c:v>5.6</c:v>
                </c:pt>
                <c:pt idx="2174">
                  <c:v>5.56</c:v>
                </c:pt>
                <c:pt idx="2175">
                  <c:v>5.55</c:v>
                </c:pt>
                <c:pt idx="2176">
                  <c:v>5.4</c:v>
                </c:pt>
                <c:pt idx="2177">
                  <c:v>5.31</c:v>
                </c:pt>
                <c:pt idx="2178">
                  <c:v>5.25</c:v>
                </c:pt>
                <c:pt idx="2179">
                  <c:v>5.25</c:v>
                </c:pt>
                <c:pt idx="2180">
                  <c:v>5.29</c:v>
                </c:pt>
                <c:pt idx="2181">
                  <c:v>5.42</c:v>
                </c:pt>
                <c:pt idx="2182">
                  <c:v>5.41</c:v>
                </c:pt>
                <c:pt idx="2183">
                  <c:v>5.3</c:v>
                </c:pt>
                <c:pt idx="2184">
                  <c:v>5.25</c:v>
                </c:pt>
                <c:pt idx="2185">
                  <c:v>5.3</c:v>
                </c:pt>
                <c:pt idx="2186">
                  <c:v>5.65</c:v>
                </c:pt>
                <c:pt idx="2187">
                  <c:v>5.66</c:v>
                </c:pt>
                <c:pt idx="2188">
                  <c:v>5.76</c:v>
                </c:pt>
                <c:pt idx="2189">
                  <c:v>5.43</c:v>
                </c:pt>
                <c:pt idx="2190">
                  <c:v>5.55</c:v>
                </c:pt>
                <c:pt idx="2191">
                  <c:v>5.48</c:v>
                </c:pt>
                <c:pt idx="2192">
                  <c:v>5.38</c:v>
                </c:pt>
                <c:pt idx="2193">
                  <c:v>5.34</c:v>
                </c:pt>
                <c:pt idx="2194">
                  <c:v>5.43</c:v>
                </c:pt>
                <c:pt idx="2195">
                  <c:v>5.29</c:v>
                </c:pt>
                <c:pt idx="2196">
                  <c:v>4.99</c:v>
                </c:pt>
                <c:pt idx="2197">
                  <c:v>5.13</c:v>
                </c:pt>
                <c:pt idx="2198">
                  <c:v>5.15</c:v>
                </c:pt>
                <c:pt idx="2199">
                  <c:v>5.0599999999999996</c:v>
                </c:pt>
                <c:pt idx="2200">
                  <c:v>5</c:v>
                </c:pt>
                <c:pt idx="2201">
                  <c:v>5.2</c:v>
                </c:pt>
                <c:pt idx="2202">
                  <c:v>5.25</c:v>
                </c:pt>
                <c:pt idx="2203">
                  <c:v>5.16</c:v>
                </c:pt>
                <c:pt idx="2204">
                  <c:v>5.24</c:v>
                </c:pt>
                <c:pt idx="2205">
                  <c:v>5.24</c:v>
                </c:pt>
                <c:pt idx="2206">
                  <c:v>5.19</c:v>
                </c:pt>
                <c:pt idx="2207">
                  <c:v>5.0599999999999996</c:v>
                </c:pt>
                <c:pt idx="2208">
                  <c:v>5</c:v>
                </c:pt>
                <c:pt idx="2209">
                  <c:v>5.12</c:v>
                </c:pt>
                <c:pt idx="2210">
                  <c:v>5.14</c:v>
                </c:pt>
                <c:pt idx="2211">
                  <c:v>5</c:v>
                </c:pt>
                <c:pt idx="2212">
                  <c:v>4.95</c:v>
                </c:pt>
                <c:pt idx="2213">
                  <c:v>4.8</c:v>
                </c:pt>
                <c:pt idx="2214">
                  <c:v>4.8</c:v>
                </c:pt>
                <c:pt idx="2215">
                  <c:v>4.7699999999999996</c:v>
                </c:pt>
                <c:pt idx="2216">
                  <c:v>4.9000000000000004</c:v>
                </c:pt>
                <c:pt idx="2217">
                  <c:v>4.88</c:v>
                </c:pt>
                <c:pt idx="2218">
                  <c:v>4.78</c:v>
                </c:pt>
                <c:pt idx="2219">
                  <c:v>4.7</c:v>
                </c:pt>
                <c:pt idx="2220">
                  <c:v>4.8099999999999996</c:v>
                </c:pt>
                <c:pt idx="2221">
                  <c:v>4.7300000000000004</c:v>
                </c:pt>
                <c:pt idx="2222">
                  <c:v>4.67</c:v>
                </c:pt>
                <c:pt idx="2223">
                  <c:v>4.4000000000000004</c:v>
                </c:pt>
                <c:pt idx="2224">
                  <c:v>4.43</c:v>
                </c:pt>
                <c:pt idx="2225">
                  <c:v>4.54</c:v>
                </c:pt>
                <c:pt idx="2226">
                  <c:v>4.3899999999999997</c:v>
                </c:pt>
                <c:pt idx="2227">
                  <c:v>4.5</c:v>
                </c:pt>
                <c:pt idx="2228">
                  <c:v>4.5</c:v>
                </c:pt>
                <c:pt idx="2229">
                  <c:v>4.55</c:v>
                </c:pt>
                <c:pt idx="2230">
                  <c:v>4.8099999999999996</c:v>
                </c:pt>
                <c:pt idx="2231">
                  <c:v>4.8099999999999996</c:v>
                </c:pt>
                <c:pt idx="2232">
                  <c:v>4.76</c:v>
                </c:pt>
                <c:pt idx="2233">
                  <c:v>4.76</c:v>
                </c:pt>
                <c:pt idx="2234">
                  <c:v>4.71</c:v>
                </c:pt>
                <c:pt idx="2235">
                  <c:v>5.12</c:v>
                </c:pt>
                <c:pt idx="2236">
                  <c:v>5</c:v>
                </c:pt>
                <c:pt idx="2237">
                  <c:v>5.01</c:v>
                </c:pt>
                <c:pt idx="2238">
                  <c:v>5</c:v>
                </c:pt>
                <c:pt idx="2239">
                  <c:v>5</c:v>
                </c:pt>
                <c:pt idx="2240">
                  <c:v>5.04</c:v>
                </c:pt>
                <c:pt idx="2241">
                  <c:v>5.01</c:v>
                </c:pt>
                <c:pt idx="2242">
                  <c:v>4.7</c:v>
                </c:pt>
                <c:pt idx="2243">
                  <c:v>4.76</c:v>
                </c:pt>
                <c:pt idx="2244">
                  <c:v>4.6500000000000004</c:v>
                </c:pt>
                <c:pt idx="2245">
                  <c:v>4.6500000000000004</c:v>
                </c:pt>
                <c:pt idx="2246">
                  <c:v>4.4000000000000004</c:v>
                </c:pt>
                <c:pt idx="2247">
                  <c:v>4.5</c:v>
                </c:pt>
                <c:pt idx="2248">
                  <c:v>4.6399999999999997</c:v>
                </c:pt>
                <c:pt idx="2249">
                  <c:v>4.8</c:v>
                </c:pt>
                <c:pt idx="2250">
                  <c:v>4.76</c:v>
                </c:pt>
                <c:pt idx="2251">
                  <c:v>4.66</c:v>
                </c:pt>
                <c:pt idx="2252">
                  <c:v>4.99</c:v>
                </c:pt>
                <c:pt idx="2253">
                  <c:v>4.91</c:v>
                </c:pt>
                <c:pt idx="2254">
                  <c:v>4.99</c:v>
                </c:pt>
                <c:pt idx="2255">
                  <c:v>5.01</c:v>
                </c:pt>
                <c:pt idx="2256">
                  <c:v>5.01</c:v>
                </c:pt>
                <c:pt idx="2257">
                  <c:v>5.31</c:v>
                </c:pt>
                <c:pt idx="2258">
                  <c:v>5.22</c:v>
                </c:pt>
                <c:pt idx="2259">
                  <c:v>5.12</c:v>
                </c:pt>
                <c:pt idx="2260">
                  <c:v>5.31</c:v>
                </c:pt>
                <c:pt idx="2261">
                  <c:v>5.47</c:v>
                </c:pt>
                <c:pt idx="2262">
                  <c:v>5.28</c:v>
                </c:pt>
                <c:pt idx="2263">
                  <c:v>5.61</c:v>
                </c:pt>
                <c:pt idx="2264">
                  <c:v>5.55</c:v>
                </c:pt>
                <c:pt idx="2265">
                  <c:v>5.62</c:v>
                </c:pt>
                <c:pt idx="2266">
                  <c:v>5.49</c:v>
                </c:pt>
                <c:pt idx="2267">
                  <c:v>5.53</c:v>
                </c:pt>
                <c:pt idx="2268">
                  <c:v>5.75</c:v>
                </c:pt>
                <c:pt idx="2269">
                  <c:v>6.09</c:v>
                </c:pt>
                <c:pt idx="2270">
                  <c:v>5.99</c:v>
                </c:pt>
                <c:pt idx="2271">
                  <c:v>5.9</c:v>
                </c:pt>
                <c:pt idx="2272">
                  <c:v>5.94</c:v>
                </c:pt>
                <c:pt idx="2273">
                  <c:v>5.99</c:v>
                </c:pt>
                <c:pt idx="2274">
                  <c:v>5.94</c:v>
                </c:pt>
                <c:pt idx="2275">
                  <c:v>6</c:v>
                </c:pt>
                <c:pt idx="2276">
                  <c:v>5.99</c:v>
                </c:pt>
                <c:pt idx="2277">
                  <c:v>5.97</c:v>
                </c:pt>
                <c:pt idx="2278">
                  <c:v>5.92</c:v>
                </c:pt>
                <c:pt idx="2279">
                  <c:v>6.17</c:v>
                </c:pt>
                <c:pt idx="2280">
                  <c:v>6.21</c:v>
                </c:pt>
                <c:pt idx="2281">
                  <c:v>6.69</c:v>
                </c:pt>
                <c:pt idx="2282">
                  <c:v>6.8</c:v>
                </c:pt>
                <c:pt idx="2283">
                  <c:v>6.68</c:v>
                </c:pt>
                <c:pt idx="2284">
                  <c:v>6.79</c:v>
                </c:pt>
                <c:pt idx="2285">
                  <c:v>6.68</c:v>
                </c:pt>
                <c:pt idx="2286">
                  <c:v>6.94</c:v>
                </c:pt>
                <c:pt idx="2287">
                  <c:v>7.2</c:v>
                </c:pt>
                <c:pt idx="2288">
                  <c:v>7.18</c:v>
                </c:pt>
                <c:pt idx="2289">
                  <c:v>6.95</c:v>
                </c:pt>
                <c:pt idx="2290">
                  <c:v>7.05</c:v>
                </c:pt>
                <c:pt idx="2291">
                  <c:v>7.03</c:v>
                </c:pt>
                <c:pt idx="2292">
                  <c:v>6.95</c:v>
                </c:pt>
                <c:pt idx="2293">
                  <c:v>6.75</c:v>
                </c:pt>
                <c:pt idx="2294">
                  <c:v>6.75</c:v>
                </c:pt>
                <c:pt idx="2295">
                  <c:v>6.78</c:v>
                </c:pt>
                <c:pt idx="2296">
                  <c:v>6.81</c:v>
                </c:pt>
                <c:pt idx="2297">
                  <c:v>6.95</c:v>
                </c:pt>
                <c:pt idx="2298">
                  <c:v>7.02</c:v>
                </c:pt>
                <c:pt idx="2299">
                  <c:v>6.95</c:v>
                </c:pt>
                <c:pt idx="2300">
                  <c:v>6.8</c:v>
                </c:pt>
                <c:pt idx="2301">
                  <c:v>6.97</c:v>
                </c:pt>
                <c:pt idx="2302">
                  <c:v>7.17</c:v>
                </c:pt>
                <c:pt idx="2303">
                  <c:v>7.35</c:v>
                </c:pt>
                <c:pt idx="2304">
                  <c:v>7.5</c:v>
                </c:pt>
                <c:pt idx="2305">
                  <c:v>7.55</c:v>
                </c:pt>
                <c:pt idx="2306">
                  <c:v>7.82</c:v>
                </c:pt>
                <c:pt idx="2307">
                  <c:v>7.44</c:v>
                </c:pt>
                <c:pt idx="2308">
                  <c:v>7.19</c:v>
                </c:pt>
                <c:pt idx="2309">
                  <c:v>6.91</c:v>
                </c:pt>
                <c:pt idx="2310">
                  <c:v>6.67</c:v>
                </c:pt>
                <c:pt idx="2311">
                  <c:v>6.93</c:v>
                </c:pt>
                <c:pt idx="2312">
                  <c:v>7.05</c:v>
                </c:pt>
                <c:pt idx="2313">
                  <c:v>6.76</c:v>
                </c:pt>
                <c:pt idx="2314">
                  <c:v>6.48</c:v>
                </c:pt>
                <c:pt idx="2315">
                  <c:v>6.13</c:v>
                </c:pt>
                <c:pt idx="2316">
                  <c:v>6.19</c:v>
                </c:pt>
                <c:pt idx="2317">
                  <c:v>6.56</c:v>
                </c:pt>
                <c:pt idx="2318">
                  <c:v>6.83</c:v>
                </c:pt>
                <c:pt idx="2319">
                  <c:v>7.43</c:v>
                </c:pt>
                <c:pt idx="2320">
                  <c:v>7.5</c:v>
                </c:pt>
                <c:pt idx="2321">
                  <c:v>7.32</c:v>
                </c:pt>
                <c:pt idx="2322">
                  <c:v>7.11</c:v>
                </c:pt>
                <c:pt idx="2323">
                  <c:v>7.03</c:v>
                </c:pt>
                <c:pt idx="2324">
                  <c:v>7.06</c:v>
                </c:pt>
                <c:pt idx="2325">
                  <c:v>6.97</c:v>
                </c:pt>
                <c:pt idx="2326">
                  <c:v>7.03</c:v>
                </c:pt>
                <c:pt idx="2327">
                  <c:v>7.33</c:v>
                </c:pt>
                <c:pt idx="2328">
                  <c:v>7.07</c:v>
                </c:pt>
                <c:pt idx="2329">
                  <c:v>7.05</c:v>
                </c:pt>
                <c:pt idx="2330">
                  <c:v>7.06</c:v>
                </c:pt>
                <c:pt idx="2331">
                  <c:v>6.94</c:v>
                </c:pt>
                <c:pt idx="2332">
                  <c:v>7.11</c:v>
                </c:pt>
                <c:pt idx="2333">
                  <c:v>7.11</c:v>
                </c:pt>
                <c:pt idx="2334">
                  <c:v>6.97</c:v>
                </c:pt>
                <c:pt idx="2335">
                  <c:v>7.05</c:v>
                </c:pt>
                <c:pt idx="2336">
                  <c:v>7.05</c:v>
                </c:pt>
                <c:pt idx="2337">
                  <c:v>6.95</c:v>
                </c:pt>
                <c:pt idx="2338">
                  <c:v>6.93</c:v>
                </c:pt>
                <c:pt idx="2339">
                  <c:v>6.9</c:v>
                </c:pt>
                <c:pt idx="2340">
                  <c:v>6.85</c:v>
                </c:pt>
                <c:pt idx="2341">
                  <c:v>6.85</c:v>
                </c:pt>
                <c:pt idx="2342">
                  <c:v>6.65</c:v>
                </c:pt>
                <c:pt idx="2343">
                  <c:v>6.74</c:v>
                </c:pt>
                <c:pt idx="2344">
                  <c:v>6.71</c:v>
                </c:pt>
                <c:pt idx="2345">
                  <c:v>6.52</c:v>
                </c:pt>
                <c:pt idx="2346">
                  <c:v>6.25</c:v>
                </c:pt>
                <c:pt idx="2347">
                  <c:v>6.52</c:v>
                </c:pt>
                <c:pt idx="2348">
                  <c:v>6.6</c:v>
                </c:pt>
                <c:pt idx="2349">
                  <c:v>6.95</c:v>
                </c:pt>
                <c:pt idx="2350">
                  <c:v>6.96</c:v>
                </c:pt>
                <c:pt idx="2351">
                  <c:v>6.85</c:v>
                </c:pt>
                <c:pt idx="2352">
                  <c:v>6.8</c:v>
                </c:pt>
                <c:pt idx="2353">
                  <c:v>6.86</c:v>
                </c:pt>
                <c:pt idx="2354">
                  <c:v>6.95</c:v>
                </c:pt>
                <c:pt idx="2355">
                  <c:v>7.31</c:v>
                </c:pt>
                <c:pt idx="2356">
                  <c:v>7.2</c:v>
                </c:pt>
                <c:pt idx="2357">
                  <c:v>7.06</c:v>
                </c:pt>
                <c:pt idx="2358">
                  <c:v>7.25</c:v>
                </c:pt>
                <c:pt idx="2359">
                  <c:v>7.19</c:v>
                </c:pt>
                <c:pt idx="2360">
                  <c:v>7.33</c:v>
                </c:pt>
                <c:pt idx="2361">
                  <c:v>7.3</c:v>
                </c:pt>
                <c:pt idx="2362">
                  <c:v>7.31</c:v>
                </c:pt>
                <c:pt idx="2363">
                  <c:v>7.28</c:v>
                </c:pt>
                <c:pt idx="2364">
                  <c:v>7.36</c:v>
                </c:pt>
                <c:pt idx="2365">
                  <c:v>7.77</c:v>
                </c:pt>
                <c:pt idx="2366">
                  <c:v>7.5</c:v>
                </c:pt>
                <c:pt idx="2367">
                  <c:v>7.45</c:v>
                </c:pt>
                <c:pt idx="2368">
                  <c:v>7.26</c:v>
                </c:pt>
                <c:pt idx="2369">
                  <c:v>7.11</c:v>
                </c:pt>
                <c:pt idx="2370">
                  <c:v>7.15</c:v>
                </c:pt>
                <c:pt idx="2371">
                  <c:v>7.09</c:v>
                </c:pt>
                <c:pt idx="2372">
                  <c:v>6.95</c:v>
                </c:pt>
                <c:pt idx="2373">
                  <c:v>7.32</c:v>
                </c:pt>
                <c:pt idx="2374">
                  <c:v>7.23</c:v>
                </c:pt>
                <c:pt idx="2375">
                  <c:v>7.18</c:v>
                </c:pt>
                <c:pt idx="2376">
                  <c:v>7</c:v>
                </c:pt>
                <c:pt idx="2377">
                  <c:v>7.3</c:v>
                </c:pt>
                <c:pt idx="2378">
                  <c:v>7.31</c:v>
                </c:pt>
                <c:pt idx="2379">
                  <c:v>7.1</c:v>
                </c:pt>
                <c:pt idx="2380">
                  <c:v>6.99</c:v>
                </c:pt>
                <c:pt idx="2381">
                  <c:v>7.15</c:v>
                </c:pt>
                <c:pt idx="2382">
                  <c:v>7.01</c:v>
                </c:pt>
                <c:pt idx="2383">
                  <c:v>7.02</c:v>
                </c:pt>
                <c:pt idx="2384">
                  <c:v>7.2</c:v>
                </c:pt>
                <c:pt idx="2385">
                  <c:v>7.3</c:v>
                </c:pt>
                <c:pt idx="2386">
                  <c:v>7.33</c:v>
                </c:pt>
                <c:pt idx="2387">
                  <c:v>7.71</c:v>
                </c:pt>
                <c:pt idx="2388">
                  <c:v>8.5299999999999994</c:v>
                </c:pt>
                <c:pt idx="2389">
                  <c:v>8.9</c:v>
                </c:pt>
                <c:pt idx="2390">
                  <c:v>9.36</c:v>
                </c:pt>
                <c:pt idx="2391">
                  <c:v>9.5299999999999994</c:v>
                </c:pt>
                <c:pt idx="2392">
                  <c:v>9.5299999999999994</c:v>
                </c:pt>
                <c:pt idx="2393">
                  <c:v>9.33</c:v>
                </c:pt>
                <c:pt idx="2394">
                  <c:v>9.3699999999999992</c:v>
                </c:pt>
                <c:pt idx="2395">
                  <c:v>9.4</c:v>
                </c:pt>
                <c:pt idx="2396">
                  <c:v>9.6999999999999993</c:v>
                </c:pt>
                <c:pt idx="2397">
                  <c:v>9.7899999999999991</c:v>
                </c:pt>
                <c:pt idx="2398">
                  <c:v>9.76</c:v>
                </c:pt>
                <c:pt idx="2399">
                  <c:v>10.18</c:v>
                </c:pt>
                <c:pt idx="2400">
                  <c:v>10.11</c:v>
                </c:pt>
                <c:pt idx="2401">
                  <c:v>10.45</c:v>
                </c:pt>
                <c:pt idx="2402">
                  <c:v>10.119999999999999</c:v>
                </c:pt>
                <c:pt idx="2403">
                  <c:v>10.06</c:v>
                </c:pt>
                <c:pt idx="2404">
                  <c:v>10.050000000000001</c:v>
                </c:pt>
                <c:pt idx="2405">
                  <c:v>9.9600000000000009</c:v>
                </c:pt>
                <c:pt idx="2406">
                  <c:v>9.9</c:v>
                </c:pt>
                <c:pt idx="2407">
                  <c:v>10.18</c:v>
                </c:pt>
                <c:pt idx="2408">
                  <c:v>10.85</c:v>
                </c:pt>
                <c:pt idx="2409">
                  <c:v>10.67</c:v>
                </c:pt>
                <c:pt idx="2410">
                  <c:v>10.76</c:v>
                </c:pt>
                <c:pt idx="2411">
                  <c:v>10.5</c:v>
                </c:pt>
                <c:pt idx="2412">
                  <c:v>10.43</c:v>
                </c:pt>
                <c:pt idx="2413">
                  <c:v>10.119999999999999</c:v>
                </c:pt>
                <c:pt idx="2414">
                  <c:v>10.029999999999999</c:v>
                </c:pt>
                <c:pt idx="2415">
                  <c:v>10.130000000000001</c:v>
                </c:pt>
                <c:pt idx="2416">
                  <c:v>9.92</c:v>
                </c:pt>
                <c:pt idx="2417">
                  <c:v>10.039999999999999</c:v>
                </c:pt>
                <c:pt idx="2418">
                  <c:v>9.92</c:v>
                </c:pt>
                <c:pt idx="2419">
                  <c:v>9.49</c:v>
                </c:pt>
                <c:pt idx="2420">
                  <c:v>9.6999999999999993</c:v>
                </c:pt>
                <c:pt idx="2421">
                  <c:v>9.2899999999999991</c:v>
                </c:pt>
                <c:pt idx="2422">
                  <c:v>9.25</c:v>
                </c:pt>
                <c:pt idx="2423">
                  <c:v>9.19</c:v>
                </c:pt>
                <c:pt idx="2424">
                  <c:v>9.1999999999999993</c:v>
                </c:pt>
                <c:pt idx="2425">
                  <c:v>9.41</c:v>
                </c:pt>
                <c:pt idx="2426">
                  <c:v>9.5299999999999994</c:v>
                </c:pt>
                <c:pt idx="2427">
                  <c:v>9.16</c:v>
                </c:pt>
                <c:pt idx="2428">
                  <c:v>9</c:v>
                </c:pt>
                <c:pt idx="2429">
                  <c:v>8.6999999999999993</c:v>
                </c:pt>
                <c:pt idx="2430">
                  <c:v>9.1</c:v>
                </c:pt>
                <c:pt idx="2431">
                  <c:v>9.35</c:v>
                </c:pt>
                <c:pt idx="2432">
                  <c:v>9.31</c:v>
                </c:pt>
                <c:pt idx="2433">
                  <c:v>9.15</c:v>
                </c:pt>
                <c:pt idx="2434">
                  <c:v>9.4</c:v>
                </c:pt>
                <c:pt idx="2435">
                  <c:v>9.3800000000000008</c:v>
                </c:pt>
                <c:pt idx="2436">
                  <c:v>10.119999999999999</c:v>
                </c:pt>
                <c:pt idx="2437">
                  <c:v>9.9700000000000006</c:v>
                </c:pt>
                <c:pt idx="2438">
                  <c:v>9.6999999999999993</c:v>
                </c:pt>
                <c:pt idx="2439">
                  <c:v>9</c:v>
                </c:pt>
                <c:pt idx="2440">
                  <c:v>8.86</c:v>
                </c:pt>
                <c:pt idx="2441">
                  <c:v>8.57</c:v>
                </c:pt>
                <c:pt idx="2442">
                  <c:v>9.2899999999999991</c:v>
                </c:pt>
                <c:pt idx="2443">
                  <c:v>9.11</c:v>
                </c:pt>
                <c:pt idx="2444">
                  <c:v>8.99</c:v>
                </c:pt>
                <c:pt idx="2445">
                  <c:v>7.81</c:v>
                </c:pt>
                <c:pt idx="2446">
                  <c:v>7.61</c:v>
                </c:pt>
                <c:pt idx="2447">
                  <c:v>6.82</c:v>
                </c:pt>
                <c:pt idx="2448">
                  <c:v>7.27</c:v>
                </c:pt>
                <c:pt idx="2449">
                  <c:v>7.09</c:v>
                </c:pt>
                <c:pt idx="2450">
                  <c:v>5.55</c:v>
                </c:pt>
                <c:pt idx="2451">
                  <c:v>6.68</c:v>
                </c:pt>
                <c:pt idx="2452">
                  <c:v>6.08</c:v>
                </c:pt>
                <c:pt idx="2453">
                  <c:v>5.53</c:v>
                </c:pt>
                <c:pt idx="2454">
                  <c:v>4.58</c:v>
                </c:pt>
                <c:pt idx="2455">
                  <c:v>5</c:v>
                </c:pt>
                <c:pt idx="2456">
                  <c:v>4.5999999999999996</c:v>
                </c:pt>
                <c:pt idx="2457">
                  <c:v>4.34</c:v>
                </c:pt>
                <c:pt idx="2458">
                  <c:v>4.3</c:v>
                </c:pt>
                <c:pt idx="2459">
                  <c:v>4.66</c:v>
                </c:pt>
                <c:pt idx="2460">
                  <c:v>4.84</c:v>
                </c:pt>
                <c:pt idx="2461">
                  <c:v>4.5599999999999996</c:v>
                </c:pt>
                <c:pt idx="2462">
                  <c:v>4.2</c:v>
                </c:pt>
                <c:pt idx="2463">
                  <c:v>3.86</c:v>
                </c:pt>
                <c:pt idx="2464">
                  <c:v>3.56</c:v>
                </c:pt>
                <c:pt idx="2465">
                  <c:v>3.63</c:v>
                </c:pt>
                <c:pt idx="2466">
                  <c:v>3.36</c:v>
                </c:pt>
                <c:pt idx="2467">
                  <c:v>3.7</c:v>
                </c:pt>
                <c:pt idx="2468">
                  <c:v>4.25</c:v>
                </c:pt>
                <c:pt idx="2469">
                  <c:v>4.6399999999999997</c:v>
                </c:pt>
                <c:pt idx="2470">
                  <c:v>4.71</c:v>
                </c:pt>
                <c:pt idx="2471">
                  <c:v>4.96</c:v>
                </c:pt>
                <c:pt idx="2472">
                  <c:v>5.05</c:v>
                </c:pt>
                <c:pt idx="2473">
                  <c:v>5.1100000000000003</c:v>
                </c:pt>
                <c:pt idx="2474">
                  <c:v>5.13</c:v>
                </c:pt>
                <c:pt idx="2475">
                  <c:v>5.12</c:v>
                </c:pt>
                <c:pt idx="2476">
                  <c:v>5.19</c:v>
                </c:pt>
                <c:pt idx="2477">
                  <c:v>5.45</c:v>
                </c:pt>
                <c:pt idx="2478">
                  <c:v>5.53</c:v>
                </c:pt>
                <c:pt idx="2479">
                  <c:v>5.23</c:v>
                </c:pt>
                <c:pt idx="2480">
                  <c:v>5.08</c:v>
                </c:pt>
                <c:pt idx="2481">
                  <c:v>5.19</c:v>
                </c:pt>
                <c:pt idx="2482">
                  <c:v>5.1100000000000003</c:v>
                </c:pt>
                <c:pt idx="2483">
                  <c:v>4.7</c:v>
                </c:pt>
                <c:pt idx="2484">
                  <c:v>4.57</c:v>
                </c:pt>
                <c:pt idx="2485">
                  <c:v>4.42</c:v>
                </c:pt>
                <c:pt idx="2486">
                  <c:v>4.41</c:v>
                </c:pt>
                <c:pt idx="2487">
                  <c:v>4.09</c:v>
                </c:pt>
                <c:pt idx="2488">
                  <c:v>4.2</c:v>
                </c:pt>
                <c:pt idx="2489">
                  <c:v>3.88</c:v>
                </c:pt>
                <c:pt idx="2490">
                  <c:v>3.75</c:v>
                </c:pt>
                <c:pt idx="2491">
                  <c:v>3.75</c:v>
                </c:pt>
                <c:pt idx="2492">
                  <c:v>3.97</c:v>
                </c:pt>
                <c:pt idx="2493">
                  <c:v>4.37</c:v>
                </c:pt>
                <c:pt idx="2494">
                  <c:v>4.7300000000000004</c:v>
                </c:pt>
                <c:pt idx="2495">
                  <c:v>4.51</c:v>
                </c:pt>
                <c:pt idx="2496">
                  <c:v>4.6399999999999997</c:v>
                </c:pt>
                <c:pt idx="2497">
                  <c:v>4.8099999999999996</c:v>
                </c:pt>
                <c:pt idx="2498">
                  <c:v>4.62</c:v>
                </c:pt>
                <c:pt idx="2499">
                  <c:v>4.7</c:v>
                </c:pt>
                <c:pt idx="2500">
                  <c:v>4.8499999999999996</c:v>
                </c:pt>
                <c:pt idx="2501">
                  <c:v>5.4</c:v>
                </c:pt>
                <c:pt idx="2502">
                  <c:v>5.4</c:v>
                </c:pt>
                <c:pt idx="2503">
                  <c:v>5.44</c:v>
                </c:pt>
                <c:pt idx="2504">
                  <c:v>5.64</c:v>
                </c:pt>
                <c:pt idx="2505">
                  <c:v>5.48</c:v>
                </c:pt>
                <c:pt idx="2506">
                  <c:v>5.43</c:v>
                </c:pt>
                <c:pt idx="2507">
                  <c:v>5.74</c:v>
                </c:pt>
                <c:pt idx="2508">
                  <c:v>5.78</c:v>
                </c:pt>
                <c:pt idx="2509">
                  <c:v>6.14</c:v>
                </c:pt>
                <c:pt idx="2510">
                  <c:v>6.03</c:v>
                </c:pt>
                <c:pt idx="2511">
                  <c:v>5.67</c:v>
                </c:pt>
                <c:pt idx="2512">
                  <c:v>5.3</c:v>
                </c:pt>
                <c:pt idx="2513">
                  <c:v>5.27</c:v>
                </c:pt>
                <c:pt idx="2514">
                  <c:v>5.0999999999999996</c:v>
                </c:pt>
                <c:pt idx="2515">
                  <c:v>5.32</c:v>
                </c:pt>
                <c:pt idx="2516">
                  <c:v>5.4</c:v>
                </c:pt>
                <c:pt idx="2517">
                  <c:v>5.72</c:v>
                </c:pt>
                <c:pt idx="2518">
                  <c:v>5.65</c:v>
                </c:pt>
                <c:pt idx="2519">
                  <c:v>5.75</c:v>
                </c:pt>
                <c:pt idx="2520">
                  <c:v>5.52</c:v>
                </c:pt>
                <c:pt idx="2521">
                  <c:v>5.46</c:v>
                </c:pt>
                <c:pt idx="2522">
                  <c:v>5.14</c:v>
                </c:pt>
                <c:pt idx="2523">
                  <c:v>5.35</c:v>
                </c:pt>
                <c:pt idx="2524">
                  <c:v>5.4</c:v>
                </c:pt>
                <c:pt idx="2525">
                  <c:v>5.91</c:v>
                </c:pt>
                <c:pt idx="2526">
                  <c:v>6.35</c:v>
                </c:pt>
                <c:pt idx="2527">
                  <c:v>7.17</c:v>
                </c:pt>
                <c:pt idx="2528">
                  <c:v>7</c:v>
                </c:pt>
                <c:pt idx="2529">
                  <c:v>7.06</c:v>
                </c:pt>
                <c:pt idx="2530">
                  <c:v>7.73</c:v>
                </c:pt>
                <c:pt idx="2531">
                  <c:v>7.53</c:v>
                </c:pt>
                <c:pt idx="2532">
                  <c:v>7.68</c:v>
                </c:pt>
                <c:pt idx="2533">
                  <c:v>7.35</c:v>
                </c:pt>
                <c:pt idx="2534">
                  <c:v>7.48</c:v>
                </c:pt>
                <c:pt idx="2535">
                  <c:v>7.37</c:v>
                </c:pt>
                <c:pt idx="2536">
                  <c:v>7.46</c:v>
                </c:pt>
                <c:pt idx="2537">
                  <c:v>7.49</c:v>
                </c:pt>
                <c:pt idx="2538">
                  <c:v>7.41</c:v>
                </c:pt>
                <c:pt idx="2539">
                  <c:v>7.76</c:v>
                </c:pt>
                <c:pt idx="2540">
                  <c:v>7.7</c:v>
                </c:pt>
                <c:pt idx="2541">
                  <c:v>7.73</c:v>
                </c:pt>
                <c:pt idx="2542">
                  <c:v>8</c:v>
                </c:pt>
                <c:pt idx="2543">
                  <c:v>7.85</c:v>
                </c:pt>
                <c:pt idx="2544">
                  <c:v>7.81</c:v>
                </c:pt>
                <c:pt idx="2545">
                  <c:v>7.82</c:v>
                </c:pt>
                <c:pt idx="2546">
                  <c:v>8</c:v>
                </c:pt>
                <c:pt idx="2547">
                  <c:v>7.66</c:v>
                </c:pt>
                <c:pt idx="2548">
                  <c:v>7.44</c:v>
                </c:pt>
                <c:pt idx="2549">
                  <c:v>7.22</c:v>
                </c:pt>
                <c:pt idx="2550">
                  <c:v>7.56</c:v>
                </c:pt>
                <c:pt idx="2551">
                  <c:v>7.08</c:v>
                </c:pt>
                <c:pt idx="2552">
                  <c:v>6.97</c:v>
                </c:pt>
                <c:pt idx="2553">
                  <c:v>6.8</c:v>
                </c:pt>
                <c:pt idx="2554">
                  <c:v>7.11</c:v>
                </c:pt>
                <c:pt idx="2555">
                  <c:v>6.72</c:v>
                </c:pt>
                <c:pt idx="2556">
                  <c:v>6.65</c:v>
                </c:pt>
                <c:pt idx="2557">
                  <c:v>6.94</c:v>
                </c:pt>
                <c:pt idx="2558">
                  <c:v>6.52</c:v>
                </c:pt>
                <c:pt idx="2559">
                  <c:v>6.84</c:v>
                </c:pt>
                <c:pt idx="2560">
                  <c:v>6.53</c:v>
                </c:pt>
                <c:pt idx="2561">
                  <c:v>6.91</c:v>
                </c:pt>
                <c:pt idx="2562">
                  <c:v>6.99</c:v>
                </c:pt>
                <c:pt idx="2563">
                  <c:v>7.12</c:v>
                </c:pt>
                <c:pt idx="2564">
                  <c:v>7.23</c:v>
                </c:pt>
                <c:pt idx="2565">
                  <c:v>6.79</c:v>
                </c:pt>
                <c:pt idx="2566">
                  <c:v>6.59</c:v>
                </c:pt>
                <c:pt idx="2567">
                  <c:v>6.73</c:v>
                </c:pt>
                <c:pt idx="2568">
                  <c:v>6.84</c:v>
                </c:pt>
                <c:pt idx="2569">
                  <c:v>6.95</c:v>
                </c:pt>
                <c:pt idx="2570">
                  <c:v>7.06</c:v>
                </c:pt>
                <c:pt idx="2571">
                  <c:v>6.86</c:v>
                </c:pt>
                <c:pt idx="2572">
                  <c:v>7.35</c:v>
                </c:pt>
                <c:pt idx="2573">
                  <c:v>7</c:v>
                </c:pt>
                <c:pt idx="2574">
                  <c:v>6.94</c:v>
                </c:pt>
                <c:pt idx="2575">
                  <c:v>6.91</c:v>
                </c:pt>
                <c:pt idx="2576">
                  <c:v>7.01</c:v>
                </c:pt>
                <c:pt idx="2577">
                  <c:v>6.97</c:v>
                </c:pt>
                <c:pt idx="2578">
                  <c:v>6.71</c:v>
                </c:pt>
                <c:pt idx="2579">
                  <c:v>6.7</c:v>
                </c:pt>
                <c:pt idx="2580">
                  <c:v>6.67</c:v>
                </c:pt>
                <c:pt idx="2581">
                  <c:v>6.53</c:v>
                </c:pt>
                <c:pt idx="2582">
                  <c:v>6.1</c:v>
                </c:pt>
                <c:pt idx="2583">
                  <c:v>6.26</c:v>
                </c:pt>
                <c:pt idx="2584">
                  <c:v>6</c:v>
                </c:pt>
                <c:pt idx="2585">
                  <c:v>6.07</c:v>
                </c:pt>
                <c:pt idx="2586">
                  <c:v>6.03</c:v>
                </c:pt>
                <c:pt idx="2587">
                  <c:v>5.75</c:v>
                </c:pt>
                <c:pt idx="2588">
                  <c:v>5.64</c:v>
                </c:pt>
                <c:pt idx="2589">
                  <c:v>5.64</c:v>
                </c:pt>
                <c:pt idx="2590">
                  <c:v>6.01</c:v>
                </c:pt>
                <c:pt idx="2591">
                  <c:v>5.8</c:v>
                </c:pt>
                <c:pt idx="2592">
                  <c:v>5.86</c:v>
                </c:pt>
                <c:pt idx="2593">
                  <c:v>6.09</c:v>
                </c:pt>
                <c:pt idx="2594">
                  <c:v>5.87</c:v>
                </c:pt>
                <c:pt idx="2595">
                  <c:v>5.91</c:v>
                </c:pt>
                <c:pt idx="2596">
                  <c:v>6.1</c:v>
                </c:pt>
                <c:pt idx="2597">
                  <c:v>6.15</c:v>
                </c:pt>
                <c:pt idx="2598">
                  <c:v>6.12</c:v>
                </c:pt>
                <c:pt idx="2599">
                  <c:v>6.34</c:v>
                </c:pt>
                <c:pt idx="2600">
                  <c:v>6.65</c:v>
                </c:pt>
                <c:pt idx="2601">
                  <c:v>6.58</c:v>
                </c:pt>
                <c:pt idx="2602">
                  <c:v>6.52</c:v>
                </c:pt>
                <c:pt idx="2603">
                  <c:v>6.26</c:v>
                </c:pt>
                <c:pt idx="2604">
                  <c:v>6</c:v>
                </c:pt>
                <c:pt idx="2605">
                  <c:v>6.38</c:v>
                </c:pt>
                <c:pt idx="2606">
                  <c:v>6.13</c:v>
                </c:pt>
                <c:pt idx="2607">
                  <c:v>5.83</c:v>
                </c:pt>
                <c:pt idx="2608">
                  <c:v>5.34</c:v>
                </c:pt>
                <c:pt idx="2609">
                  <c:v>5.37</c:v>
                </c:pt>
                <c:pt idx="2610">
                  <c:v>5.08</c:v>
                </c:pt>
                <c:pt idx="2611">
                  <c:v>5.09</c:v>
                </c:pt>
                <c:pt idx="2612">
                  <c:v>5.3</c:v>
                </c:pt>
                <c:pt idx="2613">
                  <c:v>5.5</c:v>
                </c:pt>
                <c:pt idx="2614">
                  <c:v>6.03</c:v>
                </c:pt>
                <c:pt idx="2615">
                  <c:v>5.88</c:v>
                </c:pt>
                <c:pt idx="2616">
                  <c:v>6.03</c:v>
                </c:pt>
                <c:pt idx="2617">
                  <c:v>6.04</c:v>
                </c:pt>
                <c:pt idx="2618">
                  <c:v>5.73</c:v>
                </c:pt>
                <c:pt idx="2619">
                  <c:v>5.85</c:v>
                </c:pt>
                <c:pt idx="2620">
                  <c:v>6.1</c:v>
                </c:pt>
                <c:pt idx="2621">
                  <c:v>6.08</c:v>
                </c:pt>
                <c:pt idx="2622">
                  <c:v>6.1</c:v>
                </c:pt>
                <c:pt idx="2623">
                  <c:v>6.1</c:v>
                </c:pt>
                <c:pt idx="2624">
                  <c:v>6.25</c:v>
                </c:pt>
                <c:pt idx="2625">
                  <c:v>6.15</c:v>
                </c:pt>
                <c:pt idx="2626">
                  <c:v>6.54</c:v>
                </c:pt>
                <c:pt idx="2627">
                  <c:v>6.61</c:v>
                </c:pt>
                <c:pt idx="2628">
                  <c:v>6.61</c:v>
                </c:pt>
                <c:pt idx="2629">
                  <c:v>6.54</c:v>
                </c:pt>
                <c:pt idx="2630">
                  <c:v>6.43</c:v>
                </c:pt>
                <c:pt idx="2631">
                  <c:v>6.42</c:v>
                </c:pt>
                <c:pt idx="2632">
                  <c:v>6.87</c:v>
                </c:pt>
                <c:pt idx="2633">
                  <c:v>6.77</c:v>
                </c:pt>
                <c:pt idx="2634">
                  <c:v>6.8</c:v>
                </c:pt>
                <c:pt idx="2635">
                  <c:v>7.07</c:v>
                </c:pt>
                <c:pt idx="2636">
                  <c:v>7.08</c:v>
                </c:pt>
                <c:pt idx="2637">
                  <c:v>6.92</c:v>
                </c:pt>
                <c:pt idx="2638">
                  <c:v>6.85</c:v>
                </c:pt>
                <c:pt idx="2639">
                  <c:v>6.97</c:v>
                </c:pt>
                <c:pt idx="2640">
                  <c:v>6.75</c:v>
                </c:pt>
                <c:pt idx="2641">
                  <c:v>6.89</c:v>
                </c:pt>
                <c:pt idx="2642">
                  <c:v>6.8</c:v>
                </c:pt>
                <c:pt idx="2643">
                  <c:v>6.65</c:v>
                </c:pt>
                <c:pt idx="2644">
                  <c:v>6.66</c:v>
                </c:pt>
                <c:pt idx="2645">
                  <c:v>6.43</c:v>
                </c:pt>
                <c:pt idx="2646">
                  <c:v>6.16</c:v>
                </c:pt>
                <c:pt idx="2647">
                  <c:v>6.21</c:v>
                </c:pt>
                <c:pt idx="2648">
                  <c:v>6.19</c:v>
                </c:pt>
                <c:pt idx="2649">
                  <c:v>6.23</c:v>
                </c:pt>
                <c:pt idx="2650">
                  <c:v>6.15</c:v>
                </c:pt>
                <c:pt idx="2651">
                  <c:v>6.11</c:v>
                </c:pt>
                <c:pt idx="2652">
                  <c:v>6.04</c:v>
                </c:pt>
                <c:pt idx="2653">
                  <c:v>6.02</c:v>
                </c:pt>
                <c:pt idx="2654">
                  <c:v>5.95</c:v>
                </c:pt>
                <c:pt idx="2655">
                  <c:v>6.25</c:v>
                </c:pt>
                <c:pt idx="2656">
                  <c:v>6.31</c:v>
                </c:pt>
                <c:pt idx="2657">
                  <c:v>6.51</c:v>
                </c:pt>
                <c:pt idx="2658">
                  <c:v>6.45</c:v>
                </c:pt>
                <c:pt idx="2659">
                  <c:v>6.46</c:v>
                </c:pt>
                <c:pt idx="2660">
                  <c:v>6.23</c:v>
                </c:pt>
                <c:pt idx="2661">
                  <c:v>6.21</c:v>
                </c:pt>
                <c:pt idx="2662">
                  <c:v>6.14</c:v>
                </c:pt>
                <c:pt idx="2663">
                  <c:v>6.32</c:v>
                </c:pt>
                <c:pt idx="2664">
                  <c:v>6.05</c:v>
                </c:pt>
                <c:pt idx="2665">
                  <c:v>5.96</c:v>
                </c:pt>
                <c:pt idx="2666">
                  <c:v>5.86</c:v>
                </c:pt>
                <c:pt idx="2667">
                  <c:v>5.83</c:v>
                </c:pt>
                <c:pt idx="2668">
                  <c:v>5.94</c:v>
                </c:pt>
                <c:pt idx="2669">
                  <c:v>5.75</c:v>
                </c:pt>
                <c:pt idx="2670">
                  <c:v>5.66</c:v>
                </c:pt>
                <c:pt idx="2671">
                  <c:v>6.09</c:v>
                </c:pt>
                <c:pt idx="2672">
                  <c:v>6.2</c:v>
                </c:pt>
                <c:pt idx="2673">
                  <c:v>6.17</c:v>
                </c:pt>
                <c:pt idx="2674">
                  <c:v>6.17</c:v>
                </c:pt>
                <c:pt idx="2675">
                  <c:v>6.21</c:v>
                </c:pt>
                <c:pt idx="2676">
                  <c:v>6.2</c:v>
                </c:pt>
                <c:pt idx="2677">
                  <c:v>5.94</c:v>
                </c:pt>
                <c:pt idx="2678">
                  <c:v>5.95</c:v>
                </c:pt>
                <c:pt idx="2679">
                  <c:v>6.15</c:v>
                </c:pt>
                <c:pt idx="2680">
                  <c:v>6.02</c:v>
                </c:pt>
                <c:pt idx="2681">
                  <c:v>6.08</c:v>
                </c:pt>
                <c:pt idx="2682">
                  <c:v>5.88</c:v>
                </c:pt>
                <c:pt idx="2683">
                  <c:v>5.73</c:v>
                </c:pt>
                <c:pt idx="2684">
                  <c:v>5.81</c:v>
                </c:pt>
                <c:pt idx="2685">
                  <c:v>5.71</c:v>
                </c:pt>
                <c:pt idx="2686">
                  <c:v>5.56</c:v>
                </c:pt>
                <c:pt idx="2687">
                  <c:v>5.42</c:v>
                </c:pt>
                <c:pt idx="2688">
                  <c:v>5.12</c:v>
                </c:pt>
                <c:pt idx="2689">
                  <c:v>5.29</c:v>
                </c:pt>
                <c:pt idx="2690">
                  <c:v>5.13</c:v>
                </c:pt>
                <c:pt idx="2691">
                  <c:v>5.12</c:v>
                </c:pt>
                <c:pt idx="2692">
                  <c:v>5.41</c:v>
                </c:pt>
                <c:pt idx="2693">
                  <c:v>5.07</c:v>
                </c:pt>
                <c:pt idx="2694">
                  <c:v>4.9400000000000004</c:v>
                </c:pt>
                <c:pt idx="2695">
                  <c:v>5.25</c:v>
                </c:pt>
                <c:pt idx="2696">
                  <c:v>5.6</c:v>
                </c:pt>
                <c:pt idx="2697">
                  <c:v>5.78</c:v>
                </c:pt>
                <c:pt idx="2698">
                  <c:v>5.63</c:v>
                </c:pt>
                <c:pt idx="2699">
                  <c:v>5.58</c:v>
                </c:pt>
                <c:pt idx="2700">
                  <c:v>5.69</c:v>
                </c:pt>
                <c:pt idx="2701">
                  <c:v>5.99</c:v>
                </c:pt>
                <c:pt idx="2702">
                  <c:v>6.6</c:v>
                </c:pt>
                <c:pt idx="2703">
                  <c:v>6.76</c:v>
                </c:pt>
                <c:pt idx="2704">
                  <c:v>6.5</c:v>
                </c:pt>
                <c:pt idx="2705">
                  <c:v>6.39</c:v>
                </c:pt>
                <c:pt idx="2706">
                  <c:v>6.56</c:v>
                </c:pt>
                <c:pt idx="2707">
                  <c:v>6.66</c:v>
                </c:pt>
                <c:pt idx="2708">
                  <c:v>6.65</c:v>
                </c:pt>
                <c:pt idx="2709">
                  <c:v>6.66</c:v>
                </c:pt>
                <c:pt idx="2710">
                  <c:v>6.63</c:v>
                </c:pt>
                <c:pt idx="2711">
                  <c:v>6.55</c:v>
                </c:pt>
                <c:pt idx="2712">
                  <c:v>7.11</c:v>
                </c:pt>
                <c:pt idx="2713">
                  <c:v>7.04</c:v>
                </c:pt>
                <c:pt idx="2714">
                  <c:v>7.27</c:v>
                </c:pt>
                <c:pt idx="2715">
                  <c:v>7.15</c:v>
                </c:pt>
                <c:pt idx="2716">
                  <c:v>7.46</c:v>
                </c:pt>
                <c:pt idx="2717">
                  <c:v>7.4</c:v>
                </c:pt>
                <c:pt idx="2718">
                  <c:v>7.47</c:v>
                </c:pt>
                <c:pt idx="2719">
                  <c:v>7.79</c:v>
                </c:pt>
                <c:pt idx="2720">
                  <c:v>7.79</c:v>
                </c:pt>
                <c:pt idx="2721">
                  <c:v>7.7</c:v>
                </c:pt>
                <c:pt idx="2722">
                  <c:v>7.93</c:v>
                </c:pt>
                <c:pt idx="2723">
                  <c:v>7.89</c:v>
                </c:pt>
                <c:pt idx="2724">
                  <c:v>7.88</c:v>
                </c:pt>
                <c:pt idx="2725">
                  <c:v>7.82</c:v>
                </c:pt>
                <c:pt idx="2726">
                  <c:v>8.0299999999999994</c:v>
                </c:pt>
                <c:pt idx="2727">
                  <c:v>7.8</c:v>
                </c:pt>
                <c:pt idx="2728">
                  <c:v>7.55</c:v>
                </c:pt>
                <c:pt idx="2729">
                  <c:v>8.0299999999999994</c:v>
                </c:pt>
                <c:pt idx="2730">
                  <c:v>8.07</c:v>
                </c:pt>
                <c:pt idx="2731">
                  <c:v>8.6999999999999993</c:v>
                </c:pt>
                <c:pt idx="2732">
                  <c:v>8.34</c:v>
                </c:pt>
                <c:pt idx="2733">
                  <c:v>8.36</c:v>
                </c:pt>
                <c:pt idx="2734">
                  <c:v>8.61</c:v>
                </c:pt>
                <c:pt idx="2735">
                  <c:v>9.1999999999999993</c:v>
                </c:pt>
                <c:pt idx="2736">
                  <c:v>8.92</c:v>
                </c:pt>
                <c:pt idx="2737">
                  <c:v>8.81</c:v>
                </c:pt>
                <c:pt idx="2738">
                  <c:v>9.19</c:v>
                </c:pt>
                <c:pt idx="2739">
                  <c:v>8.5399999999999991</c:v>
                </c:pt>
                <c:pt idx="2740">
                  <c:v>8.3000000000000007</c:v>
                </c:pt>
                <c:pt idx="2741">
                  <c:v>8.64</c:v>
                </c:pt>
                <c:pt idx="2742">
                  <c:v>8.73</c:v>
                </c:pt>
                <c:pt idx="2743">
                  <c:v>8.2200000000000006</c:v>
                </c:pt>
                <c:pt idx="2744">
                  <c:v>8.18</c:v>
                </c:pt>
                <c:pt idx="2745">
                  <c:v>7.83</c:v>
                </c:pt>
                <c:pt idx="2746">
                  <c:v>7.98</c:v>
                </c:pt>
                <c:pt idx="2747">
                  <c:v>7.75</c:v>
                </c:pt>
                <c:pt idx="2748">
                  <c:v>7.76</c:v>
                </c:pt>
                <c:pt idx="2749">
                  <c:v>7.74</c:v>
                </c:pt>
                <c:pt idx="2750">
                  <c:v>7.75</c:v>
                </c:pt>
                <c:pt idx="2751">
                  <c:v>7.74</c:v>
                </c:pt>
                <c:pt idx="2752">
                  <c:v>8.1</c:v>
                </c:pt>
                <c:pt idx="2753">
                  <c:v>8.0500000000000007</c:v>
                </c:pt>
                <c:pt idx="2754">
                  <c:v>8.32</c:v>
                </c:pt>
                <c:pt idx="2755">
                  <c:v>8.1999999999999993</c:v>
                </c:pt>
                <c:pt idx="2756">
                  <c:v>8.17</c:v>
                </c:pt>
                <c:pt idx="2757">
                  <c:v>8.18</c:v>
                </c:pt>
                <c:pt idx="2758">
                  <c:v>8.4600000000000009</c:v>
                </c:pt>
                <c:pt idx="2759">
                  <c:v>8.1999999999999993</c:v>
                </c:pt>
                <c:pt idx="2760">
                  <c:v>8.44</c:v>
                </c:pt>
                <c:pt idx="2761">
                  <c:v>8.52</c:v>
                </c:pt>
                <c:pt idx="2762">
                  <c:v>8.5500000000000007</c:v>
                </c:pt>
                <c:pt idx="2763">
                  <c:v>8.32</c:v>
                </c:pt>
                <c:pt idx="2764">
                  <c:v>8.5299999999999994</c:v>
                </c:pt>
                <c:pt idx="2765">
                  <c:v>8.43</c:v>
                </c:pt>
                <c:pt idx="2766">
                  <c:v>8.3800000000000008</c:v>
                </c:pt>
                <c:pt idx="2767">
                  <c:v>8.39</c:v>
                </c:pt>
                <c:pt idx="2768">
                  <c:v>8.48</c:v>
                </c:pt>
                <c:pt idx="2769">
                  <c:v>8.4499999999999993</c:v>
                </c:pt>
                <c:pt idx="2770">
                  <c:v>8.5</c:v>
                </c:pt>
                <c:pt idx="2771">
                  <c:v>8.73</c:v>
                </c:pt>
                <c:pt idx="2772">
                  <c:v>8.77</c:v>
                </c:pt>
                <c:pt idx="2773">
                  <c:v>8.77</c:v>
                </c:pt>
                <c:pt idx="2774">
                  <c:v>8.9499999999999993</c:v>
                </c:pt>
                <c:pt idx="2775">
                  <c:v>8.93</c:v>
                </c:pt>
                <c:pt idx="2776">
                  <c:v>8.69</c:v>
                </c:pt>
                <c:pt idx="2777">
                  <c:v>8.85</c:v>
                </c:pt>
                <c:pt idx="2778">
                  <c:v>8.4600000000000009</c:v>
                </c:pt>
                <c:pt idx="2779">
                  <c:v>8.9600000000000009</c:v>
                </c:pt>
                <c:pt idx="2780">
                  <c:v>8.82</c:v>
                </c:pt>
                <c:pt idx="2781">
                  <c:v>9</c:v>
                </c:pt>
                <c:pt idx="2782">
                  <c:v>9.1300000000000008</c:v>
                </c:pt>
                <c:pt idx="2783">
                  <c:v>8.82</c:v>
                </c:pt>
                <c:pt idx="2784">
                  <c:v>8.59</c:v>
                </c:pt>
                <c:pt idx="2785">
                  <c:v>8.56</c:v>
                </c:pt>
                <c:pt idx="2786">
                  <c:v>8.4499999999999993</c:v>
                </c:pt>
                <c:pt idx="2787">
                  <c:v>8.66</c:v>
                </c:pt>
                <c:pt idx="2788">
                  <c:v>8.3800000000000008</c:v>
                </c:pt>
                <c:pt idx="2789">
                  <c:v>8.0299999999999994</c:v>
                </c:pt>
                <c:pt idx="2790">
                  <c:v>8.16</c:v>
                </c:pt>
                <c:pt idx="2791">
                  <c:v>8.2799999999999994</c:v>
                </c:pt>
                <c:pt idx="2792">
                  <c:v>8.11</c:v>
                </c:pt>
                <c:pt idx="2793">
                  <c:v>7.99</c:v>
                </c:pt>
                <c:pt idx="2794">
                  <c:v>8.24</c:v>
                </c:pt>
                <c:pt idx="2795">
                  <c:v>8.1</c:v>
                </c:pt>
                <c:pt idx="2796">
                  <c:v>7.99</c:v>
                </c:pt>
                <c:pt idx="2797">
                  <c:v>7.89</c:v>
                </c:pt>
                <c:pt idx="2798">
                  <c:v>7.93</c:v>
                </c:pt>
                <c:pt idx="2799">
                  <c:v>7.82</c:v>
                </c:pt>
                <c:pt idx="2800">
                  <c:v>7.89</c:v>
                </c:pt>
                <c:pt idx="2801">
                  <c:v>7.67</c:v>
                </c:pt>
                <c:pt idx="2802">
                  <c:v>7.88</c:v>
                </c:pt>
                <c:pt idx="2803">
                  <c:v>8.08</c:v>
                </c:pt>
                <c:pt idx="2804">
                  <c:v>7.12</c:v>
                </c:pt>
                <c:pt idx="2805">
                  <c:v>6.85</c:v>
                </c:pt>
                <c:pt idx="2806">
                  <c:v>7.14</c:v>
                </c:pt>
                <c:pt idx="2807">
                  <c:v>7.5</c:v>
                </c:pt>
                <c:pt idx="2808">
                  <c:v>7.56</c:v>
                </c:pt>
                <c:pt idx="2809">
                  <c:v>7.75</c:v>
                </c:pt>
                <c:pt idx="2810">
                  <c:v>7.87</c:v>
                </c:pt>
                <c:pt idx="2811">
                  <c:v>7.85</c:v>
                </c:pt>
                <c:pt idx="2812">
                  <c:v>7.87</c:v>
                </c:pt>
                <c:pt idx="2813">
                  <c:v>7.96</c:v>
                </c:pt>
                <c:pt idx="2814">
                  <c:v>7.53</c:v>
                </c:pt>
                <c:pt idx="2815">
                  <c:v>7.51</c:v>
                </c:pt>
                <c:pt idx="2816">
                  <c:v>7.3</c:v>
                </c:pt>
                <c:pt idx="2817">
                  <c:v>7.08</c:v>
                </c:pt>
                <c:pt idx="2818">
                  <c:v>6.99</c:v>
                </c:pt>
                <c:pt idx="2819">
                  <c:v>6.93</c:v>
                </c:pt>
                <c:pt idx="2820">
                  <c:v>6.46</c:v>
                </c:pt>
                <c:pt idx="2821">
                  <c:v>6.5</c:v>
                </c:pt>
                <c:pt idx="2822">
                  <c:v>6.73</c:v>
                </c:pt>
                <c:pt idx="2823">
                  <c:v>6.88</c:v>
                </c:pt>
                <c:pt idx="2824">
                  <c:v>6.81</c:v>
                </c:pt>
                <c:pt idx="2825">
                  <c:v>6.76</c:v>
                </c:pt>
                <c:pt idx="2826">
                  <c:v>6.61</c:v>
                </c:pt>
                <c:pt idx="2827">
                  <c:v>6.58</c:v>
                </c:pt>
                <c:pt idx="2828">
                  <c:v>6.42</c:v>
                </c:pt>
                <c:pt idx="2829">
                  <c:v>6.85</c:v>
                </c:pt>
                <c:pt idx="2830">
                  <c:v>7.03</c:v>
                </c:pt>
                <c:pt idx="2831">
                  <c:v>7.03</c:v>
                </c:pt>
                <c:pt idx="2832">
                  <c:v>6.89</c:v>
                </c:pt>
                <c:pt idx="2833">
                  <c:v>6.74</c:v>
                </c:pt>
                <c:pt idx="2834">
                  <c:v>6.63</c:v>
                </c:pt>
                <c:pt idx="2835">
                  <c:v>6.5</c:v>
                </c:pt>
                <c:pt idx="2836">
                  <c:v>6.19</c:v>
                </c:pt>
                <c:pt idx="2837">
                  <c:v>6.37</c:v>
                </c:pt>
                <c:pt idx="2838">
                  <c:v>5.89</c:v>
                </c:pt>
                <c:pt idx="2839">
                  <c:v>5.61</c:v>
                </c:pt>
                <c:pt idx="2840">
                  <c:v>5.53</c:v>
                </c:pt>
                <c:pt idx="2841">
                  <c:v>5.79</c:v>
                </c:pt>
                <c:pt idx="2842">
                  <c:v>5.99</c:v>
                </c:pt>
                <c:pt idx="2843">
                  <c:v>5.91</c:v>
                </c:pt>
                <c:pt idx="2844">
                  <c:v>6.13</c:v>
                </c:pt>
                <c:pt idx="2845">
                  <c:v>5.84</c:v>
                </c:pt>
                <c:pt idx="2846">
                  <c:v>6.11</c:v>
                </c:pt>
                <c:pt idx="2847">
                  <c:v>6.05</c:v>
                </c:pt>
                <c:pt idx="2848">
                  <c:v>5.7</c:v>
                </c:pt>
                <c:pt idx="2849">
                  <c:v>5.63</c:v>
                </c:pt>
                <c:pt idx="2850">
                  <c:v>5.6</c:v>
                </c:pt>
                <c:pt idx="2851">
                  <c:v>5.0999999999999996</c:v>
                </c:pt>
                <c:pt idx="2852">
                  <c:v>5.52</c:v>
                </c:pt>
                <c:pt idx="2853">
                  <c:v>5.19</c:v>
                </c:pt>
                <c:pt idx="2854">
                  <c:v>5.34</c:v>
                </c:pt>
                <c:pt idx="2855">
                  <c:v>5.1100000000000003</c:v>
                </c:pt>
                <c:pt idx="2856">
                  <c:v>5.03</c:v>
                </c:pt>
                <c:pt idx="2857">
                  <c:v>5.28</c:v>
                </c:pt>
                <c:pt idx="2858">
                  <c:v>5.49</c:v>
                </c:pt>
                <c:pt idx="2859">
                  <c:v>5.25</c:v>
                </c:pt>
                <c:pt idx="2860">
                  <c:v>5.41</c:v>
                </c:pt>
                <c:pt idx="2861">
                  <c:v>5.2</c:v>
                </c:pt>
                <c:pt idx="2862">
                  <c:v>5.38</c:v>
                </c:pt>
                <c:pt idx="2863">
                  <c:v>5.76</c:v>
                </c:pt>
                <c:pt idx="2864">
                  <c:v>5.99</c:v>
                </c:pt>
                <c:pt idx="2865">
                  <c:v>5.89</c:v>
                </c:pt>
                <c:pt idx="2866">
                  <c:v>5.73</c:v>
                </c:pt>
                <c:pt idx="2867">
                  <c:v>5.8</c:v>
                </c:pt>
                <c:pt idx="2868">
                  <c:v>5.55</c:v>
                </c:pt>
                <c:pt idx="2869">
                  <c:v>5.66</c:v>
                </c:pt>
                <c:pt idx="2870">
                  <c:v>5.47</c:v>
                </c:pt>
                <c:pt idx="2871">
                  <c:v>5.34</c:v>
                </c:pt>
                <c:pt idx="2872">
                  <c:v>5.43</c:v>
                </c:pt>
                <c:pt idx="2873">
                  <c:v>5.66</c:v>
                </c:pt>
                <c:pt idx="2874">
                  <c:v>5.34</c:v>
                </c:pt>
                <c:pt idx="2875">
                  <c:v>5.54</c:v>
                </c:pt>
                <c:pt idx="2876">
                  <c:v>5.49</c:v>
                </c:pt>
                <c:pt idx="2877">
                  <c:v>5.41</c:v>
                </c:pt>
                <c:pt idx="2878">
                  <c:v>5.55</c:v>
                </c:pt>
                <c:pt idx="2879">
                  <c:v>6.01</c:v>
                </c:pt>
                <c:pt idx="2880">
                  <c:v>6.3</c:v>
                </c:pt>
                <c:pt idx="2881">
                  <c:v>6.13</c:v>
                </c:pt>
                <c:pt idx="2882">
                  <c:v>6.54</c:v>
                </c:pt>
                <c:pt idx="2883">
                  <c:v>6.37</c:v>
                </c:pt>
                <c:pt idx="2884">
                  <c:v>6.64</c:v>
                </c:pt>
                <c:pt idx="2885">
                  <c:v>6.76</c:v>
                </c:pt>
                <c:pt idx="2886">
                  <c:v>6.9</c:v>
                </c:pt>
                <c:pt idx="2887">
                  <c:v>6.85</c:v>
                </c:pt>
                <c:pt idx="2888">
                  <c:v>6.35</c:v>
                </c:pt>
                <c:pt idx="2889">
                  <c:v>6.48</c:v>
                </c:pt>
                <c:pt idx="2890">
                  <c:v>6.25</c:v>
                </c:pt>
                <c:pt idx="2891">
                  <c:v>6.35</c:v>
                </c:pt>
                <c:pt idx="2892">
                  <c:v>6.22</c:v>
                </c:pt>
                <c:pt idx="2893">
                  <c:v>6.09</c:v>
                </c:pt>
                <c:pt idx="2894">
                  <c:v>6.29</c:v>
                </c:pt>
                <c:pt idx="2895">
                  <c:v>6.35</c:v>
                </c:pt>
                <c:pt idx="2896">
                  <c:v>6.35</c:v>
                </c:pt>
                <c:pt idx="2897">
                  <c:v>6.39</c:v>
                </c:pt>
                <c:pt idx="2898">
                  <c:v>6.1</c:v>
                </c:pt>
                <c:pt idx="2899">
                  <c:v>5.73</c:v>
                </c:pt>
                <c:pt idx="2900">
                  <c:v>5.2</c:v>
                </c:pt>
                <c:pt idx="2901">
                  <c:v>5.17</c:v>
                </c:pt>
                <c:pt idx="2902">
                  <c:v>5.22</c:v>
                </c:pt>
                <c:pt idx="2903">
                  <c:v>5.09</c:v>
                </c:pt>
                <c:pt idx="2904">
                  <c:v>5.21</c:v>
                </c:pt>
                <c:pt idx="2905">
                  <c:v>5.38</c:v>
                </c:pt>
                <c:pt idx="2906">
                  <c:v>5.42</c:v>
                </c:pt>
                <c:pt idx="2907">
                  <c:v>5.4</c:v>
                </c:pt>
                <c:pt idx="2908">
                  <c:v>5.63</c:v>
                </c:pt>
                <c:pt idx="2909">
                  <c:v>5.35</c:v>
                </c:pt>
                <c:pt idx="2910">
                  <c:v>5.57</c:v>
                </c:pt>
                <c:pt idx="2911">
                  <c:v>5.75</c:v>
                </c:pt>
                <c:pt idx="2912">
                  <c:v>5.77</c:v>
                </c:pt>
                <c:pt idx="2913">
                  <c:v>5.92</c:v>
                </c:pt>
                <c:pt idx="2914">
                  <c:v>6.05</c:v>
                </c:pt>
                <c:pt idx="2915">
                  <c:v>6.23</c:v>
                </c:pt>
                <c:pt idx="2916">
                  <c:v>6.4</c:v>
                </c:pt>
                <c:pt idx="2917">
                  <c:v>6.31</c:v>
                </c:pt>
                <c:pt idx="2918">
                  <c:v>6.42</c:v>
                </c:pt>
                <c:pt idx="2919">
                  <c:v>6.46</c:v>
                </c:pt>
                <c:pt idx="2920">
                  <c:v>6.26</c:v>
                </c:pt>
                <c:pt idx="2921">
                  <c:v>6.3</c:v>
                </c:pt>
                <c:pt idx="2922">
                  <c:v>6.07</c:v>
                </c:pt>
                <c:pt idx="2923">
                  <c:v>5.89</c:v>
                </c:pt>
                <c:pt idx="2924">
                  <c:v>6.07</c:v>
                </c:pt>
                <c:pt idx="2925">
                  <c:v>5.94</c:v>
                </c:pt>
                <c:pt idx="2926">
                  <c:v>6.28</c:v>
                </c:pt>
                <c:pt idx="2927">
                  <c:v>6.15</c:v>
                </c:pt>
                <c:pt idx="2928">
                  <c:v>6.28</c:v>
                </c:pt>
                <c:pt idx="2929">
                  <c:v>6.69</c:v>
                </c:pt>
                <c:pt idx="2930">
                  <c:v>6.49</c:v>
                </c:pt>
                <c:pt idx="2931">
                  <c:v>6.34</c:v>
                </c:pt>
                <c:pt idx="2932">
                  <c:v>6.36</c:v>
                </c:pt>
                <c:pt idx="2933">
                  <c:v>5.92</c:v>
                </c:pt>
                <c:pt idx="2934">
                  <c:v>6.23</c:v>
                </c:pt>
                <c:pt idx="2935">
                  <c:v>6.19</c:v>
                </c:pt>
                <c:pt idx="2936">
                  <c:v>6.16</c:v>
                </c:pt>
                <c:pt idx="2937">
                  <c:v>6.28</c:v>
                </c:pt>
                <c:pt idx="2938">
                  <c:v>6.49</c:v>
                </c:pt>
                <c:pt idx="2939">
                  <c:v>6.54</c:v>
                </c:pt>
                <c:pt idx="2940">
                  <c:v>6.42</c:v>
                </c:pt>
                <c:pt idx="2941">
                  <c:v>5.82</c:v>
                </c:pt>
                <c:pt idx="2942">
                  <c:v>5.99</c:v>
                </c:pt>
                <c:pt idx="2943">
                  <c:v>6.38</c:v>
                </c:pt>
                <c:pt idx="2944">
                  <c:v>6.37</c:v>
                </c:pt>
                <c:pt idx="2945">
                  <c:v>6.04</c:v>
                </c:pt>
                <c:pt idx="2946">
                  <c:v>5.81</c:v>
                </c:pt>
                <c:pt idx="2947">
                  <c:v>5.97</c:v>
                </c:pt>
                <c:pt idx="2948">
                  <c:v>5.95</c:v>
                </c:pt>
                <c:pt idx="2949">
                  <c:v>6.38</c:v>
                </c:pt>
                <c:pt idx="2950">
                  <c:v>6.52</c:v>
                </c:pt>
                <c:pt idx="2951">
                  <c:v>6.45</c:v>
                </c:pt>
                <c:pt idx="2952">
                  <c:v>6.62</c:v>
                </c:pt>
                <c:pt idx="2953">
                  <c:v>6.54</c:v>
                </c:pt>
                <c:pt idx="2954">
                  <c:v>7.15</c:v>
                </c:pt>
                <c:pt idx="2955">
                  <c:v>7.42</c:v>
                </c:pt>
                <c:pt idx="2956">
                  <c:v>7.54</c:v>
                </c:pt>
                <c:pt idx="2957">
                  <c:v>7.39</c:v>
                </c:pt>
                <c:pt idx="2958">
                  <c:v>7.4</c:v>
                </c:pt>
                <c:pt idx="2959">
                  <c:v>7.62</c:v>
                </c:pt>
                <c:pt idx="2960">
                  <c:v>7.7</c:v>
                </c:pt>
                <c:pt idx="2961">
                  <c:v>7.84</c:v>
                </c:pt>
                <c:pt idx="2962">
                  <c:v>7.82</c:v>
                </c:pt>
                <c:pt idx="2963">
                  <c:v>7.62</c:v>
                </c:pt>
                <c:pt idx="2964">
                  <c:v>7.95</c:v>
                </c:pt>
                <c:pt idx="2965">
                  <c:v>8.08</c:v>
                </c:pt>
                <c:pt idx="2966">
                  <c:v>7.91</c:v>
                </c:pt>
                <c:pt idx="2967">
                  <c:v>7.92</c:v>
                </c:pt>
                <c:pt idx="2968">
                  <c:v>8.14</c:v>
                </c:pt>
                <c:pt idx="2969">
                  <c:v>8.11</c:v>
                </c:pt>
                <c:pt idx="2970">
                  <c:v>7.96</c:v>
                </c:pt>
                <c:pt idx="2971">
                  <c:v>8.33</c:v>
                </c:pt>
                <c:pt idx="2972">
                  <c:v>8.23</c:v>
                </c:pt>
                <c:pt idx="2973">
                  <c:v>8.02</c:v>
                </c:pt>
                <c:pt idx="2974">
                  <c:v>8.06</c:v>
                </c:pt>
                <c:pt idx="2975">
                  <c:v>7.64</c:v>
                </c:pt>
                <c:pt idx="2976">
                  <c:v>7.39</c:v>
                </c:pt>
                <c:pt idx="2977">
                  <c:v>7.47</c:v>
                </c:pt>
                <c:pt idx="2978">
                  <c:v>7.44</c:v>
                </c:pt>
                <c:pt idx="2979">
                  <c:v>7.11</c:v>
                </c:pt>
                <c:pt idx="2980">
                  <c:v>7.06</c:v>
                </c:pt>
                <c:pt idx="2981">
                  <c:v>7.23</c:v>
                </c:pt>
                <c:pt idx="2982">
                  <c:v>7.01</c:v>
                </c:pt>
                <c:pt idx="2983">
                  <c:v>6.81</c:v>
                </c:pt>
                <c:pt idx="2984">
                  <c:v>6.56</c:v>
                </c:pt>
                <c:pt idx="2985">
                  <c:v>6.72</c:v>
                </c:pt>
                <c:pt idx="2986">
                  <c:v>6.88</c:v>
                </c:pt>
                <c:pt idx="2987">
                  <c:v>7.03</c:v>
                </c:pt>
                <c:pt idx="2988">
                  <c:v>7.08</c:v>
                </c:pt>
                <c:pt idx="2989">
                  <c:v>7.18</c:v>
                </c:pt>
                <c:pt idx="2990">
                  <c:v>7.69</c:v>
                </c:pt>
                <c:pt idx="2991">
                  <c:v>7.41</c:v>
                </c:pt>
                <c:pt idx="2992">
                  <c:v>7.37</c:v>
                </c:pt>
                <c:pt idx="2993">
                  <c:v>7.56</c:v>
                </c:pt>
                <c:pt idx="2994">
                  <c:v>7.9</c:v>
                </c:pt>
                <c:pt idx="2995">
                  <c:v>7.88</c:v>
                </c:pt>
                <c:pt idx="2996">
                  <c:v>7.83</c:v>
                </c:pt>
                <c:pt idx="2997">
                  <c:v>7.84</c:v>
                </c:pt>
                <c:pt idx="2998">
                  <c:v>7.69</c:v>
                </c:pt>
                <c:pt idx="2999">
                  <c:v>7.69</c:v>
                </c:pt>
                <c:pt idx="3000">
                  <c:v>7.55</c:v>
                </c:pt>
                <c:pt idx="3001">
                  <c:v>7.17</c:v>
                </c:pt>
                <c:pt idx="3002">
                  <c:v>7.23</c:v>
                </c:pt>
                <c:pt idx="3003">
                  <c:v>7.24</c:v>
                </c:pt>
                <c:pt idx="3004">
                  <c:v>6.94</c:v>
                </c:pt>
                <c:pt idx="3005">
                  <c:v>6.93</c:v>
                </c:pt>
                <c:pt idx="3006">
                  <c:v>6.88</c:v>
                </c:pt>
                <c:pt idx="3007">
                  <c:v>6.82</c:v>
                </c:pt>
                <c:pt idx="3008">
                  <c:v>6.73</c:v>
                </c:pt>
                <c:pt idx="3009">
                  <c:v>6.42</c:v>
                </c:pt>
                <c:pt idx="3010">
                  <c:v>6.37</c:v>
                </c:pt>
                <c:pt idx="3011">
                  <c:v>6.42</c:v>
                </c:pt>
                <c:pt idx="3012">
                  <c:v>6.4</c:v>
                </c:pt>
                <c:pt idx="3013">
                  <c:v>6.51</c:v>
                </c:pt>
                <c:pt idx="3014">
                  <c:v>6.44</c:v>
                </c:pt>
                <c:pt idx="3015">
                  <c:v>6.27</c:v>
                </c:pt>
                <c:pt idx="3016">
                  <c:v>6.36</c:v>
                </c:pt>
                <c:pt idx="3017">
                  <c:v>6.41</c:v>
                </c:pt>
                <c:pt idx="3018">
                  <c:v>6.36</c:v>
                </c:pt>
                <c:pt idx="3019">
                  <c:v>5.93</c:v>
                </c:pt>
                <c:pt idx="3020">
                  <c:v>5.9</c:v>
                </c:pt>
                <c:pt idx="3021">
                  <c:v>5.85</c:v>
                </c:pt>
                <c:pt idx="3022">
                  <c:v>6.05</c:v>
                </c:pt>
                <c:pt idx="3023">
                  <c:v>6.04</c:v>
                </c:pt>
                <c:pt idx="3024">
                  <c:v>6.24</c:v>
                </c:pt>
                <c:pt idx="3025">
                  <c:v>6.35</c:v>
                </c:pt>
                <c:pt idx="3026">
                  <c:v>6.5</c:v>
                </c:pt>
                <c:pt idx="3027">
                  <c:v>6.82</c:v>
                </c:pt>
                <c:pt idx="3028">
                  <c:v>6.75</c:v>
                </c:pt>
                <c:pt idx="3029">
                  <c:v>6.7</c:v>
                </c:pt>
                <c:pt idx="3030">
                  <c:v>6.74</c:v>
                </c:pt>
                <c:pt idx="3031">
                  <c:v>6.65</c:v>
                </c:pt>
                <c:pt idx="3032">
                  <c:v>6.8</c:v>
                </c:pt>
                <c:pt idx="3033">
                  <c:v>6.6</c:v>
                </c:pt>
                <c:pt idx="3034">
                  <c:v>6.42</c:v>
                </c:pt>
                <c:pt idx="3035">
                  <c:v>6.8</c:v>
                </c:pt>
                <c:pt idx="3036">
                  <c:v>6.84</c:v>
                </c:pt>
                <c:pt idx="3037">
                  <c:v>7.16</c:v>
                </c:pt>
                <c:pt idx="3038">
                  <c:v>7.15</c:v>
                </c:pt>
                <c:pt idx="3039">
                  <c:v>7.32</c:v>
                </c:pt>
                <c:pt idx="3040">
                  <c:v>7.65</c:v>
                </c:pt>
                <c:pt idx="3041">
                  <c:v>7.65</c:v>
                </c:pt>
                <c:pt idx="3042">
                  <c:v>7.7</c:v>
                </c:pt>
                <c:pt idx="3043">
                  <c:v>7.79</c:v>
                </c:pt>
                <c:pt idx="3044">
                  <c:v>7.89</c:v>
                </c:pt>
                <c:pt idx="3045">
                  <c:v>8.11</c:v>
                </c:pt>
                <c:pt idx="3046">
                  <c:v>8.31</c:v>
                </c:pt>
                <c:pt idx="3047">
                  <c:v>8.6300000000000008</c:v>
                </c:pt>
                <c:pt idx="3048">
                  <c:v>8.7100000000000009</c:v>
                </c:pt>
                <c:pt idx="3049">
                  <c:v>8.19</c:v>
                </c:pt>
                <c:pt idx="3050">
                  <c:v>8.48</c:v>
                </c:pt>
                <c:pt idx="3051">
                  <c:v>8.26</c:v>
                </c:pt>
                <c:pt idx="3052">
                  <c:v>8.6</c:v>
                </c:pt>
                <c:pt idx="3053">
                  <c:v>8.7100000000000009</c:v>
                </c:pt>
                <c:pt idx="3054">
                  <c:v>8.5399999999999991</c:v>
                </c:pt>
                <c:pt idx="3055">
                  <c:v>8.59</c:v>
                </c:pt>
                <c:pt idx="3056">
                  <c:v>8.5</c:v>
                </c:pt>
                <c:pt idx="3057">
                  <c:v>8.48</c:v>
                </c:pt>
                <c:pt idx="3058">
                  <c:v>8.51</c:v>
                </c:pt>
                <c:pt idx="3059">
                  <c:v>8.65</c:v>
                </c:pt>
                <c:pt idx="3060">
                  <c:v>9.3800000000000008</c:v>
                </c:pt>
                <c:pt idx="3061">
                  <c:v>9.36</c:v>
                </c:pt>
                <c:pt idx="3062">
                  <c:v>9.6300000000000008</c:v>
                </c:pt>
                <c:pt idx="3063">
                  <c:v>9.7200000000000006</c:v>
                </c:pt>
                <c:pt idx="3064">
                  <c:v>9.81</c:v>
                </c:pt>
                <c:pt idx="3065">
                  <c:v>9.9700000000000006</c:v>
                </c:pt>
                <c:pt idx="3066">
                  <c:v>10.09</c:v>
                </c:pt>
                <c:pt idx="3067">
                  <c:v>10.119999999999999</c:v>
                </c:pt>
                <c:pt idx="3068">
                  <c:v>10.14</c:v>
                </c:pt>
                <c:pt idx="3069">
                  <c:v>10.18</c:v>
                </c:pt>
                <c:pt idx="3070">
                  <c:v>10.52</c:v>
                </c:pt>
                <c:pt idx="3071">
                  <c:v>10.8</c:v>
                </c:pt>
                <c:pt idx="3072">
                  <c:v>10.71</c:v>
                </c:pt>
                <c:pt idx="3073">
                  <c:v>10.77</c:v>
                </c:pt>
                <c:pt idx="3074">
                  <c:v>11.07</c:v>
                </c:pt>
                <c:pt idx="3075">
                  <c:v>10.76</c:v>
                </c:pt>
                <c:pt idx="3076">
                  <c:v>11.1</c:v>
                </c:pt>
                <c:pt idx="3077">
                  <c:v>11.17</c:v>
                </c:pt>
                <c:pt idx="3078">
                  <c:v>11.14</c:v>
                </c:pt>
                <c:pt idx="3079">
                  <c:v>11.54</c:v>
                </c:pt>
                <c:pt idx="3080">
                  <c:v>11.46</c:v>
                </c:pt>
                <c:pt idx="3081">
                  <c:v>11.32</c:v>
                </c:pt>
                <c:pt idx="3082">
                  <c:v>10.91</c:v>
                </c:pt>
                <c:pt idx="3083">
                  <c:v>10.9</c:v>
                </c:pt>
                <c:pt idx="3084">
                  <c:v>10.93</c:v>
                </c:pt>
                <c:pt idx="3085">
                  <c:v>10.9</c:v>
                </c:pt>
                <c:pt idx="3086">
                  <c:v>11.05</c:v>
                </c:pt>
                <c:pt idx="3087">
                  <c:v>11.3</c:v>
                </c:pt>
                <c:pt idx="3088">
                  <c:v>11.21</c:v>
                </c:pt>
                <c:pt idx="3089">
                  <c:v>12.05</c:v>
                </c:pt>
                <c:pt idx="3090">
                  <c:v>12.71</c:v>
                </c:pt>
                <c:pt idx="3091">
                  <c:v>12.88</c:v>
                </c:pt>
                <c:pt idx="3092">
                  <c:v>13.34</c:v>
                </c:pt>
                <c:pt idx="3093">
                  <c:v>13.15</c:v>
                </c:pt>
                <c:pt idx="3094">
                  <c:v>13.41</c:v>
                </c:pt>
                <c:pt idx="3095">
                  <c:v>12.89</c:v>
                </c:pt>
                <c:pt idx="3096">
                  <c:v>13.22</c:v>
                </c:pt>
                <c:pt idx="3097">
                  <c:v>13.22</c:v>
                </c:pt>
                <c:pt idx="3098">
                  <c:v>13.22</c:v>
                </c:pt>
                <c:pt idx="3099">
                  <c:v>13.03</c:v>
                </c:pt>
                <c:pt idx="3100">
                  <c:v>13.31</c:v>
                </c:pt>
                <c:pt idx="3101">
                  <c:v>13.08</c:v>
                </c:pt>
                <c:pt idx="3102">
                  <c:v>12.79</c:v>
                </c:pt>
                <c:pt idx="3103">
                  <c:v>12.67</c:v>
                </c:pt>
                <c:pt idx="3104">
                  <c:v>13.15</c:v>
                </c:pt>
                <c:pt idx="3105">
                  <c:v>12.57</c:v>
                </c:pt>
                <c:pt idx="3106">
                  <c:v>13.38</c:v>
                </c:pt>
                <c:pt idx="3107">
                  <c:v>14.01</c:v>
                </c:pt>
                <c:pt idx="3108">
                  <c:v>13.88</c:v>
                </c:pt>
                <c:pt idx="3109">
                  <c:v>13.99</c:v>
                </c:pt>
                <c:pt idx="3110">
                  <c:v>13.4</c:v>
                </c:pt>
                <c:pt idx="3111">
                  <c:v>13.69</c:v>
                </c:pt>
                <c:pt idx="3112">
                  <c:v>13.48</c:v>
                </c:pt>
                <c:pt idx="3113">
                  <c:v>13.09</c:v>
                </c:pt>
                <c:pt idx="3114">
                  <c:v>12.49</c:v>
                </c:pt>
                <c:pt idx="3115">
                  <c:v>12.29</c:v>
                </c:pt>
                <c:pt idx="3116">
                  <c:v>11.78</c:v>
                </c:pt>
                <c:pt idx="3117">
                  <c:v>11.93</c:v>
                </c:pt>
                <c:pt idx="3118">
                  <c:v>11.2</c:v>
                </c:pt>
                <c:pt idx="3119">
                  <c:v>11.59</c:v>
                </c:pt>
                <c:pt idx="3120">
                  <c:v>11.22</c:v>
                </c:pt>
                <c:pt idx="3121">
                  <c:v>11.19</c:v>
                </c:pt>
                <c:pt idx="3122">
                  <c:v>11.44</c:v>
                </c:pt>
                <c:pt idx="3123">
                  <c:v>10.89</c:v>
                </c:pt>
                <c:pt idx="3124">
                  <c:v>10.63</c:v>
                </c:pt>
                <c:pt idx="3125">
                  <c:v>11.02</c:v>
                </c:pt>
                <c:pt idx="3126">
                  <c:v>10.33</c:v>
                </c:pt>
                <c:pt idx="3127">
                  <c:v>10.41</c:v>
                </c:pt>
                <c:pt idx="3128">
                  <c:v>10.38</c:v>
                </c:pt>
                <c:pt idx="3129">
                  <c:v>9.84</c:v>
                </c:pt>
                <c:pt idx="3130">
                  <c:v>10.47</c:v>
                </c:pt>
                <c:pt idx="3131">
                  <c:v>10.35</c:v>
                </c:pt>
                <c:pt idx="3132">
                  <c:v>9.8800000000000008</c:v>
                </c:pt>
                <c:pt idx="3133">
                  <c:v>9.6300000000000008</c:v>
                </c:pt>
                <c:pt idx="3134">
                  <c:v>9.59</c:v>
                </c:pt>
                <c:pt idx="3135">
                  <c:v>9.43</c:v>
                </c:pt>
                <c:pt idx="3136">
                  <c:v>10.220000000000001</c:v>
                </c:pt>
                <c:pt idx="3137">
                  <c:v>10.16</c:v>
                </c:pt>
                <c:pt idx="3138">
                  <c:v>9.32</c:v>
                </c:pt>
                <c:pt idx="3139">
                  <c:v>10.19</c:v>
                </c:pt>
                <c:pt idx="3140">
                  <c:v>10.75</c:v>
                </c:pt>
                <c:pt idx="3141">
                  <c:v>11.25</c:v>
                </c:pt>
                <c:pt idx="3142">
                  <c:v>11.2</c:v>
                </c:pt>
                <c:pt idx="3143">
                  <c:v>11.43</c:v>
                </c:pt>
                <c:pt idx="3144">
                  <c:v>11.4</c:v>
                </c:pt>
                <c:pt idx="3145">
                  <c:v>10.9</c:v>
                </c:pt>
                <c:pt idx="3146">
                  <c:v>11.61</c:v>
                </c:pt>
                <c:pt idx="3147">
                  <c:v>11.43</c:v>
                </c:pt>
                <c:pt idx="3148">
                  <c:v>10.210000000000001</c:v>
                </c:pt>
                <c:pt idx="3149">
                  <c:v>9.7899999999999991</c:v>
                </c:pt>
                <c:pt idx="3150">
                  <c:v>9.83</c:v>
                </c:pt>
                <c:pt idx="3151">
                  <c:v>9.81</c:v>
                </c:pt>
                <c:pt idx="3152">
                  <c:v>9.8800000000000008</c:v>
                </c:pt>
                <c:pt idx="3153">
                  <c:v>9.69</c:v>
                </c:pt>
                <c:pt idx="3154">
                  <c:v>10.18</c:v>
                </c:pt>
                <c:pt idx="3155">
                  <c:v>10.27</c:v>
                </c:pt>
                <c:pt idx="3156">
                  <c:v>9.99</c:v>
                </c:pt>
                <c:pt idx="3157">
                  <c:v>9.69</c:v>
                </c:pt>
                <c:pt idx="3158">
                  <c:v>9.73</c:v>
                </c:pt>
                <c:pt idx="3159">
                  <c:v>10.11</c:v>
                </c:pt>
                <c:pt idx="3160">
                  <c:v>10.01</c:v>
                </c:pt>
                <c:pt idx="3161">
                  <c:v>10.16</c:v>
                </c:pt>
                <c:pt idx="3162">
                  <c:v>10.11</c:v>
                </c:pt>
                <c:pt idx="3163">
                  <c:v>10.43</c:v>
                </c:pt>
                <c:pt idx="3164">
                  <c:v>10.49</c:v>
                </c:pt>
                <c:pt idx="3165">
                  <c:v>10.99</c:v>
                </c:pt>
                <c:pt idx="3166">
                  <c:v>10.61</c:v>
                </c:pt>
                <c:pt idx="3167">
                  <c:v>10.53</c:v>
                </c:pt>
                <c:pt idx="3168">
                  <c:v>10.56</c:v>
                </c:pt>
                <c:pt idx="3169">
                  <c:v>10.52</c:v>
                </c:pt>
                <c:pt idx="3170">
                  <c:v>10.37</c:v>
                </c:pt>
                <c:pt idx="3171">
                  <c:v>10.65</c:v>
                </c:pt>
                <c:pt idx="3172">
                  <c:v>10.72</c:v>
                </c:pt>
                <c:pt idx="3173">
                  <c:v>10.67</c:v>
                </c:pt>
                <c:pt idx="3174">
                  <c:v>10.9</c:v>
                </c:pt>
                <c:pt idx="3175">
                  <c:v>10.74</c:v>
                </c:pt>
                <c:pt idx="3176">
                  <c:v>9.92</c:v>
                </c:pt>
                <c:pt idx="3177">
                  <c:v>10.24</c:v>
                </c:pt>
                <c:pt idx="3178">
                  <c:v>10.039999999999999</c:v>
                </c:pt>
                <c:pt idx="3179">
                  <c:v>10.01</c:v>
                </c:pt>
                <c:pt idx="3180">
                  <c:v>10.49</c:v>
                </c:pt>
                <c:pt idx="3181">
                  <c:v>10.59</c:v>
                </c:pt>
                <c:pt idx="3182">
                  <c:v>10.8</c:v>
                </c:pt>
                <c:pt idx="3183">
                  <c:v>10.76</c:v>
                </c:pt>
                <c:pt idx="3184">
                  <c:v>11.14</c:v>
                </c:pt>
                <c:pt idx="3185">
                  <c:v>11.23</c:v>
                </c:pt>
                <c:pt idx="3186">
                  <c:v>11.15</c:v>
                </c:pt>
                <c:pt idx="3187">
                  <c:v>11.33</c:v>
                </c:pt>
                <c:pt idx="3188">
                  <c:v>10.51</c:v>
                </c:pt>
                <c:pt idx="3189">
                  <c:v>10.55</c:v>
                </c:pt>
                <c:pt idx="3190">
                  <c:v>10.64</c:v>
                </c:pt>
                <c:pt idx="3191">
                  <c:v>10.61</c:v>
                </c:pt>
                <c:pt idx="3192">
                  <c:v>11.02</c:v>
                </c:pt>
                <c:pt idx="3193">
                  <c:v>11.49</c:v>
                </c:pt>
                <c:pt idx="3194">
                  <c:v>11.59</c:v>
                </c:pt>
                <c:pt idx="3195">
                  <c:v>11.13</c:v>
                </c:pt>
                <c:pt idx="3196">
                  <c:v>11.01</c:v>
                </c:pt>
                <c:pt idx="3197">
                  <c:v>10.91</c:v>
                </c:pt>
                <c:pt idx="3198">
                  <c:v>10.95</c:v>
                </c:pt>
                <c:pt idx="3199">
                  <c:v>11.04</c:v>
                </c:pt>
                <c:pt idx="3200">
                  <c:v>10.34</c:v>
                </c:pt>
                <c:pt idx="3201">
                  <c:v>9.5299999999999994</c:v>
                </c:pt>
                <c:pt idx="3202">
                  <c:v>9.2899999999999991</c:v>
                </c:pt>
                <c:pt idx="3203">
                  <c:v>9.34</c:v>
                </c:pt>
                <c:pt idx="3204">
                  <c:v>9.02</c:v>
                </c:pt>
                <c:pt idx="3205">
                  <c:v>9.85</c:v>
                </c:pt>
                <c:pt idx="3206">
                  <c:v>9.69</c:v>
                </c:pt>
                <c:pt idx="3207">
                  <c:v>9.76</c:v>
                </c:pt>
                <c:pt idx="3208">
                  <c:v>9.51</c:v>
                </c:pt>
                <c:pt idx="3209">
                  <c:v>10</c:v>
                </c:pt>
                <c:pt idx="3210">
                  <c:v>9.69</c:v>
                </c:pt>
                <c:pt idx="3211">
                  <c:v>9.08</c:v>
                </c:pt>
                <c:pt idx="3212">
                  <c:v>8.99</c:v>
                </c:pt>
                <c:pt idx="3213">
                  <c:v>8.8000000000000007</c:v>
                </c:pt>
                <c:pt idx="3214">
                  <c:v>8.48</c:v>
                </c:pt>
                <c:pt idx="3215">
                  <c:v>8.51</c:v>
                </c:pt>
                <c:pt idx="3216">
                  <c:v>9.2799999999999994</c:v>
                </c:pt>
                <c:pt idx="3217">
                  <c:v>9.16</c:v>
                </c:pt>
                <c:pt idx="3218">
                  <c:v>9.08</c:v>
                </c:pt>
                <c:pt idx="3219">
                  <c:v>9.31</c:v>
                </c:pt>
                <c:pt idx="3220">
                  <c:v>9.48</c:v>
                </c:pt>
                <c:pt idx="3221">
                  <c:v>9.4600000000000009</c:v>
                </c:pt>
                <c:pt idx="3222">
                  <c:v>8.73</c:v>
                </c:pt>
                <c:pt idx="3223">
                  <c:v>9.0399999999999991</c:v>
                </c:pt>
                <c:pt idx="3224">
                  <c:v>8.9499999999999993</c:v>
                </c:pt>
                <c:pt idx="3225">
                  <c:v>8.75</c:v>
                </c:pt>
                <c:pt idx="3226">
                  <c:v>9.11</c:v>
                </c:pt>
                <c:pt idx="3227">
                  <c:v>9.0299999999999994</c:v>
                </c:pt>
                <c:pt idx="3228">
                  <c:v>9.15</c:v>
                </c:pt>
                <c:pt idx="3229">
                  <c:v>8.83</c:v>
                </c:pt>
                <c:pt idx="3230">
                  <c:v>8.8000000000000007</c:v>
                </c:pt>
                <c:pt idx="3231">
                  <c:v>8.74</c:v>
                </c:pt>
                <c:pt idx="3232">
                  <c:v>9.16</c:v>
                </c:pt>
                <c:pt idx="3233">
                  <c:v>9.0500000000000007</c:v>
                </c:pt>
                <c:pt idx="3234">
                  <c:v>9.42</c:v>
                </c:pt>
                <c:pt idx="3235">
                  <c:v>9.25</c:v>
                </c:pt>
                <c:pt idx="3236">
                  <c:v>9.32</c:v>
                </c:pt>
                <c:pt idx="3237">
                  <c:v>9.0299999999999994</c:v>
                </c:pt>
                <c:pt idx="3238">
                  <c:v>9.3000000000000007</c:v>
                </c:pt>
                <c:pt idx="3239">
                  <c:v>9.65</c:v>
                </c:pt>
                <c:pt idx="3240">
                  <c:v>10.1</c:v>
                </c:pt>
                <c:pt idx="3241">
                  <c:v>9.93</c:v>
                </c:pt>
                <c:pt idx="3242">
                  <c:v>10.3</c:v>
                </c:pt>
                <c:pt idx="3243">
                  <c:v>10.58</c:v>
                </c:pt>
                <c:pt idx="3244">
                  <c:v>10.8</c:v>
                </c:pt>
                <c:pt idx="3245">
                  <c:v>10.69</c:v>
                </c:pt>
                <c:pt idx="3246">
                  <c:v>10.8</c:v>
                </c:pt>
                <c:pt idx="3247">
                  <c:v>11.47</c:v>
                </c:pt>
                <c:pt idx="3248">
                  <c:v>11.24</c:v>
                </c:pt>
                <c:pt idx="3249">
                  <c:v>11.5</c:v>
                </c:pt>
                <c:pt idx="3250">
                  <c:v>11.74</c:v>
                </c:pt>
                <c:pt idx="3251">
                  <c:v>11.41</c:v>
                </c:pt>
                <c:pt idx="3252">
                  <c:v>11.4</c:v>
                </c:pt>
                <c:pt idx="3253">
                  <c:v>11.68</c:v>
                </c:pt>
                <c:pt idx="3254">
                  <c:v>11.96</c:v>
                </c:pt>
                <c:pt idx="3255">
                  <c:v>12.01</c:v>
                </c:pt>
                <c:pt idx="3256">
                  <c:v>12.1</c:v>
                </c:pt>
                <c:pt idx="3257">
                  <c:v>11.9</c:v>
                </c:pt>
                <c:pt idx="3258">
                  <c:v>11.72</c:v>
                </c:pt>
                <c:pt idx="3259">
                  <c:v>11.96</c:v>
                </c:pt>
                <c:pt idx="3260">
                  <c:v>11.95</c:v>
                </c:pt>
                <c:pt idx="3261">
                  <c:v>11.95</c:v>
                </c:pt>
                <c:pt idx="3262">
                  <c:v>11.95</c:v>
                </c:pt>
                <c:pt idx="3263">
                  <c:v>11.9</c:v>
                </c:pt>
                <c:pt idx="3264">
                  <c:v>12.15</c:v>
                </c:pt>
                <c:pt idx="3265">
                  <c:v>11.99</c:v>
                </c:pt>
                <c:pt idx="3266">
                  <c:v>11.87</c:v>
                </c:pt>
                <c:pt idx="3267">
                  <c:v>11.75</c:v>
                </c:pt>
                <c:pt idx="3268">
                  <c:v>11.05</c:v>
                </c:pt>
                <c:pt idx="3269">
                  <c:v>10.56</c:v>
                </c:pt>
                <c:pt idx="3270">
                  <c:v>10.99</c:v>
                </c:pt>
                <c:pt idx="3271">
                  <c:v>11.27</c:v>
                </c:pt>
                <c:pt idx="3272">
                  <c:v>11.87</c:v>
                </c:pt>
                <c:pt idx="3273">
                  <c:v>11.58</c:v>
                </c:pt>
                <c:pt idx="3274">
                  <c:v>11.51</c:v>
                </c:pt>
                <c:pt idx="3275">
                  <c:v>11.55</c:v>
                </c:pt>
                <c:pt idx="3276">
                  <c:v>12.15</c:v>
                </c:pt>
                <c:pt idx="3277">
                  <c:v>11.9</c:v>
                </c:pt>
                <c:pt idx="3278">
                  <c:v>11.69</c:v>
                </c:pt>
                <c:pt idx="3279">
                  <c:v>11.71</c:v>
                </c:pt>
                <c:pt idx="3280">
                  <c:v>11.98</c:v>
                </c:pt>
                <c:pt idx="3281">
                  <c:v>11.85</c:v>
                </c:pt>
                <c:pt idx="3282">
                  <c:v>11.71</c:v>
                </c:pt>
                <c:pt idx="3283">
                  <c:v>11.89</c:v>
                </c:pt>
                <c:pt idx="3284">
                  <c:v>11.8</c:v>
                </c:pt>
                <c:pt idx="3285">
                  <c:v>11.95</c:v>
                </c:pt>
                <c:pt idx="3286">
                  <c:v>11.96</c:v>
                </c:pt>
                <c:pt idx="3287">
                  <c:v>12.18</c:v>
                </c:pt>
                <c:pt idx="3288">
                  <c:v>12.21</c:v>
                </c:pt>
                <c:pt idx="3289">
                  <c:v>12.39</c:v>
                </c:pt>
                <c:pt idx="3290">
                  <c:v>12.59</c:v>
                </c:pt>
                <c:pt idx="3291">
                  <c:v>12.76</c:v>
                </c:pt>
                <c:pt idx="3292">
                  <c:v>12.44</c:v>
                </c:pt>
                <c:pt idx="3293">
                  <c:v>12.71</c:v>
                </c:pt>
                <c:pt idx="3294">
                  <c:v>12.82</c:v>
                </c:pt>
                <c:pt idx="3295">
                  <c:v>12.7</c:v>
                </c:pt>
                <c:pt idx="3296">
                  <c:v>12.88</c:v>
                </c:pt>
                <c:pt idx="3297">
                  <c:v>12.8</c:v>
                </c:pt>
                <c:pt idx="3298">
                  <c:v>12.8</c:v>
                </c:pt>
                <c:pt idx="3299">
                  <c:v>12.75</c:v>
                </c:pt>
                <c:pt idx="3300">
                  <c:v>12.96</c:v>
                </c:pt>
                <c:pt idx="3301">
                  <c:v>12.56</c:v>
                </c:pt>
                <c:pt idx="3302">
                  <c:v>13.01</c:v>
                </c:pt>
                <c:pt idx="3303">
                  <c:v>12.98</c:v>
                </c:pt>
                <c:pt idx="3304">
                  <c:v>12.98</c:v>
                </c:pt>
                <c:pt idx="3305">
                  <c:v>12.08</c:v>
                </c:pt>
                <c:pt idx="3306">
                  <c:v>12.36</c:v>
                </c:pt>
                <c:pt idx="3307">
                  <c:v>12.29</c:v>
                </c:pt>
                <c:pt idx="3308">
                  <c:v>12.86</c:v>
                </c:pt>
                <c:pt idx="3309">
                  <c:v>13.46</c:v>
                </c:pt>
                <c:pt idx="3310">
                  <c:v>13.52</c:v>
                </c:pt>
                <c:pt idx="3311">
                  <c:v>13.35</c:v>
                </c:pt>
                <c:pt idx="3312">
                  <c:v>12.75</c:v>
                </c:pt>
                <c:pt idx="3313">
                  <c:v>13.12</c:v>
                </c:pt>
                <c:pt idx="3314">
                  <c:v>13.01</c:v>
                </c:pt>
                <c:pt idx="3315">
                  <c:v>12.65</c:v>
                </c:pt>
                <c:pt idx="3316">
                  <c:v>13.03</c:v>
                </c:pt>
                <c:pt idx="3317">
                  <c:v>12.95</c:v>
                </c:pt>
                <c:pt idx="3318">
                  <c:v>13.28</c:v>
                </c:pt>
                <c:pt idx="3319">
                  <c:v>12.97</c:v>
                </c:pt>
                <c:pt idx="3320">
                  <c:v>13.03</c:v>
                </c:pt>
                <c:pt idx="3321">
                  <c:v>12.78</c:v>
                </c:pt>
                <c:pt idx="3322">
                  <c:v>13.29</c:v>
                </c:pt>
                <c:pt idx="3323">
                  <c:v>13.69</c:v>
                </c:pt>
                <c:pt idx="3324">
                  <c:v>13.24</c:v>
                </c:pt>
                <c:pt idx="3325">
                  <c:v>13.72</c:v>
                </c:pt>
                <c:pt idx="3326">
                  <c:v>12.7</c:v>
                </c:pt>
                <c:pt idx="3327">
                  <c:v>12.55</c:v>
                </c:pt>
                <c:pt idx="3328">
                  <c:v>12.77</c:v>
                </c:pt>
                <c:pt idx="3329">
                  <c:v>12.44</c:v>
                </c:pt>
                <c:pt idx="3330">
                  <c:v>12.39</c:v>
                </c:pt>
                <c:pt idx="3331">
                  <c:v>12.18</c:v>
                </c:pt>
                <c:pt idx="3332">
                  <c:v>12.05</c:v>
                </c:pt>
                <c:pt idx="3333">
                  <c:v>11.9</c:v>
                </c:pt>
                <c:pt idx="3334">
                  <c:v>12.08</c:v>
                </c:pt>
                <c:pt idx="3335">
                  <c:v>12.12</c:v>
                </c:pt>
                <c:pt idx="3336">
                  <c:v>11.53</c:v>
                </c:pt>
                <c:pt idx="3337">
                  <c:v>11.53</c:v>
                </c:pt>
                <c:pt idx="3338">
                  <c:v>11.4</c:v>
                </c:pt>
                <c:pt idx="3339">
                  <c:v>10.98</c:v>
                </c:pt>
                <c:pt idx="3340">
                  <c:v>10.8</c:v>
                </c:pt>
                <c:pt idx="3341">
                  <c:v>10.74</c:v>
                </c:pt>
                <c:pt idx="3342">
                  <c:v>11.5</c:v>
                </c:pt>
                <c:pt idx="3343">
                  <c:v>11.49</c:v>
                </c:pt>
                <c:pt idx="3344">
                  <c:v>10.93</c:v>
                </c:pt>
                <c:pt idx="3345">
                  <c:v>10.94</c:v>
                </c:pt>
                <c:pt idx="3346">
                  <c:v>10.63</c:v>
                </c:pt>
                <c:pt idx="3347">
                  <c:v>10.6</c:v>
                </c:pt>
                <c:pt idx="3348">
                  <c:v>10.42</c:v>
                </c:pt>
                <c:pt idx="3349">
                  <c:v>10.6</c:v>
                </c:pt>
                <c:pt idx="3350">
                  <c:v>10.63</c:v>
                </c:pt>
                <c:pt idx="3351">
                  <c:v>10.8</c:v>
                </c:pt>
                <c:pt idx="3352">
                  <c:v>10.5</c:v>
                </c:pt>
                <c:pt idx="3353">
                  <c:v>10.71</c:v>
                </c:pt>
                <c:pt idx="3354">
                  <c:v>10.8</c:v>
                </c:pt>
                <c:pt idx="3355">
                  <c:v>10.46</c:v>
                </c:pt>
                <c:pt idx="3356">
                  <c:v>10.39</c:v>
                </c:pt>
                <c:pt idx="3357">
                  <c:v>10.63</c:v>
                </c:pt>
                <c:pt idx="3358">
                  <c:v>11.17</c:v>
                </c:pt>
                <c:pt idx="3359">
                  <c:v>10.5</c:v>
                </c:pt>
                <c:pt idx="3360">
                  <c:v>10.84</c:v>
                </c:pt>
                <c:pt idx="3361">
                  <c:v>10.85</c:v>
                </c:pt>
                <c:pt idx="3362">
                  <c:v>10.75</c:v>
                </c:pt>
                <c:pt idx="3363">
                  <c:v>11.12</c:v>
                </c:pt>
                <c:pt idx="3364">
                  <c:v>10.95</c:v>
                </c:pt>
                <c:pt idx="3365">
                  <c:v>11.88</c:v>
                </c:pt>
                <c:pt idx="3366">
                  <c:v>12.09</c:v>
                </c:pt>
                <c:pt idx="3367">
                  <c:v>11.85</c:v>
                </c:pt>
                <c:pt idx="3368">
                  <c:v>12.53</c:v>
                </c:pt>
                <c:pt idx="3369">
                  <c:v>12.5</c:v>
                </c:pt>
                <c:pt idx="3370">
                  <c:v>12.5</c:v>
                </c:pt>
                <c:pt idx="3371">
                  <c:v>12.43</c:v>
                </c:pt>
                <c:pt idx="3372">
                  <c:v>12.08</c:v>
                </c:pt>
                <c:pt idx="3373">
                  <c:v>12.31</c:v>
                </c:pt>
                <c:pt idx="3374">
                  <c:v>12.71</c:v>
                </c:pt>
                <c:pt idx="3375">
                  <c:v>12.56</c:v>
                </c:pt>
                <c:pt idx="3376">
                  <c:v>12.81</c:v>
                </c:pt>
                <c:pt idx="3377">
                  <c:v>12.66</c:v>
                </c:pt>
                <c:pt idx="3378">
                  <c:v>12.54</c:v>
                </c:pt>
                <c:pt idx="3379">
                  <c:v>12.68</c:v>
                </c:pt>
                <c:pt idx="3380">
                  <c:v>12.7</c:v>
                </c:pt>
                <c:pt idx="3381">
                  <c:v>12.85</c:v>
                </c:pt>
                <c:pt idx="3382">
                  <c:v>12.87</c:v>
                </c:pt>
                <c:pt idx="3383">
                  <c:v>12.82</c:v>
                </c:pt>
                <c:pt idx="3384">
                  <c:v>13.12</c:v>
                </c:pt>
                <c:pt idx="3385">
                  <c:v>13.31</c:v>
                </c:pt>
                <c:pt idx="3386">
                  <c:v>13.25</c:v>
                </c:pt>
                <c:pt idx="3387">
                  <c:v>13.3</c:v>
                </c:pt>
                <c:pt idx="3388">
                  <c:v>13.22</c:v>
                </c:pt>
                <c:pt idx="3389">
                  <c:v>13.28</c:v>
                </c:pt>
                <c:pt idx="3390">
                  <c:v>13.3</c:v>
                </c:pt>
                <c:pt idx="3391">
                  <c:v>13.56</c:v>
                </c:pt>
                <c:pt idx="3392">
                  <c:v>13.68</c:v>
                </c:pt>
                <c:pt idx="3393">
                  <c:v>13.37</c:v>
                </c:pt>
                <c:pt idx="3394">
                  <c:v>13.55</c:v>
                </c:pt>
                <c:pt idx="3395">
                  <c:v>13.58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A-4401-96D9-C229C185C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0143391"/>
        <c:axId val="1570130911"/>
      </c:lineChart>
      <c:dateAx>
        <c:axId val="1570143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[$-416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70130911"/>
        <c:crosses val="autoZero"/>
        <c:auto val="1"/>
        <c:lblOffset val="100"/>
        <c:baseTimeUnit val="days"/>
        <c:majorUnit val="1"/>
        <c:majorTimeUnit val="years"/>
      </c:dateAx>
      <c:valAx>
        <c:axId val="1570130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7014339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'[23]7.8 (FK) '!$A$3</c:f>
              <c:strCache>
                <c:ptCount val="1"/>
                <c:pt idx="0">
                  <c:v>RECEITA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'[23]7.8 (FK) '!$B$2:$O$2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'[23]7.8 (FK) '!$B$3:$O$3</c:f>
              <c:numCache>
                <c:formatCode>#,##0.00</c:formatCode>
                <c:ptCount val="14"/>
                <c:pt idx="0">
                  <c:v>549.88400000000001</c:v>
                </c:pt>
                <c:pt idx="1">
                  <c:v>677.59199999999998</c:v>
                </c:pt>
                <c:pt idx="2">
                  <c:v>665.47400000000005</c:v>
                </c:pt>
                <c:pt idx="3">
                  <c:v>832.26199999999994</c:v>
                </c:pt>
                <c:pt idx="4">
                  <c:v>794.16600000000005</c:v>
                </c:pt>
                <c:pt idx="5">
                  <c:v>576.10599999999999</c:v>
                </c:pt>
                <c:pt idx="6">
                  <c:v>396.61700000000002</c:v>
                </c:pt>
                <c:pt idx="7">
                  <c:v>296.28199999999998</c:v>
                </c:pt>
                <c:pt idx="8">
                  <c:v>304.18900000000002</c:v>
                </c:pt>
                <c:pt idx="9">
                  <c:v>439.46499999999997</c:v>
                </c:pt>
                <c:pt idx="10">
                  <c:v>506.339</c:v>
                </c:pt>
                <c:pt idx="11">
                  <c:v>738.11800000000005</c:v>
                </c:pt>
                <c:pt idx="12">
                  <c:v>1092.097</c:v>
                </c:pt>
                <c:pt idx="13">
                  <c:v>1377.7560000000001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AB-42A5-8B14-301372D60185}"/>
            </c:ext>
          </c:extLst>
        </c:ser>
        <c:ser>
          <c:idx val="2"/>
          <c:order val="2"/>
          <c:tx>
            <c:strRef>
              <c:f>'[23]7.8 (FK) '!$A$5</c:f>
              <c:strCache>
                <c:ptCount val="1"/>
                <c:pt idx="0">
                  <c:v>PL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'[23]7.8 (FK) '!$B$2:$O$2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'[23]7.8 (FK) '!$B$5:$O$5</c:f>
              <c:numCache>
                <c:formatCode>#,##0.00</c:formatCode>
                <c:ptCount val="14"/>
                <c:pt idx="0">
                  <c:v>655.15200000000004</c:v>
                </c:pt>
                <c:pt idx="1">
                  <c:v>736.14</c:v>
                </c:pt>
                <c:pt idx="2">
                  <c:v>859.32600000000002</c:v>
                </c:pt>
                <c:pt idx="3">
                  <c:v>1016.513</c:v>
                </c:pt>
                <c:pt idx="4">
                  <c:v>1059.3969999999999</c:v>
                </c:pt>
                <c:pt idx="5">
                  <c:v>962.23099999999999</c:v>
                </c:pt>
                <c:pt idx="6">
                  <c:v>997.94899999999996</c:v>
                </c:pt>
                <c:pt idx="7">
                  <c:v>846.58</c:v>
                </c:pt>
                <c:pt idx="8">
                  <c:v>750.30899999999997</c:v>
                </c:pt>
                <c:pt idx="9">
                  <c:v>1107.373</c:v>
                </c:pt>
                <c:pt idx="10">
                  <c:v>1097.8989999999999</c:v>
                </c:pt>
                <c:pt idx="11">
                  <c:v>1092.961</c:v>
                </c:pt>
                <c:pt idx="12">
                  <c:v>1239.377</c:v>
                </c:pt>
                <c:pt idx="13">
                  <c:v>1461.62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AB-42A5-8B14-301372D60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927085423"/>
        <c:axId val="927083983"/>
      </c:barChart>
      <c:lineChart>
        <c:grouping val="standard"/>
        <c:varyColors val="0"/>
        <c:ser>
          <c:idx val="1"/>
          <c:order val="1"/>
          <c:tx>
            <c:strRef>
              <c:f>'[23]7.8 (FK) '!$A$4</c:f>
              <c:strCache>
                <c:ptCount val="1"/>
                <c:pt idx="0">
                  <c:v>Mg EBITDA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'[23]7.8 (FK) '!$B$2:$O$2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'[23]7.8 (FK) '!$B$4:$O$4</c:f>
              <c:numCache>
                <c:formatCode>0.00%</c:formatCode>
                <c:ptCount val="14"/>
                <c:pt idx="0">
                  <c:v>0.361068</c:v>
                </c:pt>
                <c:pt idx="1">
                  <c:v>0.35147400000000001</c:v>
                </c:pt>
                <c:pt idx="2">
                  <c:v>0.56974100000000005</c:v>
                </c:pt>
                <c:pt idx="3">
                  <c:v>0.49915399999999999</c:v>
                </c:pt>
                <c:pt idx="4">
                  <c:v>0.42236099999999999</c:v>
                </c:pt>
                <c:pt idx="5">
                  <c:v>0.32214700000000002</c:v>
                </c:pt>
                <c:pt idx="6">
                  <c:v>0.22672700000000001</c:v>
                </c:pt>
                <c:pt idx="7">
                  <c:v>5.2381999999999998E-2</c:v>
                </c:pt>
                <c:pt idx="8">
                  <c:v>7.4739E-2</c:v>
                </c:pt>
                <c:pt idx="9">
                  <c:v>0.278283</c:v>
                </c:pt>
                <c:pt idx="10">
                  <c:v>0.32363999999999998</c:v>
                </c:pt>
                <c:pt idx="11">
                  <c:v>0.39504899999999998</c:v>
                </c:pt>
                <c:pt idx="12">
                  <c:v>0.43018800000000001</c:v>
                </c:pt>
                <c:pt idx="13">
                  <c:v>0.47864200000000001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AB-42A5-8B14-301372D60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156591"/>
        <c:axId val="937163311"/>
      </c:lineChart>
      <c:catAx>
        <c:axId val="927085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927083983"/>
        <c:crosses val="autoZero"/>
        <c:auto val="1"/>
        <c:lblAlgn val="ctr"/>
        <c:lblOffset val="100"/>
        <c:noMultiLvlLbl val="0"/>
      </c:catAx>
      <c:valAx>
        <c:axId val="927083983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927085423"/>
        <c:crosses val="autoZero"/>
        <c:crossBetween val="between"/>
        <c:majorUnit val="300"/>
      </c:valAx>
      <c:valAx>
        <c:axId val="93716331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937156591"/>
        <c:crosses val="max"/>
        <c:crossBetween val="between"/>
        <c:majorUnit val="0.12000000000000001"/>
      </c:valAx>
      <c:catAx>
        <c:axId val="9371565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3716331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F6-49A8-9CBB-2F3C156671B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FF6-49A8-9CBB-2F3C156671B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FF6-49A8-9CBB-2F3C156671BC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F6-49A8-9CBB-2F3C156671B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FF6-49A8-9CBB-2F3C156671B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FF6-49A8-9CBB-2F3C156671B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FF6-49A8-9CBB-2F3C156671B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FF6-49A8-9CBB-2F3C156671B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solidFill>
                  <a:schemeClr val="tx1"/>
                </a:solidFill>
                <a:prstDash val="sys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11-5FF6-49A8-9CBB-2F3C156671BC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F6-49A8-9CBB-2F3C156671B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F6-49A8-9CBB-2F3C156671B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F6-49A8-9CBB-2F3C156671B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F6-49A8-9CBB-2F3C156671B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F6-49A8-9CBB-2F3C156671B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F6-49A8-9CBB-2F3C156671BC}"/>
                </c:ext>
              </c:extLst>
            </c:dLbl>
            <c:dLbl>
              <c:idx val="8"/>
              <c:layout>
                <c:manualLayout>
                  <c:x val="0"/>
                  <c:y val="-1.9250824602250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F6-49A8-9CBB-2F3C156671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'[23]7.12 (FK)'!$A$14:$A$22</c:f>
              <c:strCache>
                <c:ptCount val="9"/>
                <c:pt idx="0">
                  <c:v>VALOR TOTAL</c:v>
                </c:pt>
                <c:pt idx="1">
                  <c:v>Valor Empresa A (antes)</c:v>
                </c:pt>
                <c:pt idx="2">
                  <c:v>Valor Empresa B (antes)</c:v>
                </c:pt>
                <c:pt idx="3">
                  <c:v>SINERGIAS</c:v>
                </c:pt>
                <c:pt idx="4">
                  <c:v>CROSS SELL (Empresa A)</c:v>
                </c:pt>
                <c:pt idx="5">
                  <c:v>NOVOS MERCADOS (Empresa B)</c:v>
                </c:pt>
                <c:pt idx="6">
                  <c:v>Redução despesas operacionais (A + B)</c:v>
                </c:pt>
                <c:pt idx="7">
                  <c:v>Redução custo de capital (Empresa A)</c:v>
                </c:pt>
                <c:pt idx="8">
                  <c:v>Benefício fiscal com prejuízo (Empresa A)</c:v>
                </c:pt>
              </c:strCache>
            </c:strRef>
          </c:cat>
          <c:val>
            <c:numRef>
              <c:f>'[23]7.12 (FK)'!$B$14:$B$22</c:f>
              <c:numCache>
                <c:formatCode>0.0%</c:formatCode>
                <c:ptCount val="9"/>
                <c:pt idx="0">
                  <c:v>1</c:v>
                </c:pt>
                <c:pt idx="1">
                  <c:v>0.72</c:v>
                </c:pt>
                <c:pt idx="2">
                  <c:v>0.5</c:v>
                </c:pt>
                <c:pt idx="3">
                  <c:v>0.5</c:v>
                </c:pt>
                <c:pt idx="4">
                  <c:v>0.36</c:v>
                </c:pt>
                <c:pt idx="5">
                  <c:v>0.24000000000000002</c:v>
                </c:pt>
                <c:pt idx="6">
                  <c:v>0.14000000000000001</c:v>
                </c:pt>
                <c:pt idx="7">
                  <c:v>0.04</c:v>
                </c:pt>
                <c:pt idx="8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FF6-49A8-9CBB-2F3C156671BC}"/>
            </c:ext>
          </c:extLst>
        </c:ser>
        <c:ser>
          <c:idx val="1"/>
          <c:order val="1"/>
          <c:spPr>
            <a:noFill/>
            <a:ln>
              <a:solidFill>
                <a:schemeClr val="tx1"/>
              </a:solidFill>
              <a:prstDash val="sysDash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'[23]7.12 (FK)'!$A$14:$A$22</c:f>
              <c:strCache>
                <c:ptCount val="9"/>
                <c:pt idx="0">
                  <c:v>VALOR TOTAL</c:v>
                </c:pt>
                <c:pt idx="1">
                  <c:v>Valor Empresa A (antes)</c:v>
                </c:pt>
                <c:pt idx="2">
                  <c:v>Valor Empresa B (antes)</c:v>
                </c:pt>
                <c:pt idx="3">
                  <c:v>SINERGIAS</c:v>
                </c:pt>
                <c:pt idx="4">
                  <c:v>CROSS SELL (Empresa A)</c:v>
                </c:pt>
                <c:pt idx="5">
                  <c:v>NOVOS MERCADOS (Empresa B)</c:v>
                </c:pt>
                <c:pt idx="6">
                  <c:v>Redução despesas operacionais (A + B)</c:v>
                </c:pt>
                <c:pt idx="7">
                  <c:v>Redução custo de capital (Empresa A)</c:v>
                </c:pt>
                <c:pt idx="8">
                  <c:v>Benefício fiscal com prejuízo (Empresa A)</c:v>
                </c:pt>
              </c:strCache>
            </c:strRef>
          </c:cat>
          <c:val>
            <c:numRef>
              <c:f>'[23]7.12 (FK)'!$C$14:$C$22</c:f>
              <c:numCache>
                <c:formatCode>0.0%</c:formatCode>
                <c:ptCount val="9"/>
                <c:pt idx="1">
                  <c:v>0.28000000000000003</c:v>
                </c:pt>
                <c:pt idx="2">
                  <c:v>0.22</c:v>
                </c:pt>
                <c:pt idx="4">
                  <c:v>0.14000000000000001</c:v>
                </c:pt>
                <c:pt idx="5">
                  <c:v>0.12</c:v>
                </c:pt>
                <c:pt idx="6">
                  <c:v>0.1</c:v>
                </c:pt>
                <c:pt idx="7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FF6-49A8-9CBB-2F3C15667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08553167"/>
        <c:axId val="908553647"/>
      </c:barChart>
      <c:catAx>
        <c:axId val="908553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908553647"/>
        <c:crosses val="autoZero"/>
        <c:auto val="1"/>
        <c:lblAlgn val="ctr"/>
        <c:lblOffset val="100"/>
        <c:noMultiLvlLbl val="0"/>
      </c:catAx>
      <c:valAx>
        <c:axId val="90855364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908553167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'Caso Polaris'!$Y$2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D7E-4E17-9C2E-BD332ADEE245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9D7E-4E17-9C2E-BD332ADEE245}"/>
              </c:ext>
            </c:extLst>
          </c:dPt>
          <c:dPt>
            <c:idx val="10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7E-4E17-9C2E-BD332ADEE245}"/>
              </c:ext>
            </c:extLst>
          </c:dPt>
          <c:cat>
            <c:strRef>
              <c:f>'Caso Polaris'!$X$3:$X$17</c:f>
              <c:strCache>
                <c:ptCount val="15"/>
                <c:pt idx="0">
                  <c:v>Eqptos Elevação</c:v>
                </c:pt>
                <c:pt idx="1">
                  <c:v>SP</c:v>
                </c:pt>
                <c:pt idx="2">
                  <c:v>MG</c:v>
                </c:pt>
                <c:pt idx="3">
                  <c:v>MS</c:v>
                </c:pt>
                <c:pt idx="4">
                  <c:v>BA</c:v>
                </c:pt>
                <c:pt idx="5">
                  <c:v>Empilhadeiras</c:v>
                </c:pt>
                <c:pt idx="6">
                  <c:v>SP</c:v>
                </c:pt>
                <c:pt idx="7">
                  <c:v>MG</c:v>
                </c:pt>
                <c:pt idx="8">
                  <c:v>MS</c:v>
                </c:pt>
                <c:pt idx="9">
                  <c:v>BA</c:v>
                </c:pt>
                <c:pt idx="10">
                  <c:v>Geradores</c:v>
                </c:pt>
                <c:pt idx="11">
                  <c:v>SP</c:v>
                </c:pt>
                <c:pt idx="12">
                  <c:v>MG</c:v>
                </c:pt>
                <c:pt idx="13">
                  <c:v>MS</c:v>
                </c:pt>
                <c:pt idx="14">
                  <c:v>BA</c:v>
                </c:pt>
              </c:strCache>
            </c:strRef>
          </c:cat>
          <c:val>
            <c:numRef>
              <c:f>'Caso Polaris'!$Y$3:$Y$17</c:f>
              <c:numCache>
                <c:formatCode>#,##0.0</c:formatCode>
                <c:ptCount val="15"/>
                <c:pt idx="0">
                  <c:v>140</c:v>
                </c:pt>
                <c:pt idx="1">
                  <c:v>75</c:v>
                </c:pt>
                <c:pt idx="2">
                  <c:v>40</c:v>
                </c:pt>
                <c:pt idx="3">
                  <c:v>15</c:v>
                </c:pt>
                <c:pt idx="4">
                  <c:v>10</c:v>
                </c:pt>
                <c:pt idx="5">
                  <c:v>172</c:v>
                </c:pt>
                <c:pt idx="6">
                  <c:v>50</c:v>
                </c:pt>
                <c:pt idx="7">
                  <c:v>100</c:v>
                </c:pt>
                <c:pt idx="8">
                  <c:v>12</c:v>
                </c:pt>
                <c:pt idx="9">
                  <c:v>10</c:v>
                </c:pt>
                <c:pt idx="10">
                  <c:v>103</c:v>
                </c:pt>
                <c:pt idx="11">
                  <c:v>28</c:v>
                </c:pt>
                <c:pt idx="12">
                  <c:v>40</c:v>
                </c:pt>
                <c:pt idx="13">
                  <c:v>25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E-4E17-9C2E-BD332ADEE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3175728"/>
        <c:axId val="73178608"/>
      </c:barChart>
      <c:catAx>
        <c:axId val="73175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73178608"/>
        <c:crosses val="autoZero"/>
        <c:auto val="1"/>
        <c:lblAlgn val="ctr"/>
        <c:lblOffset val="100"/>
        <c:noMultiLvlLbl val="0"/>
      </c:catAx>
      <c:valAx>
        <c:axId val="73178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73175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'Caso Polaris'!$Z$2</c:f>
              <c:strCache>
                <c:ptCount val="1"/>
                <c:pt idx="0">
                  <c:v>Mg Ebitda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F7-45D3-B5EF-2286835A3198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FF7-45D3-B5EF-2286835A3198}"/>
              </c:ext>
            </c:extLst>
          </c:dPt>
          <c:dPt>
            <c:idx val="10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FF7-45D3-B5EF-2286835A3198}"/>
              </c:ext>
            </c:extLst>
          </c:dPt>
          <c:cat>
            <c:strRef>
              <c:f>'Caso Polaris'!$X$3:$X$17</c:f>
              <c:strCache>
                <c:ptCount val="15"/>
                <c:pt idx="0">
                  <c:v>Eqptos Elevação</c:v>
                </c:pt>
                <c:pt idx="1">
                  <c:v>SP</c:v>
                </c:pt>
                <c:pt idx="2">
                  <c:v>MG</c:v>
                </c:pt>
                <c:pt idx="3">
                  <c:v>MS</c:v>
                </c:pt>
                <c:pt idx="4">
                  <c:v>BA</c:v>
                </c:pt>
                <c:pt idx="5">
                  <c:v>Empilhadeiras</c:v>
                </c:pt>
                <c:pt idx="6">
                  <c:v>SP</c:v>
                </c:pt>
                <c:pt idx="7">
                  <c:v>MG</c:v>
                </c:pt>
                <c:pt idx="8">
                  <c:v>MS</c:v>
                </c:pt>
                <c:pt idx="9">
                  <c:v>BA</c:v>
                </c:pt>
                <c:pt idx="10">
                  <c:v>Geradores</c:v>
                </c:pt>
                <c:pt idx="11">
                  <c:v>SP</c:v>
                </c:pt>
                <c:pt idx="12">
                  <c:v>MG</c:v>
                </c:pt>
                <c:pt idx="13">
                  <c:v>MS</c:v>
                </c:pt>
                <c:pt idx="14">
                  <c:v>BA</c:v>
                </c:pt>
              </c:strCache>
            </c:strRef>
          </c:cat>
          <c:val>
            <c:numRef>
              <c:f>'Caso Polaris'!$Z$3:$Z$17</c:f>
              <c:numCache>
                <c:formatCode>0.0%</c:formatCode>
                <c:ptCount val="15"/>
                <c:pt idx="0">
                  <c:v>0.4375</c:v>
                </c:pt>
                <c:pt idx="1">
                  <c:v>0.5</c:v>
                </c:pt>
                <c:pt idx="2">
                  <c:v>0.4</c:v>
                </c:pt>
                <c:pt idx="3">
                  <c:v>0.5</c:v>
                </c:pt>
                <c:pt idx="4">
                  <c:v>0.25</c:v>
                </c:pt>
                <c:pt idx="5">
                  <c:v>0.28666666666666668</c:v>
                </c:pt>
                <c:pt idx="6">
                  <c:v>0.25</c:v>
                </c:pt>
                <c:pt idx="7">
                  <c:v>0.33333333333333331</c:v>
                </c:pt>
                <c:pt idx="8">
                  <c:v>0.24</c:v>
                </c:pt>
                <c:pt idx="9">
                  <c:v>0.2</c:v>
                </c:pt>
                <c:pt idx="10">
                  <c:v>0.58857142857142852</c:v>
                </c:pt>
                <c:pt idx="11">
                  <c:v>0.56000000000000005</c:v>
                </c:pt>
                <c:pt idx="12">
                  <c:v>0.66666666666666663</c:v>
                </c:pt>
                <c:pt idx="13">
                  <c:v>0.625</c:v>
                </c:pt>
                <c:pt idx="1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F7-45D3-B5EF-2286835A3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3175728"/>
        <c:axId val="73178608"/>
      </c:barChart>
      <c:catAx>
        <c:axId val="731757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3178608"/>
        <c:crosses val="autoZero"/>
        <c:auto val="1"/>
        <c:lblAlgn val="ctr"/>
        <c:lblOffset val="100"/>
        <c:noMultiLvlLbl val="0"/>
      </c:catAx>
      <c:valAx>
        <c:axId val="73178608"/>
        <c:scaling>
          <c:orientation val="minMax"/>
          <c:max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73175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'Caso Polaris'!$AA$2</c:f>
              <c:strCache>
                <c:ptCount val="1"/>
                <c:pt idx="0">
                  <c:v>RoIC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F2-4240-85DF-9B6EA860EE1E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DF2-4240-85DF-9B6EA860EE1E}"/>
              </c:ext>
            </c:extLst>
          </c:dPt>
          <c:dPt>
            <c:idx val="10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DF2-4240-85DF-9B6EA860EE1E}"/>
              </c:ext>
            </c:extLst>
          </c:dPt>
          <c:cat>
            <c:strRef>
              <c:f>'Caso Polaris'!$X$3:$X$17</c:f>
              <c:strCache>
                <c:ptCount val="15"/>
                <c:pt idx="0">
                  <c:v>Eqptos Elevação</c:v>
                </c:pt>
                <c:pt idx="1">
                  <c:v>SP</c:v>
                </c:pt>
                <c:pt idx="2">
                  <c:v>MG</c:v>
                </c:pt>
                <c:pt idx="3">
                  <c:v>MS</c:v>
                </c:pt>
                <c:pt idx="4">
                  <c:v>BA</c:v>
                </c:pt>
                <c:pt idx="5">
                  <c:v>Empilhadeiras</c:v>
                </c:pt>
                <c:pt idx="6">
                  <c:v>SP</c:v>
                </c:pt>
                <c:pt idx="7">
                  <c:v>MG</c:v>
                </c:pt>
                <c:pt idx="8">
                  <c:v>MS</c:v>
                </c:pt>
                <c:pt idx="9">
                  <c:v>BA</c:v>
                </c:pt>
                <c:pt idx="10">
                  <c:v>Geradores</c:v>
                </c:pt>
                <c:pt idx="11">
                  <c:v>SP</c:v>
                </c:pt>
                <c:pt idx="12">
                  <c:v>MG</c:v>
                </c:pt>
                <c:pt idx="13">
                  <c:v>MS</c:v>
                </c:pt>
                <c:pt idx="14">
                  <c:v>BA</c:v>
                </c:pt>
              </c:strCache>
            </c:strRef>
          </c:cat>
          <c:val>
            <c:numRef>
              <c:f>'Caso Polaris'!$AA$3:$AA$17</c:f>
              <c:numCache>
                <c:formatCode>0%</c:formatCode>
                <c:ptCount val="15"/>
                <c:pt idx="0">
                  <c:v>0.16442394014962594</c:v>
                </c:pt>
                <c:pt idx="1">
                  <c:v>0.18149999999999999</c:v>
                </c:pt>
                <c:pt idx="2">
                  <c:v>0.19799999999999998</c:v>
                </c:pt>
                <c:pt idx="3">
                  <c:v>0.13200000000000001</c:v>
                </c:pt>
                <c:pt idx="4">
                  <c:v>6.3411764705882334E-2</c:v>
                </c:pt>
                <c:pt idx="5">
                  <c:v>9.9722627737226233E-2</c:v>
                </c:pt>
                <c:pt idx="6">
                  <c:v>6.5999999999999989E-2</c:v>
                </c:pt>
                <c:pt idx="7">
                  <c:v>0.19799999999999998</c:v>
                </c:pt>
                <c:pt idx="8">
                  <c:v>1.3199999999999998E-2</c:v>
                </c:pt>
                <c:pt idx="9">
                  <c:v>1.164705882352941E-2</c:v>
                </c:pt>
                <c:pt idx="10">
                  <c:v>0.25018604651162785</c:v>
                </c:pt>
                <c:pt idx="11">
                  <c:v>0.24199999999999997</c:v>
                </c:pt>
                <c:pt idx="12">
                  <c:v>0.26399999999999996</c:v>
                </c:pt>
                <c:pt idx="13">
                  <c:v>0.30066666666666664</c:v>
                </c:pt>
                <c:pt idx="14">
                  <c:v>0.15399999999999997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F2-4240-85DF-9B6EA860E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3175728"/>
        <c:axId val="73178608"/>
      </c:barChart>
      <c:catAx>
        <c:axId val="731757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3178608"/>
        <c:crosses val="autoZero"/>
        <c:auto val="1"/>
        <c:lblAlgn val="ctr"/>
        <c:lblOffset val="100"/>
        <c:noMultiLvlLbl val="0"/>
      </c:catAx>
      <c:valAx>
        <c:axId val="73178608"/>
        <c:scaling>
          <c:orientation val="minMax"/>
          <c:max val="0.3000000000000000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73175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697757308021803E-2"/>
          <c:y val="3.1449441836086049E-2"/>
          <c:w val="0.90069052434321006"/>
          <c:h val="0.93710111632782789"/>
        </c:manualLayout>
      </c:layout>
      <c:bubbleChart>
        <c:varyColors val="0"/>
        <c:ser>
          <c:idx val="0"/>
          <c:order val="0"/>
          <c:tx>
            <c:strRef>
              <c:f>[27]Plan1!$D$1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0000">
                <a:alpha val="27843"/>
              </a:srgbClr>
            </a:solidFill>
            <a:ln>
              <a:solidFill>
                <a:srgbClr val="5C861F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20-4817-B08F-93B45266130A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20-4817-B08F-93B45266130A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20-4817-B08F-93B45266130A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20-4817-B08F-93B45266130A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E20-4817-B08F-93B45266130A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E20-4817-B08F-93B45266130A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E20-4817-B08F-93B45266130A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E20-4817-B08F-93B45266130A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0E20-4817-B08F-93B45266130A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0E20-4817-B08F-93B45266130A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0E20-4817-B08F-93B45266130A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0E20-4817-B08F-93B45266130A}"/>
              </c:ext>
            </c:extLst>
          </c:dPt>
          <c:xVal>
            <c:numRef>
              <c:f>[27]Plan1!$C$2:$C$13</c:f>
              <c:numCache>
                <c:formatCode>0.0%</c:formatCode>
                <c:ptCount val="12"/>
                <c:pt idx="0">
                  <c:v>0.154</c:v>
                </c:pt>
                <c:pt idx="1">
                  <c:v>0.30066666666666703</c:v>
                </c:pt>
                <c:pt idx="2">
                  <c:v>0.26400000000000001</c:v>
                </c:pt>
                <c:pt idx="3">
                  <c:v>0.24199999999999999</c:v>
                </c:pt>
                <c:pt idx="4">
                  <c:v>0.02</c:v>
                </c:pt>
                <c:pt idx="5">
                  <c:v>1.32E-2</c:v>
                </c:pt>
                <c:pt idx="6">
                  <c:v>0.19800000000000001</c:v>
                </c:pt>
                <c:pt idx="7">
                  <c:v>6.6000000000000003E-2</c:v>
                </c:pt>
                <c:pt idx="8">
                  <c:v>6.6000000000000003E-2</c:v>
                </c:pt>
                <c:pt idx="9">
                  <c:v>0.13200000000000001</c:v>
                </c:pt>
                <c:pt idx="10">
                  <c:v>0.19800000000000001</c:v>
                </c:pt>
                <c:pt idx="11">
                  <c:v>0.18149999999999999</c:v>
                </c:pt>
              </c:numCache>
            </c:numRef>
          </c:xVal>
          <c:yVal>
            <c:numRef>
              <c:f>[27]Plan1!$D$2:$D$13</c:f>
              <c:numCache>
                <c:formatCode>General</c:formatCode>
                <c:ptCount val="12"/>
                <c:pt idx="0">
                  <c:v>3.2</c:v>
                </c:pt>
                <c:pt idx="1">
                  <c:v>3.5</c:v>
                </c:pt>
                <c:pt idx="2">
                  <c:v>5</c:v>
                </c:pt>
                <c:pt idx="3">
                  <c:v>4</c:v>
                </c:pt>
                <c:pt idx="4">
                  <c:v>0.5</c:v>
                </c:pt>
                <c:pt idx="5">
                  <c:v>1.3</c:v>
                </c:pt>
                <c:pt idx="6">
                  <c:v>2.5</c:v>
                </c:pt>
                <c:pt idx="7">
                  <c:v>0.7</c:v>
                </c:pt>
                <c:pt idx="8">
                  <c:v>2.2999999999999998</c:v>
                </c:pt>
                <c:pt idx="9">
                  <c:v>2.7</c:v>
                </c:pt>
                <c:pt idx="10">
                  <c:v>2</c:v>
                </c:pt>
                <c:pt idx="11">
                  <c:v>2.5</c:v>
                </c:pt>
              </c:numCache>
            </c:numRef>
          </c:yVal>
          <c:bubbleSize>
            <c:numRef>
              <c:f>[27]Plan1!$E$2:$E$13</c:f>
              <c:numCache>
                <c:formatCode>General</c:formatCode>
                <c:ptCount val="12"/>
                <c:pt idx="0">
                  <c:v>10</c:v>
                </c:pt>
                <c:pt idx="1">
                  <c:v>25</c:v>
                </c:pt>
                <c:pt idx="2">
                  <c:v>40</c:v>
                </c:pt>
                <c:pt idx="3">
                  <c:v>28</c:v>
                </c:pt>
                <c:pt idx="4">
                  <c:v>10</c:v>
                </c:pt>
                <c:pt idx="5">
                  <c:v>12</c:v>
                </c:pt>
                <c:pt idx="6">
                  <c:v>100</c:v>
                </c:pt>
                <c:pt idx="7">
                  <c:v>50</c:v>
                </c:pt>
                <c:pt idx="8">
                  <c:v>10</c:v>
                </c:pt>
                <c:pt idx="9">
                  <c:v>15</c:v>
                </c:pt>
                <c:pt idx="10">
                  <c:v>40</c:v>
                </c:pt>
                <c:pt idx="11">
                  <c:v>75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18-0E20-4817-B08F-93B452661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2129603992"/>
        <c:axId val="2129424280"/>
      </c:bubbleChart>
      <c:valAx>
        <c:axId val="2129603992"/>
        <c:scaling>
          <c:orientation val="minMax"/>
          <c:max val="0.32500000000000001"/>
          <c:min val="0"/>
        </c:scaling>
        <c:delete val="0"/>
        <c:axPos val="b"/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97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29424280"/>
        <c:crosses val="autoZero"/>
        <c:crossBetween val="midCat"/>
      </c:valAx>
      <c:valAx>
        <c:axId val="2129424280"/>
        <c:scaling>
          <c:orientation val="minMax"/>
          <c:max val="6"/>
        </c:scaling>
        <c:delete val="0"/>
        <c:axPos val="l"/>
        <c:numFmt formatCode="General" sourceLinked="1"/>
        <c:majorTickMark val="none"/>
        <c:minorTickMark val="none"/>
        <c:tickLblPos val="nextTo"/>
        <c:crossAx val="21296039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RoIC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'Caso Moinho'!$J$18</c:f>
              <c:strCache>
                <c:ptCount val="1"/>
                <c:pt idx="0">
                  <c:v>Inicial</c:v>
                </c:pt>
              </c:strCache>
            </c:strRef>
          </c:tx>
          <c:spPr>
            <a:solidFill>
              <a:schemeClr val="accent3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'Caso Moinho'!$K$17:$O$17</c:f>
              <c:strCache>
                <c:ptCount val="5"/>
                <c:pt idx="0">
                  <c:v>2023</c:v>
                </c:pt>
                <c:pt idx="1">
                  <c:v>Esperado</c:v>
                </c:pt>
                <c:pt idx="2">
                  <c:v>Pessimista</c:v>
                </c:pt>
                <c:pt idx="3">
                  <c:v>Otimista</c:v>
                </c:pt>
                <c:pt idx="4">
                  <c:v>Aporte</c:v>
                </c:pt>
              </c:strCache>
            </c:strRef>
          </c:cat>
          <c:val>
            <c:numRef>
              <c:f>'Caso Moinho'!$K$18:$O$18</c:f>
              <c:numCache>
                <c:formatCode>0.0%</c:formatCode>
                <c:ptCount val="5"/>
                <c:pt idx="0">
                  <c:v>0.27295714285714284</c:v>
                </c:pt>
                <c:pt idx="1">
                  <c:v>0.27295714285714284</c:v>
                </c:pt>
                <c:pt idx="2">
                  <c:v>0.17867142857142856</c:v>
                </c:pt>
                <c:pt idx="3">
                  <c:v>0.3201</c:v>
                </c:pt>
                <c:pt idx="4">
                  <c:v>0.30359999999999998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9C-430D-83DE-1FB9E7731EC6}"/>
            </c:ext>
          </c:extLst>
        </c:ser>
        <c:ser>
          <c:idx val="1"/>
          <c:order val="1"/>
          <c:tx>
            <c:strRef>
              <c:f>'Caso Moinho'!$J$19</c:f>
              <c:strCache>
                <c:ptCount val="1"/>
                <c:pt idx="0">
                  <c:v>IPO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A9C-430D-83DE-1FB9E7731E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'Caso Moinho'!$K$17:$O$17</c:f>
              <c:strCache>
                <c:ptCount val="5"/>
                <c:pt idx="0">
                  <c:v>2023</c:v>
                </c:pt>
                <c:pt idx="1">
                  <c:v>Esperado</c:v>
                </c:pt>
                <c:pt idx="2">
                  <c:v>Pessimista</c:v>
                </c:pt>
                <c:pt idx="3">
                  <c:v>Otimista</c:v>
                </c:pt>
                <c:pt idx="4">
                  <c:v>Aporte</c:v>
                </c:pt>
              </c:strCache>
            </c:strRef>
          </c:cat>
          <c:val>
            <c:numRef>
              <c:f>'Caso Moinho'!$K$19:$O$19</c:f>
              <c:numCache>
                <c:formatCode>0.0%</c:formatCode>
                <c:ptCount val="5"/>
                <c:pt idx="0">
                  <c:v>0.21229999999999999</c:v>
                </c:pt>
                <c:pt idx="1">
                  <c:v>0.21229999999999999</c:v>
                </c:pt>
                <c:pt idx="2">
                  <c:v>0.13896666666666666</c:v>
                </c:pt>
                <c:pt idx="3">
                  <c:v>0.24896666666666667</c:v>
                </c:pt>
                <c:pt idx="4">
                  <c:v>0.18215999999999999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9C-430D-83DE-1FB9E7731EC6}"/>
            </c:ext>
          </c:extLst>
        </c:ser>
        <c:ser>
          <c:idx val="2"/>
          <c:order val="2"/>
          <c:tx>
            <c:strRef>
              <c:f>'Caso Moinho'!$J$20</c:f>
              <c:strCache>
                <c:ptCount val="1"/>
                <c:pt idx="0">
                  <c:v>Justo</c:v>
                </c:pt>
              </c:strCache>
            </c:strRef>
          </c:tx>
          <c:spPr>
            <a:solidFill>
              <a:schemeClr val="accent3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'Caso Moinho'!$K$17:$O$17</c:f>
              <c:strCache>
                <c:ptCount val="5"/>
                <c:pt idx="0">
                  <c:v>2023</c:v>
                </c:pt>
                <c:pt idx="1">
                  <c:v>Esperado</c:v>
                </c:pt>
                <c:pt idx="2">
                  <c:v>Pessimista</c:v>
                </c:pt>
                <c:pt idx="3">
                  <c:v>Otimista</c:v>
                </c:pt>
                <c:pt idx="4">
                  <c:v>Aporte</c:v>
                </c:pt>
              </c:strCache>
            </c:strRef>
          </c:cat>
          <c:val>
            <c:numRef>
              <c:f>'Caso Moinho'!$K$20:$O$20</c:f>
              <c:numCache>
                <c:formatCode>0.0%</c:formatCode>
                <c:ptCount val="5"/>
                <c:pt idx="0">
                  <c:v>0.16570714285714286</c:v>
                </c:pt>
                <c:pt idx="1">
                  <c:v>0.16570714285714286</c:v>
                </c:pt>
                <c:pt idx="2">
                  <c:v>0.1657071428571428</c:v>
                </c:pt>
                <c:pt idx="3">
                  <c:v>0.16570714285714283</c:v>
                </c:pt>
                <c:pt idx="4">
                  <c:v>0.18191249999999998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9C-430D-83DE-1FB9E7731E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40675072"/>
        <c:axId val="1871834832"/>
      </c:barChart>
      <c:catAx>
        <c:axId val="214067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871834832"/>
        <c:crosses val="autoZero"/>
        <c:auto val="1"/>
        <c:lblAlgn val="ctr"/>
        <c:lblOffset val="100"/>
        <c:noMultiLvlLbl val="0"/>
      </c:catAx>
      <c:valAx>
        <c:axId val="1871834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214067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Preço por Ação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'Caso Moinho'!$J$31</c:f>
              <c:strCache>
                <c:ptCount val="1"/>
                <c:pt idx="0">
                  <c:v>Inicial</c:v>
                </c:pt>
              </c:strCache>
            </c:strRef>
          </c:tx>
          <c:spPr>
            <a:solidFill>
              <a:schemeClr val="accent3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'Caso Moinho'!$K$30:$O$30</c:f>
              <c:strCache>
                <c:ptCount val="5"/>
                <c:pt idx="0">
                  <c:v>2023</c:v>
                </c:pt>
                <c:pt idx="1">
                  <c:v>Esperado</c:v>
                </c:pt>
                <c:pt idx="2">
                  <c:v>Pessimista</c:v>
                </c:pt>
                <c:pt idx="3">
                  <c:v>Otimista</c:v>
                </c:pt>
                <c:pt idx="4">
                  <c:v>Aporte</c:v>
                </c:pt>
              </c:strCache>
            </c:strRef>
          </c:cat>
          <c:val>
            <c:numRef>
              <c:f>'Caso Moinho'!$K$31:$O$31</c:f>
              <c:numCache>
                <c:formatCode>#,##0.00</c:formatCode>
                <c:ptCount val="5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F-4CC7-876E-41A143F8456A}"/>
            </c:ext>
          </c:extLst>
        </c:ser>
        <c:ser>
          <c:idx val="1"/>
          <c:order val="1"/>
          <c:tx>
            <c:strRef>
              <c:f>'Caso Moinho'!$J$32</c:f>
              <c:strCache>
                <c:ptCount val="1"/>
                <c:pt idx="0">
                  <c:v>IPO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'Caso Moinho'!$K$30:$O$30</c:f>
              <c:strCache>
                <c:ptCount val="5"/>
                <c:pt idx="0">
                  <c:v>2023</c:v>
                </c:pt>
                <c:pt idx="1">
                  <c:v>Esperado</c:v>
                </c:pt>
                <c:pt idx="2">
                  <c:v>Pessimista</c:v>
                </c:pt>
                <c:pt idx="3">
                  <c:v>Otimista</c:v>
                </c:pt>
                <c:pt idx="4">
                  <c:v>Aporte</c:v>
                </c:pt>
              </c:strCache>
            </c:strRef>
          </c:cat>
          <c:val>
            <c:numRef>
              <c:f>'Caso Moinho'!$K$32:$O$32</c:f>
              <c:numCache>
                <c:formatCode>#,##0.00</c:formatCode>
                <c:ptCount val="5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F-4CC7-876E-41A143F8456A}"/>
            </c:ext>
          </c:extLst>
        </c:ser>
        <c:ser>
          <c:idx val="2"/>
          <c:order val="2"/>
          <c:tx>
            <c:strRef>
              <c:f>'Caso Moinho'!$J$33</c:f>
              <c:strCache>
                <c:ptCount val="1"/>
                <c:pt idx="0">
                  <c:v>Justo</c:v>
                </c:pt>
              </c:strCache>
            </c:strRef>
          </c:tx>
          <c:spPr>
            <a:solidFill>
              <a:schemeClr val="accent3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'Caso Moinho'!$K$30:$O$30</c:f>
              <c:strCache>
                <c:ptCount val="5"/>
                <c:pt idx="0">
                  <c:v>2023</c:v>
                </c:pt>
                <c:pt idx="1">
                  <c:v>Esperado</c:v>
                </c:pt>
                <c:pt idx="2">
                  <c:v>Pessimista</c:v>
                </c:pt>
                <c:pt idx="3">
                  <c:v>Otimista</c:v>
                </c:pt>
                <c:pt idx="4">
                  <c:v>Aporte</c:v>
                </c:pt>
              </c:strCache>
            </c:strRef>
          </c:cat>
          <c:val>
            <c:numRef>
              <c:f>'Caso Moinho'!$K$33:$O$33</c:f>
              <c:numCache>
                <c:formatCode>#,##0.00</c:formatCode>
                <c:ptCount val="5"/>
                <c:pt idx="0">
                  <c:v>17.061166429587484</c:v>
                </c:pt>
                <c:pt idx="1">
                  <c:v>17.061166429587484</c:v>
                </c:pt>
                <c:pt idx="2">
                  <c:v>9.0953058321479396</c:v>
                </c:pt>
                <c:pt idx="3">
                  <c:v>21.04409672830726</c:v>
                </c:pt>
                <c:pt idx="4">
                  <c:v>17.027210884353742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FF-4CC7-876E-41A143F845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30988608"/>
        <c:axId val="753957968"/>
      </c:barChart>
      <c:catAx>
        <c:axId val="93098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753957968"/>
        <c:crosses val="autoZero"/>
        <c:auto val="1"/>
        <c:lblAlgn val="ctr"/>
        <c:lblOffset val="100"/>
        <c:noMultiLvlLbl val="0"/>
      </c:catAx>
      <c:valAx>
        <c:axId val="753957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93098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Ebitda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'[23]2.71a'!$Y$11</c:f>
              <c:strCache>
                <c:ptCount val="1"/>
                <c:pt idx="0">
                  <c:v>Ano 1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'[23]2.71a'!$Z$1:$AB$1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'[23]2.71a'!$Z$11:$AB$11</c:f>
              <c:numCache>
                <c:formatCode>#,##0</c:formatCode>
                <c:ptCount val="3"/>
                <c:pt idx="0">
                  <c:v>47000</c:v>
                </c:pt>
                <c:pt idx="1">
                  <c:v>47000</c:v>
                </c:pt>
                <c:pt idx="2">
                  <c:v>47000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13-4C73-97FD-3396FA4D2F81}"/>
            </c:ext>
          </c:extLst>
        </c:ser>
        <c:ser>
          <c:idx val="1"/>
          <c:order val="1"/>
          <c:tx>
            <c:strRef>
              <c:f>'[23]2.71a'!$Y$12</c:f>
              <c:strCache>
                <c:ptCount val="1"/>
                <c:pt idx="0">
                  <c:v>Ano 5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'[23]2.71a'!$Z$1:$AB$1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'[23]2.71a'!$Z$12:$AB$12</c:f>
              <c:numCache>
                <c:formatCode>#,##0</c:formatCode>
                <c:ptCount val="3"/>
                <c:pt idx="0">
                  <c:v>74966.763339052559</c:v>
                </c:pt>
                <c:pt idx="1">
                  <c:v>82228.0914752112</c:v>
                </c:pt>
                <c:pt idx="2">
                  <c:v>107212.53096251184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13-4C73-97FD-3396FA4D2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0918928"/>
        <c:axId val="1590920368"/>
      </c:barChart>
      <c:catAx>
        <c:axId val="159091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20368"/>
        <c:crosses val="autoZero"/>
        <c:auto val="1"/>
        <c:lblAlgn val="ctr"/>
        <c:lblOffset val="100"/>
        <c:noMultiLvlLbl val="0"/>
      </c:catAx>
      <c:valAx>
        <c:axId val="1590920368"/>
        <c:scaling>
          <c:orientation val="minMax"/>
          <c:max val="12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18928"/>
        <c:crosses val="autoZero"/>
        <c:crossBetween val="between"/>
        <c:majorUnit val="25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Valor Patrimonial da Ação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'[23]2.71a'!$Y$14</c:f>
              <c:strCache>
                <c:ptCount val="1"/>
                <c:pt idx="0">
                  <c:v>Ano 1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'[23]2.71a'!$Z$1:$AB$1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'[23]2.71a'!$Z$14:$AB$14</c:f>
              <c:numCache>
                <c:formatCode>#,##0.0</c:formatCode>
                <c:ptCount val="3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9-4EA8-8A20-A5FCB78BF4AA}"/>
            </c:ext>
          </c:extLst>
        </c:ser>
        <c:ser>
          <c:idx val="1"/>
          <c:order val="1"/>
          <c:tx>
            <c:strRef>
              <c:f>'[23]2.71a'!$Y$15</c:f>
              <c:strCache>
                <c:ptCount val="1"/>
                <c:pt idx="0">
                  <c:v>Ano 5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'[23]2.71a'!$Z$1:$AB$1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'[23]2.71a'!$Z$15:$AB$15</c:f>
              <c:numCache>
                <c:formatCode>#,##0.0</c:formatCode>
                <c:ptCount val="3"/>
                <c:pt idx="0">
                  <c:v>1595.0375178521829</c:v>
                </c:pt>
                <c:pt idx="1">
                  <c:v>1749.5338611747063</c:v>
                </c:pt>
                <c:pt idx="2">
                  <c:v>2281.1176800534436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69-4EA8-8A20-A5FCB78BF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0918928"/>
        <c:axId val="1590920368"/>
      </c:barChart>
      <c:catAx>
        <c:axId val="159091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20368"/>
        <c:crosses val="autoZero"/>
        <c:auto val="1"/>
        <c:lblAlgn val="ctr"/>
        <c:lblOffset val="100"/>
        <c:noMultiLvlLbl val="0"/>
      </c:catAx>
      <c:valAx>
        <c:axId val="159092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18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Dividendo por Ação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'[23]2.71a'!$Y$17</c:f>
              <c:strCache>
                <c:ptCount val="1"/>
                <c:pt idx="0">
                  <c:v>Ano 1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'[23]2.71a'!$Z$1:$AB$1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'[23]2.71a'!$Z$17:$AB$17</c:f>
              <c:numCache>
                <c:formatCode>#,##0.0</c:formatCode>
                <c:ptCount val="3"/>
                <c:pt idx="0">
                  <c:v>82.507040000000003</c:v>
                </c:pt>
                <c:pt idx="1">
                  <c:v>100.00056000000001</c:v>
                </c:pt>
                <c:pt idx="2">
                  <c:v>152.48112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A2-4E06-9758-AF352FCCF8DF}"/>
            </c:ext>
          </c:extLst>
        </c:ser>
        <c:ser>
          <c:idx val="1"/>
          <c:order val="1"/>
          <c:tx>
            <c:strRef>
              <c:f>'[23]2.71a'!$Y$18</c:f>
              <c:strCache>
                <c:ptCount val="1"/>
                <c:pt idx="0">
                  <c:v>Ano 5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'[23]2.71a'!$Z$1:$AB$1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'[23]2.71a'!$Z$18:$AB$18</c:f>
              <c:numCache>
                <c:formatCode>#,##0.0</c:formatCode>
                <c:ptCount val="3"/>
                <c:pt idx="0">
                  <c:v>131.72854347673248</c:v>
                </c:pt>
                <c:pt idx="1">
                  <c:v>175.19379695304653</c:v>
                </c:pt>
                <c:pt idx="2">
                  <c:v>348.64585916978331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A2-4E06-9758-AF352FCCF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0918928"/>
        <c:axId val="1590920368"/>
      </c:barChart>
      <c:catAx>
        <c:axId val="159091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20368"/>
        <c:crosses val="autoZero"/>
        <c:auto val="1"/>
        <c:lblAlgn val="ctr"/>
        <c:lblOffset val="100"/>
        <c:noMultiLvlLbl val="0"/>
      </c:catAx>
      <c:valAx>
        <c:axId val="159092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18928"/>
        <c:crosses val="autoZero"/>
        <c:crossBetween val="between"/>
        <c:majorUnit val="8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Lucro por Ação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'[23]2.71a'!$Y$20</c:f>
              <c:strCache>
                <c:ptCount val="1"/>
                <c:pt idx="0">
                  <c:v>Ano 1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'[23]2.71a'!$Z$1:$AB$1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'[23]2.71a'!$Z$20:$AB$20</c:f>
              <c:numCache>
                <c:formatCode>#,##0.0</c:formatCode>
                <c:ptCount val="3"/>
                <c:pt idx="0">
                  <c:v>206.26759999999999</c:v>
                </c:pt>
                <c:pt idx="1">
                  <c:v>250.00139999999999</c:v>
                </c:pt>
                <c:pt idx="2">
                  <c:v>381.20280000000002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FC-4ACA-873C-6CDB31C43E9F}"/>
            </c:ext>
          </c:extLst>
        </c:ser>
        <c:ser>
          <c:idx val="1"/>
          <c:order val="1"/>
          <c:tx>
            <c:strRef>
              <c:f>'[23]2.71a'!$Y$21</c:f>
              <c:strCache>
                <c:ptCount val="1"/>
                <c:pt idx="0">
                  <c:v>Ano 5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strRef>
              <c:f>'[23]2.71a'!$Z$1:$AB$1</c:f>
              <c:strCache>
                <c:ptCount val="3"/>
                <c:pt idx="0">
                  <c:v>D = 0%</c:v>
                </c:pt>
                <c:pt idx="1">
                  <c:v>D = 50%</c:v>
                </c:pt>
                <c:pt idx="2">
                  <c:v>D = 200</c:v>
                </c:pt>
              </c:strCache>
            </c:strRef>
          </c:cat>
          <c:val>
            <c:numRef>
              <c:f>'[23]2.71a'!$Z$21:$AB$21</c:f>
              <c:numCache>
                <c:formatCode>#,##0.0</c:formatCode>
                <c:ptCount val="3"/>
                <c:pt idx="0">
                  <c:v>329.32135869183122</c:v>
                </c:pt>
                <c:pt idx="1">
                  <c:v>437.98449238261639</c:v>
                </c:pt>
                <c:pt idx="2">
                  <c:v>871.61464792445804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FC-4ACA-873C-6CDB31C43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0918928"/>
        <c:axId val="1590920368"/>
      </c:barChart>
      <c:catAx>
        <c:axId val="159091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20368"/>
        <c:crosses val="autoZero"/>
        <c:auto val="1"/>
        <c:lblAlgn val="ctr"/>
        <c:lblOffset val="100"/>
        <c:noMultiLvlLbl val="0"/>
      </c:catAx>
      <c:valAx>
        <c:axId val="159092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90918928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latin typeface="Aptos" panose="020B0004020202020204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8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602A720D-0F60-DD46-A722-58498483C938}" type="doc">
      <dgm:prSet loTypeId="urn:microsoft.com/office/officeart/2005/8/layout/hProcess7" loCatId="" qsTypeId="urn:microsoft.com/office/officeart/2005/8/quickstyle/simple4" qsCatId="simple" csTypeId="urn:microsoft.com/office/officeart/2005/8/colors/accent1_2" csCatId="accent1" phldr="1"/>
      <dgm:spPr/>
      <dgm:t>
        <a:bodyPr/>
        <a:lstStyle/>
        <a:p>
          <a:endParaRPr lang="en-US"/>
        </a:p>
      </dgm:t>
    </dgm:pt>
    <dgm:pt modelId="{C01923EF-EF52-0741-80EC-9E2388758DA8}">
      <dgm:prSet phldrT="[Text]"/>
      <dgm:spPr>
        <a:solidFill>
          <a:schemeClr val="tx1"/>
        </a:solidFill>
      </dgm:spPr>
      <dgm:t>
        <a:bodyPr/>
        <a:lstStyle/>
        <a:p>
          <a:r>
            <a:rPr lang="en-US" dirty="0"/>
            <a:t> </a:t>
          </a:r>
        </a:p>
      </dgm:t>
    </dgm:pt>
    <dgm:pt modelId="{BA51BC56-507D-584B-90F7-5B8EBC4FFCE8}" type="parTrans" cxnId="{922F13A9-13A8-1044-8442-A8D182F88E48}">
      <dgm:prSet/>
      <dgm:spPr/>
      <dgm:t>
        <a:bodyPr/>
        <a:lstStyle/>
        <a:p>
          <a:endParaRPr lang="en-US"/>
        </a:p>
      </dgm:t>
    </dgm:pt>
    <dgm:pt modelId="{26009799-5A2F-454D-B8A5-84C59591FD3B}" type="sibTrans" cxnId="{922F13A9-13A8-1044-8442-A8D182F88E48}">
      <dgm:prSet/>
      <dgm:spPr/>
      <dgm:t>
        <a:bodyPr/>
        <a:lstStyle/>
        <a:p>
          <a:endParaRPr lang="en-US"/>
        </a:p>
      </dgm:t>
    </dgm:pt>
    <dgm:pt modelId="{341D201B-F515-7F40-831F-F02490C5E951}">
      <dgm:prSet phldrT="[Text]"/>
      <dgm:spPr>
        <a:solidFill>
          <a:schemeClr val="tx1">
            <a:lumMod val="75000"/>
            <a:lumOff val="25000"/>
          </a:schemeClr>
        </a:solidFill>
      </dgm:spPr>
      <dgm:t>
        <a:bodyPr/>
        <a:lstStyle/>
        <a:p>
          <a:r>
            <a:rPr lang="en-US" dirty="0"/>
            <a:t> </a:t>
          </a:r>
        </a:p>
      </dgm:t>
    </dgm:pt>
    <dgm:pt modelId="{0B631AF0-133A-024E-A87F-CC69AC193DC1}" type="sibTrans" cxnId="{D67E15FE-679B-9B47-945A-33872015FC53}">
      <dgm:prSet/>
      <dgm:spPr/>
      <dgm:t>
        <a:bodyPr/>
        <a:lstStyle/>
        <a:p>
          <a:endParaRPr lang="en-US"/>
        </a:p>
      </dgm:t>
    </dgm:pt>
    <dgm:pt modelId="{A5FAC5A6-2BD0-B946-B1C7-C45DCBB446B9}" type="parTrans" cxnId="{D67E15FE-679B-9B47-945A-33872015FC53}">
      <dgm:prSet/>
      <dgm:spPr/>
      <dgm:t>
        <a:bodyPr/>
        <a:lstStyle/>
        <a:p>
          <a:endParaRPr lang="en-US"/>
        </a:p>
      </dgm:t>
    </dgm:pt>
    <dgm:pt modelId="{39737478-3E51-1D48-B6A2-72217C289131}">
      <dgm:prSet phldrT="[Text]"/>
      <dgm:spPr>
        <a:solidFill>
          <a:schemeClr val="bg1">
            <a:lumMod val="50000"/>
          </a:schemeClr>
        </a:solidFill>
      </dgm:spPr>
      <dgm:t>
        <a:bodyPr/>
        <a:lstStyle/>
        <a:p>
          <a:r>
            <a:rPr lang="en-US" dirty="0"/>
            <a:t> </a:t>
          </a:r>
        </a:p>
      </dgm:t>
    </dgm:pt>
    <dgm:pt modelId="{1ABE0954-9FC9-3643-88E8-AEEEF9434534}" type="sibTrans" cxnId="{FC4471F3-4E1F-D44E-B236-08F543B1C872}">
      <dgm:prSet/>
      <dgm:spPr/>
      <dgm:t>
        <a:bodyPr/>
        <a:lstStyle/>
        <a:p>
          <a:endParaRPr lang="en-US"/>
        </a:p>
      </dgm:t>
    </dgm:pt>
    <dgm:pt modelId="{7480321F-5919-484E-B77D-FB91BC0201E5}" type="parTrans" cxnId="{FC4471F3-4E1F-D44E-B236-08F543B1C872}">
      <dgm:prSet/>
      <dgm:spPr/>
      <dgm:t>
        <a:bodyPr/>
        <a:lstStyle/>
        <a:p>
          <a:endParaRPr lang="en-US"/>
        </a:p>
      </dgm:t>
    </dgm:pt>
    <dgm:pt modelId="{0E2A9D01-D7C3-F347-8DFB-20C04DCC8FFB}" type="pres">
      <dgm:prSet presAssocID="{602A720D-0F60-DD46-A722-58498483C938}" presName="Name0" presStyleCnt="0">
        <dgm:presLayoutVars>
          <dgm:dir/>
          <dgm:animLvl val="lvl"/>
          <dgm:resizeHandles val="exact"/>
        </dgm:presLayoutVars>
      </dgm:prSet>
      <dgm:spPr/>
    </dgm:pt>
    <dgm:pt modelId="{B319E41B-4B11-DB4D-9A2E-FF6F74CF8BC6}" type="pres">
      <dgm:prSet presAssocID="{C01923EF-EF52-0741-80EC-9E2388758DA8}" presName="compositeNode" presStyleCnt="0">
        <dgm:presLayoutVars>
          <dgm:bulletEnabled val="1"/>
        </dgm:presLayoutVars>
      </dgm:prSet>
      <dgm:spPr/>
    </dgm:pt>
    <dgm:pt modelId="{2D57AEB7-0818-124C-8B89-A75F2D7879CD}" type="pres">
      <dgm:prSet presAssocID="{C01923EF-EF52-0741-80EC-9E2388758DA8}" presName="bgRect" presStyleLbl="node1" presStyleIdx="0" presStyleCnt="3" custScaleY="100000" custLinFactNeighborY="4784"/>
      <dgm:spPr/>
    </dgm:pt>
    <dgm:pt modelId="{4F9DA1E3-5062-F240-A160-7DA2582D7B61}" type="pres">
      <dgm:prSet presAssocID="{C01923EF-EF52-0741-80EC-9E2388758DA8}" presName="parentNode" presStyleLbl="node1" presStyleIdx="0" presStyleCnt="3">
        <dgm:presLayoutVars>
          <dgm:chMax val="0"/>
          <dgm:bulletEnabled val="1"/>
        </dgm:presLayoutVars>
      </dgm:prSet>
      <dgm:spPr/>
    </dgm:pt>
    <dgm:pt modelId="{813E90E3-D7EE-4F4A-9073-AB56BEC2BC08}" type="pres">
      <dgm:prSet presAssocID="{26009799-5A2F-454D-B8A5-84C59591FD3B}" presName="hSp" presStyleCnt="0"/>
      <dgm:spPr/>
    </dgm:pt>
    <dgm:pt modelId="{57409560-3076-7C4C-AC26-F4DA89F06322}" type="pres">
      <dgm:prSet presAssocID="{26009799-5A2F-454D-B8A5-84C59591FD3B}" presName="vProcSp" presStyleCnt="0"/>
      <dgm:spPr/>
    </dgm:pt>
    <dgm:pt modelId="{7714CBA6-2C35-C042-B987-9576FD836A43}" type="pres">
      <dgm:prSet presAssocID="{26009799-5A2F-454D-B8A5-84C59591FD3B}" presName="vSp1" presStyleCnt="0"/>
      <dgm:spPr/>
    </dgm:pt>
    <dgm:pt modelId="{017AF525-3042-9D41-874A-7CA80170D8ED}" type="pres">
      <dgm:prSet presAssocID="{26009799-5A2F-454D-B8A5-84C59591FD3B}" presName="simulatedConn" presStyleLbl="solidFgAcc1" presStyleIdx="0" presStyleCnt="2" custLinFactY="-56615" custLinFactNeighborY="-100000"/>
      <dgm:spPr>
        <a:solidFill>
          <a:schemeClr val="bg1">
            <a:lumMod val="65000"/>
          </a:schemeClr>
        </a:solidFill>
        <a:ln>
          <a:noFill/>
        </a:ln>
      </dgm:spPr>
    </dgm:pt>
    <dgm:pt modelId="{E5B4A36A-F807-D141-9323-A3EB3015081F}" type="pres">
      <dgm:prSet presAssocID="{26009799-5A2F-454D-B8A5-84C59591FD3B}" presName="vSp2" presStyleCnt="0"/>
      <dgm:spPr/>
    </dgm:pt>
    <dgm:pt modelId="{3E47576B-C818-6948-9544-E5AFD308E132}" type="pres">
      <dgm:prSet presAssocID="{26009799-5A2F-454D-B8A5-84C59591FD3B}" presName="sibTrans" presStyleCnt="0"/>
      <dgm:spPr/>
    </dgm:pt>
    <dgm:pt modelId="{328AA5D2-225D-1D44-9CA1-5F58565C6AFD}" type="pres">
      <dgm:prSet presAssocID="{341D201B-F515-7F40-831F-F02490C5E951}" presName="compositeNode" presStyleCnt="0">
        <dgm:presLayoutVars>
          <dgm:bulletEnabled val="1"/>
        </dgm:presLayoutVars>
      </dgm:prSet>
      <dgm:spPr/>
    </dgm:pt>
    <dgm:pt modelId="{1B6DCF55-06AF-E24D-8AE6-619CE9ABC4B0}" type="pres">
      <dgm:prSet presAssocID="{341D201B-F515-7F40-831F-F02490C5E951}" presName="bgRect" presStyleLbl="node1" presStyleIdx="1" presStyleCnt="3" custScaleY="100000" custLinFactNeighborY="820"/>
      <dgm:spPr/>
    </dgm:pt>
    <dgm:pt modelId="{E1263049-8292-CC4F-9D77-99F38DDBB45C}" type="pres">
      <dgm:prSet presAssocID="{341D201B-F515-7F40-831F-F02490C5E951}" presName="parentNode" presStyleLbl="node1" presStyleIdx="1" presStyleCnt="3">
        <dgm:presLayoutVars>
          <dgm:chMax val="0"/>
          <dgm:bulletEnabled val="1"/>
        </dgm:presLayoutVars>
      </dgm:prSet>
      <dgm:spPr/>
    </dgm:pt>
    <dgm:pt modelId="{DD38E0A1-C44D-6A49-8DB7-02FBD250C6AC}" type="pres">
      <dgm:prSet presAssocID="{0B631AF0-133A-024E-A87F-CC69AC193DC1}" presName="hSp" presStyleCnt="0"/>
      <dgm:spPr/>
    </dgm:pt>
    <dgm:pt modelId="{CC12DAF7-1916-324B-996A-E3C671B3B19A}" type="pres">
      <dgm:prSet presAssocID="{0B631AF0-133A-024E-A87F-CC69AC193DC1}" presName="vProcSp" presStyleCnt="0"/>
      <dgm:spPr/>
    </dgm:pt>
    <dgm:pt modelId="{DC6F87D9-5810-9A4D-9C3A-3AD4BAA2672F}" type="pres">
      <dgm:prSet presAssocID="{0B631AF0-133A-024E-A87F-CC69AC193DC1}" presName="vSp1" presStyleCnt="0"/>
      <dgm:spPr/>
    </dgm:pt>
    <dgm:pt modelId="{FE38A4F8-6407-284F-AFA0-A7F5BB0E3023}" type="pres">
      <dgm:prSet presAssocID="{0B631AF0-133A-024E-A87F-CC69AC193DC1}" presName="simulatedConn" presStyleLbl="solidFgAcc1" presStyleIdx="1" presStyleCnt="2" custLinFactY="-56615" custLinFactNeighborY="-100000"/>
      <dgm:spPr>
        <a:solidFill>
          <a:schemeClr val="bg1">
            <a:lumMod val="65000"/>
          </a:schemeClr>
        </a:solidFill>
        <a:ln>
          <a:noFill/>
        </a:ln>
      </dgm:spPr>
    </dgm:pt>
    <dgm:pt modelId="{D230A862-CD70-DA4A-A879-FEC61298EDB6}" type="pres">
      <dgm:prSet presAssocID="{0B631AF0-133A-024E-A87F-CC69AC193DC1}" presName="vSp2" presStyleCnt="0"/>
      <dgm:spPr/>
    </dgm:pt>
    <dgm:pt modelId="{51A5CC17-995C-AA4C-A058-DBABDA878128}" type="pres">
      <dgm:prSet presAssocID="{0B631AF0-133A-024E-A87F-CC69AC193DC1}" presName="sibTrans" presStyleCnt="0"/>
      <dgm:spPr/>
    </dgm:pt>
    <dgm:pt modelId="{CA198C97-8E5E-2D4A-BFA3-F12C3829D91D}" type="pres">
      <dgm:prSet presAssocID="{39737478-3E51-1D48-B6A2-72217C289131}" presName="compositeNode" presStyleCnt="0">
        <dgm:presLayoutVars>
          <dgm:bulletEnabled val="1"/>
        </dgm:presLayoutVars>
      </dgm:prSet>
      <dgm:spPr/>
    </dgm:pt>
    <dgm:pt modelId="{4D372294-B541-6B44-8AA9-FCC71E9F9B1C}" type="pres">
      <dgm:prSet presAssocID="{39737478-3E51-1D48-B6A2-72217C289131}" presName="bgRect" presStyleLbl="node1" presStyleIdx="2" presStyleCnt="3" custScaleY="100000" custLinFactNeighborY="4784"/>
      <dgm:spPr/>
    </dgm:pt>
    <dgm:pt modelId="{6845EA14-B904-C444-8A5C-07397075E6C8}" type="pres">
      <dgm:prSet presAssocID="{39737478-3E51-1D48-B6A2-72217C289131}" presName="parentNode" presStyleLbl="node1" presStyleIdx="2" presStyleCnt="3">
        <dgm:presLayoutVars>
          <dgm:chMax val="0"/>
          <dgm:bulletEnabled val="1"/>
        </dgm:presLayoutVars>
      </dgm:prSet>
      <dgm:spPr/>
    </dgm:pt>
  </dgm:ptLst>
  <dgm:cxnLst>
    <dgm:cxn modelId="{84A12353-24B4-4234-8C09-A188DCBB2ACA}" type="presOf" srcId="{C01923EF-EF52-0741-80EC-9E2388758DA8}" destId="{2D57AEB7-0818-124C-8B89-A75F2D7879CD}" srcOrd="0" destOrd="0" presId="urn:microsoft.com/office/officeart/2005/8/layout/hProcess7"/>
    <dgm:cxn modelId="{EBEF0888-3AFB-4058-B9CB-0E564476AF53}" type="presOf" srcId="{39737478-3E51-1D48-B6A2-72217C289131}" destId="{4D372294-B541-6B44-8AA9-FCC71E9F9B1C}" srcOrd="0" destOrd="0" presId="urn:microsoft.com/office/officeart/2005/8/layout/hProcess7"/>
    <dgm:cxn modelId="{922F13A9-13A8-1044-8442-A8D182F88E48}" srcId="{602A720D-0F60-DD46-A722-58498483C938}" destId="{C01923EF-EF52-0741-80EC-9E2388758DA8}" srcOrd="0" destOrd="0" parTransId="{BA51BC56-507D-584B-90F7-5B8EBC4FFCE8}" sibTransId="{26009799-5A2F-454D-B8A5-84C59591FD3B}"/>
    <dgm:cxn modelId="{129137AF-E643-48C0-9B46-ECC192443467}" type="presOf" srcId="{39737478-3E51-1D48-B6A2-72217C289131}" destId="{6845EA14-B904-C444-8A5C-07397075E6C8}" srcOrd="1" destOrd="0" presId="urn:microsoft.com/office/officeart/2005/8/layout/hProcess7"/>
    <dgm:cxn modelId="{4E56D1B3-5050-49D7-886D-FDC2303B3109}" type="presOf" srcId="{C01923EF-EF52-0741-80EC-9E2388758DA8}" destId="{4F9DA1E3-5062-F240-A160-7DA2582D7B61}" srcOrd="1" destOrd="0" presId="urn:microsoft.com/office/officeart/2005/8/layout/hProcess7"/>
    <dgm:cxn modelId="{CD7FE7D6-D9C1-479F-AD2D-7D7A84E2B91D}" type="presOf" srcId="{602A720D-0F60-DD46-A722-58498483C938}" destId="{0E2A9D01-D7C3-F347-8DFB-20C04DCC8FFB}" srcOrd="0" destOrd="0" presId="urn:microsoft.com/office/officeart/2005/8/layout/hProcess7"/>
    <dgm:cxn modelId="{B5BC00F3-5D7D-465B-99A1-25BDE7BFB0C2}" type="presOf" srcId="{341D201B-F515-7F40-831F-F02490C5E951}" destId="{1B6DCF55-06AF-E24D-8AE6-619CE9ABC4B0}" srcOrd="0" destOrd="0" presId="urn:microsoft.com/office/officeart/2005/8/layout/hProcess7"/>
    <dgm:cxn modelId="{FC4471F3-4E1F-D44E-B236-08F543B1C872}" srcId="{602A720D-0F60-DD46-A722-58498483C938}" destId="{39737478-3E51-1D48-B6A2-72217C289131}" srcOrd="2" destOrd="0" parTransId="{7480321F-5919-484E-B77D-FB91BC0201E5}" sibTransId="{1ABE0954-9FC9-3643-88E8-AEEEF9434534}"/>
    <dgm:cxn modelId="{D67E15FE-679B-9B47-945A-33872015FC53}" srcId="{602A720D-0F60-DD46-A722-58498483C938}" destId="{341D201B-F515-7F40-831F-F02490C5E951}" srcOrd="1" destOrd="0" parTransId="{A5FAC5A6-2BD0-B946-B1C7-C45DCBB446B9}" sibTransId="{0B631AF0-133A-024E-A87F-CC69AC193DC1}"/>
    <dgm:cxn modelId="{F22B68FE-1527-431E-823C-EFE614D9D94B}" type="presOf" srcId="{341D201B-F515-7F40-831F-F02490C5E951}" destId="{E1263049-8292-CC4F-9D77-99F38DDBB45C}" srcOrd="1" destOrd="0" presId="urn:microsoft.com/office/officeart/2005/8/layout/hProcess7"/>
    <dgm:cxn modelId="{868A322C-2450-4747-832D-D151602D5EA4}" type="presParOf" srcId="{0E2A9D01-D7C3-F347-8DFB-20C04DCC8FFB}" destId="{B319E41B-4B11-DB4D-9A2E-FF6F74CF8BC6}" srcOrd="0" destOrd="0" presId="urn:microsoft.com/office/officeart/2005/8/layout/hProcess7"/>
    <dgm:cxn modelId="{F22A8A64-AFBD-476C-834E-D0E9E54B728A}" type="presParOf" srcId="{B319E41B-4B11-DB4D-9A2E-FF6F74CF8BC6}" destId="{2D57AEB7-0818-124C-8B89-A75F2D7879CD}" srcOrd="0" destOrd="0" presId="urn:microsoft.com/office/officeart/2005/8/layout/hProcess7"/>
    <dgm:cxn modelId="{C5D40184-017E-4CAC-9AB4-BCC4DF076EEA}" type="presParOf" srcId="{B319E41B-4B11-DB4D-9A2E-FF6F74CF8BC6}" destId="{4F9DA1E3-5062-F240-A160-7DA2582D7B61}" srcOrd="1" destOrd="0" presId="urn:microsoft.com/office/officeart/2005/8/layout/hProcess7"/>
    <dgm:cxn modelId="{5D39CF77-4E83-4B6A-BD45-583E866A8932}" type="presParOf" srcId="{0E2A9D01-D7C3-F347-8DFB-20C04DCC8FFB}" destId="{813E90E3-D7EE-4F4A-9073-AB56BEC2BC08}" srcOrd="1" destOrd="0" presId="urn:microsoft.com/office/officeart/2005/8/layout/hProcess7"/>
    <dgm:cxn modelId="{D6E53264-CB6E-46CC-9E98-788BE962BD54}" type="presParOf" srcId="{0E2A9D01-D7C3-F347-8DFB-20C04DCC8FFB}" destId="{57409560-3076-7C4C-AC26-F4DA89F06322}" srcOrd="2" destOrd="0" presId="urn:microsoft.com/office/officeart/2005/8/layout/hProcess7"/>
    <dgm:cxn modelId="{B426BA2F-5B23-4251-B1A2-E556AEAFE9B4}" type="presParOf" srcId="{57409560-3076-7C4C-AC26-F4DA89F06322}" destId="{7714CBA6-2C35-C042-B987-9576FD836A43}" srcOrd="0" destOrd="0" presId="urn:microsoft.com/office/officeart/2005/8/layout/hProcess7"/>
    <dgm:cxn modelId="{23EADB13-A5B1-4B41-B987-B9B1308B3E0A}" type="presParOf" srcId="{57409560-3076-7C4C-AC26-F4DA89F06322}" destId="{017AF525-3042-9D41-874A-7CA80170D8ED}" srcOrd="1" destOrd="0" presId="urn:microsoft.com/office/officeart/2005/8/layout/hProcess7"/>
    <dgm:cxn modelId="{2F801D14-A474-4D53-B54F-6612A5506715}" type="presParOf" srcId="{57409560-3076-7C4C-AC26-F4DA89F06322}" destId="{E5B4A36A-F807-D141-9323-A3EB3015081F}" srcOrd="2" destOrd="0" presId="urn:microsoft.com/office/officeart/2005/8/layout/hProcess7"/>
    <dgm:cxn modelId="{D1F19FDF-3C68-402F-B6E5-3D7E253DB4DE}" type="presParOf" srcId="{0E2A9D01-D7C3-F347-8DFB-20C04DCC8FFB}" destId="{3E47576B-C818-6948-9544-E5AFD308E132}" srcOrd="3" destOrd="0" presId="urn:microsoft.com/office/officeart/2005/8/layout/hProcess7"/>
    <dgm:cxn modelId="{74D79EF9-DA41-4037-840F-0E1768B5D3E4}" type="presParOf" srcId="{0E2A9D01-D7C3-F347-8DFB-20C04DCC8FFB}" destId="{328AA5D2-225D-1D44-9CA1-5F58565C6AFD}" srcOrd="4" destOrd="0" presId="urn:microsoft.com/office/officeart/2005/8/layout/hProcess7"/>
    <dgm:cxn modelId="{9839C0E7-5AAB-4117-9EF6-FD266E6F7A1C}" type="presParOf" srcId="{328AA5D2-225D-1D44-9CA1-5F58565C6AFD}" destId="{1B6DCF55-06AF-E24D-8AE6-619CE9ABC4B0}" srcOrd="0" destOrd="0" presId="urn:microsoft.com/office/officeart/2005/8/layout/hProcess7"/>
    <dgm:cxn modelId="{84987E77-E6DD-401A-8435-5809A8BB770C}" type="presParOf" srcId="{328AA5D2-225D-1D44-9CA1-5F58565C6AFD}" destId="{E1263049-8292-CC4F-9D77-99F38DDBB45C}" srcOrd="1" destOrd="0" presId="urn:microsoft.com/office/officeart/2005/8/layout/hProcess7"/>
    <dgm:cxn modelId="{4A0209F4-CE4E-4BCD-8BAC-18090B275F6D}" type="presParOf" srcId="{0E2A9D01-D7C3-F347-8DFB-20C04DCC8FFB}" destId="{DD38E0A1-C44D-6A49-8DB7-02FBD250C6AC}" srcOrd="5" destOrd="0" presId="urn:microsoft.com/office/officeart/2005/8/layout/hProcess7"/>
    <dgm:cxn modelId="{7B0193A9-42AB-43D8-85A7-51DB693748A9}" type="presParOf" srcId="{0E2A9D01-D7C3-F347-8DFB-20C04DCC8FFB}" destId="{CC12DAF7-1916-324B-996A-E3C671B3B19A}" srcOrd="6" destOrd="0" presId="urn:microsoft.com/office/officeart/2005/8/layout/hProcess7"/>
    <dgm:cxn modelId="{6EFB22E2-522F-4914-9773-CB619EA788D9}" type="presParOf" srcId="{CC12DAF7-1916-324B-996A-E3C671B3B19A}" destId="{DC6F87D9-5810-9A4D-9C3A-3AD4BAA2672F}" srcOrd="0" destOrd="0" presId="urn:microsoft.com/office/officeart/2005/8/layout/hProcess7"/>
    <dgm:cxn modelId="{356EDD16-0C04-4522-84CE-F601A8869B58}" type="presParOf" srcId="{CC12DAF7-1916-324B-996A-E3C671B3B19A}" destId="{FE38A4F8-6407-284F-AFA0-A7F5BB0E3023}" srcOrd="1" destOrd="0" presId="urn:microsoft.com/office/officeart/2005/8/layout/hProcess7"/>
    <dgm:cxn modelId="{1547F05F-0B7F-46CF-9CA9-0AC32F66EED7}" type="presParOf" srcId="{CC12DAF7-1916-324B-996A-E3C671B3B19A}" destId="{D230A862-CD70-DA4A-A879-FEC61298EDB6}" srcOrd="2" destOrd="0" presId="urn:microsoft.com/office/officeart/2005/8/layout/hProcess7"/>
    <dgm:cxn modelId="{70F3A13A-4A44-48A5-B4B3-E2A0E5D718BE}" type="presParOf" srcId="{0E2A9D01-D7C3-F347-8DFB-20C04DCC8FFB}" destId="{51A5CC17-995C-AA4C-A058-DBABDA878128}" srcOrd="7" destOrd="0" presId="urn:microsoft.com/office/officeart/2005/8/layout/hProcess7"/>
    <dgm:cxn modelId="{AD0321AA-AD5F-43FC-A51F-979881BE03FA}" type="presParOf" srcId="{0E2A9D01-D7C3-F347-8DFB-20C04DCC8FFB}" destId="{CA198C97-8E5E-2D4A-BFA3-F12C3829D91D}" srcOrd="8" destOrd="0" presId="urn:microsoft.com/office/officeart/2005/8/layout/hProcess7"/>
    <dgm:cxn modelId="{22E2BA1C-7D6B-408B-B131-F6550B43EE5F}" type="presParOf" srcId="{CA198C97-8E5E-2D4A-BFA3-F12C3829D91D}" destId="{4D372294-B541-6B44-8AA9-FCC71E9F9B1C}" srcOrd="0" destOrd="0" presId="urn:microsoft.com/office/officeart/2005/8/layout/hProcess7"/>
    <dgm:cxn modelId="{10063D9D-BEAB-43A3-9C6D-BF1B5ACE6B36}" type="presParOf" srcId="{CA198C97-8E5E-2D4A-BFA3-F12C3829D91D}" destId="{6845EA14-B904-C444-8A5C-07397075E6C8}" srcOrd="1" destOrd="0" presId="urn:microsoft.com/office/officeart/2005/8/layout/hProcess7"/>
  </dgm:cxnLst>
  <dgm:bg/>
  <dgm:whole/>
  <dgm:extLst>
    <a:ext uri="http://schemas.microsoft.com/office/drawing/2008/diagram">
      <dsp:dataModelExt xmlns:dsp="http://schemas.microsoft.com/office/drawing/2008/diagram" relId="rId10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2D57AEB7-0818-124C-8B89-A75F2D7879CD}">
      <dsp:nvSpPr>
        <dsp:cNvPr id="0" name=""/>
        <dsp:cNvSpPr/>
      </dsp:nvSpPr>
      <dsp:spPr>
        <a:xfrm>
          <a:off x="582" y="0"/>
          <a:ext cx="2505057" cy="2414199"/>
        </a:xfrm>
        <a:prstGeom prst="roundRect">
          <a:avLst>
            <a:gd name="adj" fmla="val 5000"/>
          </a:avLst>
        </a:prstGeom>
        <a:solidFill>
          <a:schemeClr val="tx1"/>
        </a:solidFill>
        <a:ln>
          <a:noFill/>
        </a:ln>
        <a:effectLst/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96012" rIns="124460" bIns="0" numCol="1" spcCol="1270" anchor="t" anchorCtr="0">
          <a:noAutofit/>
        </a:bodyPr>
        <a:lstStyle/>
        <a:p>
          <a:pPr marL="0" lvl="0" indent="0" algn="r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2800" kern="1200" dirty="0"/>
            <a:t> </a:t>
          </a:r>
        </a:p>
      </dsp:txBody>
      <dsp:txXfrm rot="16200000">
        <a:off x="-738733" y="739315"/>
        <a:ext cx="1979643" cy="501011"/>
      </dsp:txXfrm>
    </dsp:sp>
    <dsp:sp modelId="{1B6DCF55-06AF-E24D-8AE6-619CE9ABC4B0}">
      <dsp:nvSpPr>
        <dsp:cNvPr id="0" name=""/>
        <dsp:cNvSpPr/>
      </dsp:nvSpPr>
      <dsp:spPr>
        <a:xfrm>
          <a:off x="2593316" y="0"/>
          <a:ext cx="2505057" cy="2414199"/>
        </a:xfrm>
        <a:prstGeom prst="roundRect">
          <a:avLst>
            <a:gd name="adj" fmla="val 5000"/>
          </a:avLst>
        </a:prstGeom>
        <a:solidFill>
          <a:schemeClr val="tx1">
            <a:lumMod val="75000"/>
            <a:lumOff val="25000"/>
          </a:schemeClr>
        </a:solidFill>
        <a:ln>
          <a:noFill/>
        </a:ln>
        <a:effectLst/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96012" rIns="124460" bIns="0" numCol="1" spcCol="1270" anchor="t" anchorCtr="0">
          <a:noAutofit/>
        </a:bodyPr>
        <a:lstStyle/>
        <a:p>
          <a:pPr marL="0" lvl="0" indent="0" algn="r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2800" kern="1200" dirty="0"/>
            <a:t> </a:t>
          </a:r>
        </a:p>
      </dsp:txBody>
      <dsp:txXfrm rot="16200000">
        <a:off x="1854000" y="739315"/>
        <a:ext cx="1979643" cy="501011"/>
      </dsp:txXfrm>
    </dsp:sp>
    <dsp:sp modelId="{017AF525-3042-9D41-874A-7CA80170D8ED}">
      <dsp:nvSpPr>
        <dsp:cNvPr id="0" name=""/>
        <dsp:cNvSpPr/>
      </dsp:nvSpPr>
      <dsp:spPr>
        <a:xfrm rot="5400000">
          <a:off x="2428384" y="1515893"/>
          <a:ext cx="354914" cy="375758"/>
        </a:xfrm>
        <a:prstGeom prst="flowChartExtract">
          <a:avLst/>
        </a:prstGeom>
        <a:solidFill>
          <a:schemeClr val="bg1">
            <a:lumMod val="65000"/>
          </a:schemeClr>
        </a:solidFill>
        <a:ln w="6350" cap="flat" cmpd="sng" algn="ctr">
          <a:noFill/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4D372294-B541-6B44-8AA9-FCC71E9F9B1C}">
      <dsp:nvSpPr>
        <dsp:cNvPr id="0" name=""/>
        <dsp:cNvSpPr/>
      </dsp:nvSpPr>
      <dsp:spPr>
        <a:xfrm>
          <a:off x="5186051" y="0"/>
          <a:ext cx="2505057" cy="2414199"/>
        </a:xfrm>
        <a:prstGeom prst="roundRect">
          <a:avLst>
            <a:gd name="adj" fmla="val 5000"/>
          </a:avLst>
        </a:prstGeom>
        <a:solidFill>
          <a:schemeClr val="bg1">
            <a:lumMod val="50000"/>
          </a:schemeClr>
        </a:solidFill>
        <a:ln>
          <a:noFill/>
        </a:ln>
        <a:effectLst/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0" tIns="96012" rIns="124460" bIns="0" numCol="1" spcCol="1270" anchor="t" anchorCtr="0">
          <a:noAutofit/>
        </a:bodyPr>
        <a:lstStyle/>
        <a:p>
          <a:pPr marL="0" lvl="0" indent="0" algn="r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2800" kern="1200" dirty="0"/>
            <a:t> </a:t>
          </a:r>
        </a:p>
      </dsp:txBody>
      <dsp:txXfrm rot="16200000">
        <a:off x="4446735" y="739315"/>
        <a:ext cx="1979643" cy="501011"/>
      </dsp:txXfrm>
    </dsp:sp>
    <dsp:sp modelId="{FE38A4F8-6407-284F-AFA0-A7F5BB0E3023}">
      <dsp:nvSpPr>
        <dsp:cNvPr id="0" name=""/>
        <dsp:cNvSpPr/>
      </dsp:nvSpPr>
      <dsp:spPr>
        <a:xfrm rot="5400000">
          <a:off x="5021119" y="1515893"/>
          <a:ext cx="354914" cy="375758"/>
        </a:xfrm>
        <a:prstGeom prst="flowChartExtract">
          <a:avLst/>
        </a:prstGeom>
        <a:solidFill>
          <a:schemeClr val="bg1">
            <a:lumMod val="65000"/>
          </a:schemeClr>
        </a:solidFill>
        <a:ln w="6350" cap="flat" cmpd="sng" algn="ctr">
          <a:noFill/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Process7">
  <dgm:title val=""/>
  <dgm:desc val=""/>
  <dgm:catLst>
    <dgm:cat type="process" pri="21000"/>
    <dgm:cat type="list" pri="9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  <dgm:cxn modelId="13" srcId="1" destId="11" srcOrd="0" destOrd="0"/>
        <dgm:cxn modelId="23" srcId="2" destId="21" srcOrd="0" destOrd="0"/>
        <dgm:cxn modelId="33" srcId="3" destId="31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2"/>
        <dgm:pt modelId="21"/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Name0">
    <dgm:varLst>
      <dgm:dir/>
      <dgm:animLvl val="lvl"/>
      <dgm:resizeHandles val="exact"/>
    </dgm:varLst>
    <dgm:choose name="Name1">
      <dgm:if name="Name2" func="var" arg="dir" op="equ" val="norm">
        <dgm:alg type="lin">
          <dgm:param type="linDir" val="fromL"/>
          <dgm:param type="nodeVertAlign" val="t"/>
        </dgm:alg>
      </dgm:if>
      <dgm:else name="Name3">
        <dgm:alg type="lin">
          <dgm:param type="linDir" val="fromR"/>
          <dgm:param type="nodeVertAlign" val="t"/>
        </dgm:alg>
      </dgm:else>
    </dgm:choose>
    <dgm:shape xmlns:r="http://schemas.openxmlformats.org/officeDocument/2006/relationships" r:blip="">
      <dgm:adjLst/>
    </dgm:shape>
    <dgm:presOf/>
    <dgm:constrLst>
      <dgm:constr type="h" for="ch" forName="compositeNode" refType="h"/>
      <dgm:constr type="w" for="ch" forName="compositeNode" refType="w"/>
      <dgm:constr type="w" for="ch" forName="hSp" refType="w" refFor="ch" refForName="compositeNode" fact="-0.035"/>
      <dgm:constr type="w" for="des" forName="simulatedConn" refType="w" refFor="ch" refForName="compositeNode" fact="0.15"/>
      <dgm:constr type="h" for="des" forName="simulatedConn" refType="w" refFor="des" refForName="simulatedConn"/>
      <dgm:constr type="h" for="des" forName="vSp1" refType="w" refFor="ch" refForName="compositeNode" fact="0.8"/>
      <dgm:constr type="h" for="des" forName="vSp2" refType="w" refFor="ch" refForName="compositeNode" fact="0.07"/>
      <dgm:constr type="w" for="ch" forName="vProcSp" refType="w" refFor="des" refForName="simulatedConn" op="equ"/>
      <dgm:constr type="h" for="ch" forName="vProcSp" refType="h" refFor="ch" refForName="compositeNode" op="equ"/>
      <dgm:constr type="w" for="ch" forName="sibTrans" refType="w" refFor="ch" refForName="compositeNode" fact="-0.08"/>
      <dgm:constr type="primFontSz" for="des" forName="parentNode" op="equ"/>
      <dgm:constr type="primFontSz" for="des" forName="childNode" op="equ"/>
    </dgm:constrLst>
    <dgm:ruleLst/>
    <dgm:forEach name="Name4" axis="ch" ptType="node">
      <dgm:layoutNode name="compositeNode">
        <dgm:varLst>
          <dgm:bulletEnabled val="1"/>
        </dgm:varLst>
        <dgm:alg type="composite"/>
        <dgm:choose name="Name5">
          <dgm:if name="Name6" func="var" arg="dir" op="equ" val="norm">
            <dgm:constrLst>
              <dgm:constr type="h" refType="w" op="lte" fact="1.2"/>
              <dgm:constr type="w" for="ch" forName="bgRect" refType="w"/>
              <dgm:constr type="h" for="ch" forName="bgRect" refType="h"/>
              <dgm:constr type="t" for="ch" forName="bgRect"/>
              <dgm:constr type="l" for="ch" forName="bgRect"/>
              <dgm:constr type="w" for="ch" forName="parentNode" refType="w" refFor="ch" refForName="bgRect" fact="0.2"/>
              <dgm:constr type="h" for="ch" forName="parentNode" refType="h" fact="0.82"/>
              <dgm:constr type="t" for="ch" forName="parentNode"/>
              <dgm:constr type="l" for="ch" forName="parentNode"/>
              <dgm:constr type="r" for="ch" forName="childNode" refType="r" refFor="ch" refForName="bgRect" fact="0.945"/>
              <dgm:constr type="h" for="ch" forName="childNode" refType="h" refFor="ch" refForName="bgRect" op="equ"/>
              <dgm:constr type="t" for="ch" forName="childNode"/>
              <dgm:constr type="l" for="ch" forName="childNode" refType="r" refFor="ch" refForName="parentNode"/>
            </dgm:constrLst>
          </dgm:if>
          <dgm:else name="Name7">
            <dgm:constrLst>
              <dgm:constr type="h" refType="w" op="lte" fact="1.2"/>
              <dgm:constr type="w" for="ch" forName="bgRect" refType="w"/>
              <dgm:constr type="h" for="ch" forName="bgRect" refType="h"/>
              <dgm:constr type="t" for="ch" forName="bgRect"/>
              <dgm:constr type="r" for="ch" forName="bgRect" refType="w"/>
              <dgm:constr type="w" for="ch" forName="parentNode" refType="w" refFor="ch" refForName="bgRect" fact="0.2"/>
              <dgm:constr type="h" for="ch" forName="parentNode" refType="h" fact="0.82"/>
              <dgm:constr type="t" for="ch" forName="parentNode"/>
              <dgm:constr type="r" for="ch" forName="parentNode" refType="w"/>
              <dgm:constr type="h" for="ch" forName="childNode" refType="h" refFor="ch" refForName="bgRect"/>
              <dgm:constr type="t" for="ch" forName="childNode"/>
              <dgm:constr type="r" for="ch" forName="childNode" refType="l" refFor="ch" refForName="parentNode"/>
              <dgm:constr type="l" for="ch" forName="childNode" refType="w" refFor="ch" refForName="bgRect" fact="0.055"/>
            </dgm:constrLst>
          </dgm:else>
        </dgm:choose>
        <dgm:ruleLst>
          <dgm:rule type="w" for="ch" forName="childNode" val="NaN" fact="NaN" max="30"/>
        </dgm:ruleLst>
        <dgm:layoutNode name="bgRect" styleLbl="node1">
          <dgm:alg type="sp"/>
          <dgm:shape xmlns:r="http://schemas.openxmlformats.org/officeDocument/2006/relationships" type="roundRect" r:blip="" zOrderOff="-1">
            <dgm:adjLst>
              <dgm:adj idx="1" val="0.05"/>
            </dgm:adjLst>
          </dgm:shape>
          <dgm:presOf axis="self"/>
          <dgm:constrLst/>
          <dgm:ruleLst/>
        </dgm:layoutNode>
        <dgm:layoutNode name="parentNode" styleLbl="node1">
          <dgm:varLst>
            <dgm:chMax val="0"/>
            <dgm:bulletEnabled val="1"/>
          </dgm:varLst>
          <dgm:presOf axis="self"/>
          <dgm:choose name="Name8">
            <dgm:if name="Name9" func="var" arg="dir" op="equ" val="norm">
              <dgm:alg type="tx">
                <dgm:param type="autoTxRot" val="grav"/>
                <dgm:param type="txAnchorVert" val="t"/>
                <dgm:param type="parTxLTRAlign" val="r"/>
                <dgm:param type="parTxRTLAlign" val="r"/>
              </dgm:alg>
              <dgm:shape xmlns:r="http://schemas.openxmlformats.org/officeDocument/2006/relationships" rot="270" type="rect" r:blip="" hideGeom="1">
                <dgm:adjLst/>
              </dgm:shape>
              <dgm:constrLst>
                <dgm:constr type="primFontSz" val="65"/>
                <dgm:constr type="lMarg"/>
                <dgm:constr type="rMarg" refType="primFontSz" fact="0.35"/>
                <dgm:constr type="tMarg" refType="primFontSz" fact="0.27"/>
                <dgm:constr type="bMarg"/>
              </dgm:constrLst>
            </dgm:if>
            <dgm:else name="Name10">
              <dgm:alg type="tx">
                <dgm:param type="autoTxRot" val="grav"/>
                <dgm:param type="txAnchorVert" val="t"/>
                <dgm:param type="parTxLTRAlign" val="l"/>
                <dgm:param type="parTxRTLAlign" val="l"/>
              </dgm:alg>
              <dgm:shape xmlns:r="http://schemas.openxmlformats.org/officeDocument/2006/relationships" rot="90" type="rect" r:blip="" hideGeom="1">
                <dgm:adjLst/>
              </dgm:shape>
              <dgm:constrLst>
                <dgm:constr type="primFontSz" val="65"/>
                <dgm:constr type="lMarg" refType="primFontSz" fact="0.35"/>
                <dgm:constr type="rMarg"/>
                <dgm:constr type="tMarg" refType="primFontSz" fact="0.27"/>
                <dgm:constr type="bMarg"/>
              </dgm:constrLst>
            </dgm:else>
          </dgm:choose>
          <dgm:ruleLst>
            <dgm:rule type="primFontSz" val="5" fact="NaN" max="NaN"/>
          </dgm:ruleLst>
        </dgm:layoutNode>
        <dgm:choose name="Name11">
          <dgm:if name="Name12" axis="ch" ptType="node" func="cnt" op="gte" val="1">
            <dgm:layoutNode name="childNode" styleLbl="node1" moveWith="bgRect">
              <dgm:varLst>
                <dgm:bulletEnabled val="1"/>
              </dgm:varLst>
              <dgm:alg type="tx">
                <dgm:param type="parTxLTRAlign" val="l"/>
                <dgm:param type="parTxRTLAlign" val="r"/>
                <dgm:param type="txAnchorVert" val="t"/>
              </dgm:alg>
              <dgm:shape xmlns:r="http://schemas.openxmlformats.org/officeDocument/2006/relationships" type="rect" r:blip="" hideGeom="1">
                <dgm:adjLst/>
              </dgm:shape>
              <dgm:presOf axis="des" ptType="node"/>
              <dgm:constrLst>
                <dgm:constr type="primFontSz" val="65"/>
                <dgm:constr type="lMarg"/>
                <dgm:constr type="bMarg"/>
                <dgm:constr type="tMarg" refType="primFontSz" fact="0.27"/>
                <dgm:constr type="rMarg"/>
              </dgm:constrLst>
              <dgm:ruleLst>
                <dgm:rule type="primFontSz" val="5" fact="NaN" max="NaN"/>
              </dgm:ruleLst>
            </dgm:layoutNode>
          </dgm:if>
          <dgm:else name="Name13"/>
        </dgm:choose>
      </dgm:layoutNode>
      <dgm:forEach name="Name14" axis="followSib" ptType="sibTrans" cnt="1">
        <dgm:layoutNode name="hSp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  <dgm:layoutNode name="vProcSp" moveWith="bgRect">
          <dgm:alg type="lin">
            <dgm:param type="linDir" val="fromT"/>
          </dgm:alg>
          <dgm:shape xmlns:r="http://schemas.openxmlformats.org/officeDocument/2006/relationships" r:blip="">
            <dgm:adjLst/>
          </dgm:shape>
          <dgm:presOf/>
          <dgm:constrLst>
            <dgm:constr type="w" for="ch" forName="vSp1" refType="w"/>
            <dgm:constr type="w" for="ch" forName="simulatedConn" refType="w"/>
            <dgm:constr type="w" for="ch" forName="vSp2" refType="w"/>
          </dgm:constrLst>
          <dgm:ruleLst/>
          <dgm:layoutNode name="vSp1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  <dgm:layoutNode name="simulatedConn" styleLbl="solidFgAcc1">
            <dgm:alg type="sp"/>
            <dgm:choose name="Name15">
              <dgm:if name="Name16" func="var" arg="dir" op="equ" val="norm">
                <dgm:shape xmlns:r="http://schemas.openxmlformats.org/officeDocument/2006/relationships" rot="90" type="flowChartExtract" r:blip="">
                  <dgm:adjLst/>
                </dgm:shape>
              </dgm:if>
              <dgm:else name="Name17">
                <dgm:shape xmlns:r="http://schemas.openxmlformats.org/officeDocument/2006/relationships" rot="-90" type="flowChartExtract" r:blip="">
                  <dgm:adjLst/>
                </dgm:shape>
              </dgm:else>
            </dgm:choose>
            <dgm:presOf/>
            <dgm:constrLst/>
            <dgm:ruleLst/>
          </dgm:layoutNode>
          <dgm:layoutNode name="vSp2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</dgm:layoutNode>
        <dgm:layoutNode name="sibTrans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4">
  <dgm:title val=""/>
  <dgm:desc val=""/>
  <dgm:catLst>
    <dgm:cat type="simple" pri="104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image" Target="../media/image4.sv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diagramQuickStyle" Target="../diagrams/quickStyle1.xml"/><Relationship Id="rId3" Type="http://schemas.openxmlformats.org/officeDocument/2006/relationships/chart" Target="../charts/chart56.xml"/><Relationship Id="rId7" Type="http://schemas.openxmlformats.org/officeDocument/2006/relationships/diagramLayout" Target="../diagrams/layout1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diagramData" Target="../diagrams/data1.xml"/><Relationship Id="rId11" Type="http://schemas.openxmlformats.org/officeDocument/2006/relationships/chart" Target="../charts/chart57.xml"/><Relationship Id="rId5" Type="http://schemas.openxmlformats.org/officeDocument/2006/relationships/image" Target="../media/image8.emf"/><Relationship Id="rId10" Type="http://schemas.microsoft.com/office/2007/relationships/diagramDrawing" Target="../diagrams/drawing1.xml"/><Relationship Id="rId4" Type="http://schemas.openxmlformats.org/officeDocument/2006/relationships/image" Target="../media/image7.png"/><Relationship Id="rId9" Type="http://schemas.openxmlformats.org/officeDocument/2006/relationships/diagramColors" Target="../diagrams/colors1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500376</xdr:colOff>
      <xdr:row>9</xdr:row>
      <xdr:rowOff>26305</xdr:rowOff>
    </xdr:from>
    <xdr:to>
      <xdr:col>3</xdr:col>
      <xdr:colOff>63664</xdr:colOff>
      <xdr:row>10</xdr:row>
      <xdr:rowOff>88703</xdr:rowOff>
    </xdr:to>
    <xdr:pic>
      <xdr:nvPicPr>
        <xdr:cNvPr id="2" name="Gráfico 16" descr="Fechar">
          <a:extLst>
            <a:ext uri="{FF2B5EF4-FFF2-40B4-BE49-F238E27FC236}">
              <a16:creationId xmlns:a16="http://schemas.microsoft.com/office/drawing/2014/main" id="{ECB2B201-611E-4108-BAF4-B57A9653E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97656" y="1809385"/>
          <a:ext cx="233848" cy="260518"/>
        </a:xfrm>
        <a:prstGeom prst="rect">
          <a:avLst/>
        </a:prstGeom>
      </xdr:spPr>
    </xdr:pic>
    <xdr:clientData/>
  </xdr:twoCellAnchor>
  <xdr:twoCellAnchor editAs="oneCell">
    <xdr:from>
      <xdr:col>4</xdr:col>
      <xdr:colOff>56915</xdr:colOff>
      <xdr:row>8</xdr:row>
      <xdr:rowOff>10306</xdr:rowOff>
    </xdr:from>
    <xdr:to>
      <xdr:col>5</xdr:col>
      <xdr:colOff>65587</xdr:colOff>
      <xdr:row>11</xdr:row>
      <xdr:rowOff>104703</xdr:rowOff>
    </xdr:to>
    <xdr:pic>
      <xdr:nvPicPr>
        <xdr:cNvPr id="3" name="Gráfico 18" descr="Seta para Direita">
          <a:extLst>
            <a:ext uri="{FF2B5EF4-FFF2-40B4-BE49-F238E27FC236}">
              <a16:creationId xmlns:a16="http://schemas.microsoft.com/office/drawing/2014/main" id="{3B9D7252-D781-43A8-90E1-AA9AAAE30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2563895" y="1595266"/>
          <a:ext cx="679232" cy="688757"/>
        </a:xfrm>
        <a:prstGeom prst="rect">
          <a:avLst/>
        </a:prstGeom>
      </xdr:spPr>
    </xdr:pic>
    <xdr:clientData/>
  </xdr:twoCellAnchor>
  <xdr:twoCellAnchor>
    <xdr:from>
      <xdr:col>1</xdr:col>
      <xdr:colOff>323850</xdr:colOff>
      <xdr:row>0</xdr:row>
      <xdr:rowOff>165100</xdr:rowOff>
    </xdr:from>
    <xdr:to>
      <xdr:col>3</xdr:col>
      <xdr:colOff>595450</xdr:colOff>
      <xdr:row>8</xdr:row>
      <xdr:rowOff>30300</xdr:rowOff>
    </xdr:to>
    <xdr:sp macro="" textlink="">
      <xdr:nvSpPr>
        <xdr:cNvPr id="4" name="Elipse 3">
          <a:extLst>
            <a:ext uri="{FF2B5EF4-FFF2-40B4-BE49-F238E27FC236}">
              <a16:creationId xmlns:a16="http://schemas.microsoft.com/office/drawing/2014/main" id="{5F68D506-DE82-4927-8B1E-4D335EBB789B}"/>
            </a:ext>
          </a:extLst>
        </xdr:cNvPr>
        <xdr:cNvSpPr/>
      </xdr:nvSpPr>
      <xdr:spPr>
        <a:xfrm>
          <a:off x="994410" y="165100"/>
          <a:ext cx="1437460" cy="1450160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2000" b="1">
              <a:latin typeface="Aptos" panose="020B0004020202020204" pitchFamily="34" charset="0"/>
            </a:rPr>
            <a:t>ROIC</a:t>
          </a:r>
        </a:p>
      </xdr:txBody>
    </xdr:sp>
    <xdr:clientData/>
  </xdr:twoCellAnchor>
  <xdr:twoCellAnchor>
    <xdr:from>
      <xdr:col>1</xdr:col>
      <xdr:colOff>292100</xdr:colOff>
      <xdr:row>11</xdr:row>
      <xdr:rowOff>51983</xdr:rowOff>
    </xdr:from>
    <xdr:to>
      <xdr:col>3</xdr:col>
      <xdr:colOff>563700</xdr:colOff>
      <xdr:row>18</xdr:row>
      <xdr:rowOff>114033</xdr:rowOff>
    </xdr:to>
    <xdr:sp macro="" textlink="">
      <xdr:nvSpPr>
        <xdr:cNvPr id="5" name="Elipse 4">
          <a:extLst>
            <a:ext uri="{FF2B5EF4-FFF2-40B4-BE49-F238E27FC236}">
              <a16:creationId xmlns:a16="http://schemas.microsoft.com/office/drawing/2014/main" id="{44D44CCB-12A0-4C1D-B599-DB9A8D80AB24}"/>
            </a:ext>
          </a:extLst>
        </xdr:cNvPr>
        <xdr:cNvSpPr/>
      </xdr:nvSpPr>
      <xdr:spPr>
        <a:xfrm>
          <a:off x="962660" y="2231303"/>
          <a:ext cx="1437460" cy="1448890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2000" b="1">
              <a:latin typeface="Aptos" panose="020B0004020202020204" pitchFamily="34" charset="0"/>
            </a:rPr>
            <a:t>WACC</a:t>
          </a:r>
        </a:p>
      </xdr:txBody>
    </xdr:sp>
    <xdr:clientData/>
  </xdr:twoCellAnchor>
  <xdr:twoCellAnchor>
    <xdr:from>
      <xdr:col>5</xdr:col>
      <xdr:colOff>502703</xdr:colOff>
      <xdr:row>4</xdr:row>
      <xdr:rowOff>80304</xdr:rowOff>
    </xdr:from>
    <xdr:to>
      <xdr:col>9</xdr:col>
      <xdr:colOff>21103</xdr:colOff>
      <xdr:row>15</xdr:row>
      <xdr:rowOff>74954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F30B2D13-F742-407F-9780-D9F8477FD8C5}"/>
            </a:ext>
          </a:extLst>
        </xdr:cNvPr>
        <xdr:cNvSpPr/>
      </xdr:nvSpPr>
      <xdr:spPr>
        <a:xfrm>
          <a:off x="3680243" y="872784"/>
          <a:ext cx="2200640" cy="2173970"/>
        </a:xfrm>
        <a:prstGeom prst="ellipse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2000" b="1">
              <a:solidFill>
                <a:schemeClr val="bg1"/>
              </a:solidFill>
              <a:latin typeface="Aptos" panose="020B0004020202020204" pitchFamily="34" charset="0"/>
              <a:cs typeface="Calibri" panose="020F0502020204030204" pitchFamily="34" charset="0"/>
            </a:rPr>
            <a:t>ROIC &gt; WACC</a:t>
          </a:r>
        </a:p>
        <a:p>
          <a:pPr algn="ctr"/>
          <a:r>
            <a:rPr lang="pt-BR" sz="2000" b="1">
              <a:solidFill>
                <a:schemeClr val="bg1"/>
              </a:solidFill>
              <a:latin typeface="Aptos" panose="020B0004020202020204" pitchFamily="34" charset="0"/>
              <a:cs typeface="Calibri" panose="020F0502020204030204" pitchFamily="34" charset="0"/>
            </a:rPr>
            <a:t>=</a:t>
          </a:r>
        </a:p>
        <a:p>
          <a:pPr algn="ctr"/>
          <a:r>
            <a:rPr lang="pt-BR" sz="2000" b="1">
              <a:solidFill>
                <a:schemeClr val="bg1"/>
              </a:solidFill>
              <a:latin typeface="Aptos" panose="020B0004020202020204" pitchFamily="34" charset="0"/>
              <a:cs typeface="Calibri" panose="020F0502020204030204" pitchFamily="34" charset="0"/>
            </a:rPr>
            <a:t>Geração de Valor</a:t>
          </a:r>
          <a:endParaRPr lang="pt-BR" sz="2000">
            <a:solidFill>
              <a:schemeClr val="bg1"/>
            </a:solidFill>
            <a:latin typeface="Aptos" panose="020B0004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14</xdr:row>
      <xdr:rowOff>114300</xdr:rowOff>
    </xdr:from>
    <xdr:to>
      <xdr:col>9</xdr:col>
      <xdr:colOff>152400</xdr:colOff>
      <xdr:row>31</xdr:row>
      <xdr:rowOff>177800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5388217B-FF22-4A64-94B9-78BB5323A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514350</xdr:colOff>
      <xdr:row>14</xdr:row>
      <xdr:rowOff>120650</xdr:rowOff>
    </xdr:from>
    <xdr:to>
      <xdr:col>18</xdr:col>
      <xdr:colOff>228600</xdr:colOff>
      <xdr:row>31</xdr:row>
      <xdr:rowOff>184150</xdr:rowOff>
    </xdr:to>
    <xdr:graphicFrame macro="">
      <xdr:nvGraphicFramePr>
        <xdr:cNvPr id="3" name="Chart 7">
          <a:extLst>
            <a:ext uri="{FF2B5EF4-FFF2-40B4-BE49-F238E27FC236}">
              <a16:creationId xmlns:a16="http://schemas.microsoft.com/office/drawing/2014/main" id="{86C635E1-AB0F-4127-9460-A816BF322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15</xdr:row>
      <xdr:rowOff>0</xdr:rowOff>
    </xdr:from>
    <xdr:to>
      <xdr:col>27</xdr:col>
      <xdr:colOff>374650</xdr:colOff>
      <xdr:row>32</xdr:row>
      <xdr:rowOff>63500</xdr:rowOff>
    </xdr:to>
    <xdr:graphicFrame macro="">
      <xdr:nvGraphicFramePr>
        <xdr:cNvPr id="4" name="Chart 8">
          <a:extLst>
            <a:ext uri="{FF2B5EF4-FFF2-40B4-BE49-F238E27FC236}">
              <a16:creationId xmlns:a16="http://schemas.microsoft.com/office/drawing/2014/main" id="{EE791A89-E521-4F98-A513-B834C91D5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102055</xdr:colOff>
      <xdr:row>9</xdr:row>
      <xdr:rowOff>104775</xdr:rowOff>
    </xdr:from>
    <xdr:to>
      <xdr:col>20</xdr:col>
      <xdr:colOff>215447</xdr:colOff>
      <xdr:row>25</xdr:row>
      <xdr:rowOff>12203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1F8071-6D6C-AD75-3C10-E9FDACBF42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378733</xdr:colOff>
      <xdr:row>9</xdr:row>
      <xdr:rowOff>141061</xdr:rowOff>
    </xdr:from>
    <xdr:to>
      <xdr:col>27</xdr:col>
      <xdr:colOff>487591</xdr:colOff>
      <xdr:row>26</xdr:row>
      <xdr:rowOff>108403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3D4E58D-A195-995E-C519-147930E3E2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224519</xdr:colOff>
      <xdr:row>38</xdr:row>
      <xdr:rowOff>4989</xdr:rowOff>
    </xdr:from>
    <xdr:to>
      <xdr:col>20</xdr:col>
      <xdr:colOff>337912</xdr:colOff>
      <xdr:row>54</xdr:row>
      <xdr:rowOff>135617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695B26E-4F42-90C9-99C5-2CAD93830F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548822</xdr:colOff>
      <xdr:row>37</xdr:row>
      <xdr:rowOff>81644</xdr:rowOff>
    </xdr:from>
    <xdr:to>
      <xdr:col>28</xdr:col>
      <xdr:colOff>68036</xdr:colOff>
      <xdr:row>54</xdr:row>
      <xdr:rowOff>48986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6D4000E-9D1C-48A1-A704-023079712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483054</xdr:colOff>
      <xdr:row>73</xdr:row>
      <xdr:rowOff>150132</xdr:rowOff>
    </xdr:from>
    <xdr:to>
      <xdr:col>20</xdr:col>
      <xdr:colOff>20412</xdr:colOff>
      <xdr:row>90</xdr:row>
      <xdr:rowOff>117475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C04FC9E-9CD8-7ACB-1A1A-7D31D2A12E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433161</xdr:colOff>
      <xdr:row>73</xdr:row>
      <xdr:rowOff>50347</xdr:rowOff>
    </xdr:from>
    <xdr:to>
      <xdr:col>27</xdr:col>
      <xdr:colOff>542018</xdr:colOff>
      <xdr:row>90</xdr:row>
      <xdr:rowOff>17690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875FC38-DDF6-B1CD-5769-1DDB6ED778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269875</xdr:colOff>
      <xdr:row>98</xdr:row>
      <xdr:rowOff>118383</xdr:rowOff>
    </xdr:from>
    <xdr:to>
      <xdr:col>19</xdr:col>
      <xdr:colOff>773340</xdr:colOff>
      <xdr:row>115</xdr:row>
      <xdr:rowOff>85726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3F79718-8B69-AE58-AF95-5141F96E92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20</xdr:col>
      <xdr:colOff>22679</xdr:colOff>
      <xdr:row>99</xdr:row>
      <xdr:rowOff>4535</xdr:rowOff>
    </xdr:from>
    <xdr:to>
      <xdr:col>27</xdr:col>
      <xdr:colOff>131536</xdr:colOff>
      <xdr:row>115</xdr:row>
      <xdr:rowOff>135164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C48264A-7C5F-467F-B414-A9273CF93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12</xdr:row>
      <xdr:rowOff>0</xdr:rowOff>
    </xdr:from>
    <xdr:to>
      <xdr:col>10</xdr:col>
      <xdr:colOff>361950</xdr:colOff>
      <xdr:row>25</xdr:row>
      <xdr:rowOff>101600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13A258B4-D51A-4AE9-9A86-BB89DCFB0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539750</xdr:colOff>
      <xdr:row>11</xdr:row>
      <xdr:rowOff>190500</xdr:rowOff>
    </xdr:from>
    <xdr:to>
      <xdr:col>18</xdr:col>
      <xdr:colOff>184150</xdr:colOff>
      <xdr:row>25</xdr:row>
      <xdr:rowOff>88900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DC2B408C-D8D2-4D0E-9E1C-A2ABF1A70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12</xdr:row>
      <xdr:rowOff>0</xdr:rowOff>
    </xdr:from>
    <xdr:to>
      <xdr:col>10</xdr:col>
      <xdr:colOff>361950</xdr:colOff>
      <xdr:row>25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3A5958-E61E-4BFF-90A6-1AC996089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539750</xdr:colOff>
      <xdr:row>11</xdr:row>
      <xdr:rowOff>190500</xdr:rowOff>
    </xdr:from>
    <xdr:to>
      <xdr:col>18</xdr:col>
      <xdr:colOff>184150</xdr:colOff>
      <xdr:row>25</xdr:row>
      <xdr:rowOff>88900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86C489-1685-4A9C-9529-72C110E04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12</xdr:row>
      <xdr:rowOff>0</xdr:rowOff>
    </xdr:from>
    <xdr:to>
      <xdr:col>10</xdr:col>
      <xdr:colOff>361950</xdr:colOff>
      <xdr:row>25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52E40D-565F-4F55-A1DF-BC77BE4D3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539750</xdr:colOff>
      <xdr:row>11</xdr:row>
      <xdr:rowOff>190500</xdr:rowOff>
    </xdr:from>
    <xdr:to>
      <xdr:col>18</xdr:col>
      <xdr:colOff>184150</xdr:colOff>
      <xdr:row>25</xdr:row>
      <xdr:rowOff>88900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167A288-BD5D-40D5-A1C9-0680B22FC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12</xdr:row>
      <xdr:rowOff>0</xdr:rowOff>
    </xdr:from>
    <xdr:to>
      <xdr:col>10</xdr:col>
      <xdr:colOff>361950</xdr:colOff>
      <xdr:row>25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3163E8-3956-45AE-A54F-5F6C6A9E0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539750</xdr:colOff>
      <xdr:row>11</xdr:row>
      <xdr:rowOff>190500</xdr:rowOff>
    </xdr:from>
    <xdr:to>
      <xdr:col>18</xdr:col>
      <xdr:colOff>184150</xdr:colOff>
      <xdr:row>25</xdr:row>
      <xdr:rowOff>88900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143C60-4C2B-40A1-8390-F059E5788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196849</xdr:rowOff>
    </xdr:from>
    <xdr:to>
      <xdr:col>13</xdr:col>
      <xdr:colOff>133350</xdr:colOff>
      <xdr:row>27</xdr:row>
      <xdr:rowOff>131312</xdr:rowOff>
    </xdr:to>
    <xdr:pic>
      <xdr:nvPicPr>
        <xdr:cNvPr id="2" name="Imagem 1" descr="Uma imagem contendo Linha do tempo&#10;&#10;Descrição gerada automaticamente">
          <a:extLst>
            <a:ext uri="{FF2B5EF4-FFF2-40B4-BE49-F238E27FC236}">
              <a16:creationId xmlns:a16="http://schemas.microsoft.com/office/drawing/2014/main" id="{F822F3DB-D737-4F56-83AD-22EF91497F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9316" b="4655"/>
        <a:stretch/>
      </xdr:blipFill>
      <xdr:spPr bwMode="auto">
        <a:xfrm>
          <a:off x="670560" y="593089"/>
          <a:ext cx="8180070" cy="488746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576990</xdr:colOff>
      <xdr:row>20</xdr:row>
      <xdr:rowOff>44450</xdr:rowOff>
    </xdr:to>
    <xdr:pic>
      <xdr:nvPicPr>
        <xdr:cNvPr id="2" name="Imagem 1" descr="Gráfico&#10;&#10;Descrição gerada automaticamente">
          <a:extLst>
            <a:ext uri="{FF2B5EF4-FFF2-40B4-BE49-F238E27FC236}">
              <a16:creationId xmlns:a16="http://schemas.microsoft.com/office/drawing/2014/main" id="{9B94E763-D1E8-43FF-891E-8DB0604DD8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3362" b="2632"/>
        <a:stretch/>
      </xdr:blipFill>
      <xdr:spPr bwMode="auto">
        <a:xfrm>
          <a:off x="0" y="0"/>
          <a:ext cx="6612030" cy="40068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</xdr:colOff>
      <xdr:row>3</xdr:row>
      <xdr:rowOff>4291</xdr:rowOff>
    </xdr:from>
    <xdr:to>
      <xdr:col>7</xdr:col>
      <xdr:colOff>171002</xdr:colOff>
      <xdr:row>3</xdr:row>
      <xdr:rowOff>4291</xdr:rowOff>
    </xdr:to>
    <xdr:cxnSp macro="">
      <xdr:nvCxnSpPr>
        <xdr:cNvPr id="2" name="Conector reto 1">
          <a:extLst>
            <a:ext uri="{FF2B5EF4-FFF2-40B4-BE49-F238E27FC236}">
              <a16:creationId xmlns:a16="http://schemas.microsoft.com/office/drawing/2014/main" id="{D7E8F865-CA4B-491E-8BE6-3E9B023C8F0A}"/>
            </a:ext>
          </a:extLst>
        </xdr:cNvPr>
        <xdr:cNvCxnSpPr>
          <a:cxnSpLocks/>
        </xdr:cNvCxnSpPr>
      </xdr:nvCxnSpPr>
      <xdr:spPr>
        <a:xfrm>
          <a:off x="1341122" y="598651"/>
          <a:ext cx="352380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</xdr:colOff>
      <xdr:row>4</xdr:row>
      <xdr:rowOff>28855</xdr:rowOff>
    </xdr:from>
    <xdr:to>
      <xdr:col>7</xdr:col>
      <xdr:colOff>171002</xdr:colOff>
      <xdr:row>10</xdr:row>
      <xdr:rowOff>88705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5F7757D0-4B16-42D3-838B-7A942DED82EA}"/>
            </a:ext>
          </a:extLst>
        </xdr:cNvPr>
        <xdr:cNvSpPr/>
      </xdr:nvSpPr>
      <xdr:spPr>
        <a:xfrm>
          <a:off x="1341122" y="821335"/>
          <a:ext cx="3523800" cy="1248570"/>
        </a:xfrm>
        <a:prstGeom prst="rect">
          <a:avLst/>
        </a:prstGeom>
        <a:noFill/>
        <a:ln>
          <a:solidFill>
            <a:schemeClr val="tx1">
              <a:lumMod val="75000"/>
              <a:lumOff val="2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449263" indent="-285750">
            <a:buFontTx/>
            <a:buChar char="-"/>
          </a:pPr>
          <a:r>
            <a:rPr lang="pt-BR" sz="1400">
              <a:solidFill>
                <a:schemeClr val="tx1"/>
              </a:solidFill>
            </a:rPr>
            <a:t>Aproveitamento da capilaridade regional e da equipe comercial da Empresa B alavancará novas vendas</a:t>
          </a:r>
        </a:p>
      </xdr:txBody>
    </xdr:sp>
    <xdr:clientData/>
  </xdr:twoCellAnchor>
  <xdr:twoCellAnchor>
    <xdr:from>
      <xdr:col>2</xdr:col>
      <xdr:colOff>2</xdr:colOff>
      <xdr:row>11</xdr:row>
      <xdr:rowOff>67277</xdr:rowOff>
    </xdr:from>
    <xdr:to>
      <xdr:col>7</xdr:col>
      <xdr:colOff>171002</xdr:colOff>
      <xdr:row>17</xdr:row>
      <xdr:rowOff>127127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4AE97ABF-0764-4D90-A420-DC97587C5A90}"/>
            </a:ext>
          </a:extLst>
        </xdr:cNvPr>
        <xdr:cNvSpPr/>
      </xdr:nvSpPr>
      <xdr:spPr>
        <a:xfrm>
          <a:off x="1341122" y="2246597"/>
          <a:ext cx="3523800" cy="1248570"/>
        </a:xfrm>
        <a:prstGeom prst="rect">
          <a:avLst/>
        </a:prstGeom>
        <a:noFill/>
        <a:ln>
          <a:solidFill>
            <a:schemeClr val="tx1">
              <a:lumMod val="75000"/>
              <a:lumOff val="2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449263" indent="-285750" algn="just">
            <a:buFontTx/>
            <a:buChar char="-"/>
          </a:pPr>
          <a:r>
            <a:rPr lang="pt-BR" sz="1400">
              <a:solidFill>
                <a:schemeClr val="tx1"/>
              </a:solidFill>
            </a:rPr>
            <a:t>Adequação da Empresa A dentro de uma estrutura operacional compatível com seu faturamento</a:t>
          </a:r>
        </a:p>
      </xdr:txBody>
    </xdr:sp>
    <xdr:clientData/>
  </xdr:twoCellAnchor>
  <xdr:twoCellAnchor>
    <xdr:from>
      <xdr:col>2</xdr:col>
      <xdr:colOff>2</xdr:colOff>
      <xdr:row>1</xdr:row>
      <xdr:rowOff>0</xdr:rowOff>
    </xdr:from>
    <xdr:to>
      <xdr:col>7</xdr:col>
      <xdr:colOff>171002</xdr:colOff>
      <xdr:row>2</xdr:row>
      <xdr:rowOff>184265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2F399B08-62F9-42D6-BEC2-D1E1842B07DD}"/>
            </a:ext>
          </a:extLst>
        </xdr:cNvPr>
        <xdr:cNvSpPr/>
      </xdr:nvSpPr>
      <xdr:spPr>
        <a:xfrm>
          <a:off x="1341122" y="198120"/>
          <a:ext cx="3523800" cy="38238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163513"/>
          <a:r>
            <a:rPr lang="pt-BR">
              <a:solidFill>
                <a:schemeClr val="tx1"/>
              </a:solidFill>
            </a:rPr>
            <a:t>Para a Empresa A</a:t>
          </a:r>
        </a:p>
      </xdr:txBody>
    </xdr:sp>
    <xdr:clientData/>
  </xdr:twoCellAnchor>
  <xdr:twoCellAnchor>
    <xdr:from>
      <xdr:col>7</xdr:col>
      <xdr:colOff>393260</xdr:colOff>
      <xdr:row>3</xdr:row>
      <xdr:rowOff>4291</xdr:rowOff>
    </xdr:from>
    <xdr:to>
      <xdr:col>12</xdr:col>
      <xdr:colOff>564260</xdr:colOff>
      <xdr:row>3</xdr:row>
      <xdr:rowOff>4291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id="{D61AB2F1-033B-4D8F-9578-5B1B84F78089}"/>
            </a:ext>
          </a:extLst>
        </xdr:cNvPr>
        <xdr:cNvCxnSpPr>
          <a:cxnSpLocks/>
        </xdr:cNvCxnSpPr>
      </xdr:nvCxnSpPr>
      <xdr:spPr>
        <a:xfrm>
          <a:off x="5087180" y="598651"/>
          <a:ext cx="352380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393260</xdr:colOff>
      <xdr:row>4</xdr:row>
      <xdr:rowOff>28855</xdr:rowOff>
    </xdr:from>
    <xdr:to>
      <xdr:col>12</xdr:col>
      <xdr:colOff>564260</xdr:colOff>
      <xdr:row>10</xdr:row>
      <xdr:rowOff>88705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4ACCAA06-735A-4A44-BB45-DA04F2895A0D}"/>
            </a:ext>
          </a:extLst>
        </xdr:cNvPr>
        <xdr:cNvSpPr/>
      </xdr:nvSpPr>
      <xdr:spPr>
        <a:xfrm>
          <a:off x="5087180" y="821335"/>
          <a:ext cx="3523800" cy="1248570"/>
        </a:xfrm>
        <a:prstGeom prst="rect">
          <a:avLst/>
        </a:prstGeom>
        <a:noFill/>
        <a:ln>
          <a:solidFill>
            <a:schemeClr val="tx1">
              <a:lumMod val="75000"/>
              <a:lumOff val="2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449263" indent="-285750">
            <a:buFontTx/>
            <a:buChar char="-"/>
          </a:pPr>
          <a:r>
            <a:rPr lang="pt-BR" sz="1400">
              <a:solidFill>
                <a:schemeClr val="tx1"/>
              </a:solidFill>
            </a:rPr>
            <a:t>Prestígio da marca da Empresa A Em linha de serviços complementar irá gerar mais visitas nas lojas em mais vendas</a:t>
          </a:r>
        </a:p>
      </xdr:txBody>
    </xdr:sp>
    <xdr:clientData/>
  </xdr:twoCellAnchor>
  <xdr:twoCellAnchor>
    <xdr:from>
      <xdr:col>7</xdr:col>
      <xdr:colOff>393260</xdr:colOff>
      <xdr:row>11</xdr:row>
      <xdr:rowOff>67277</xdr:rowOff>
    </xdr:from>
    <xdr:to>
      <xdr:col>12</xdr:col>
      <xdr:colOff>564260</xdr:colOff>
      <xdr:row>17</xdr:row>
      <xdr:rowOff>127127</xdr:rowOff>
    </xdr:to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id="{289C2FAF-027A-4FFB-A3F2-20B185621215}"/>
            </a:ext>
          </a:extLst>
        </xdr:cNvPr>
        <xdr:cNvSpPr/>
      </xdr:nvSpPr>
      <xdr:spPr>
        <a:xfrm>
          <a:off x="5087180" y="2246597"/>
          <a:ext cx="3523800" cy="1248570"/>
        </a:xfrm>
        <a:prstGeom prst="rect">
          <a:avLst/>
        </a:prstGeom>
        <a:noFill/>
        <a:ln>
          <a:solidFill>
            <a:schemeClr val="tx1">
              <a:lumMod val="75000"/>
              <a:lumOff val="2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449263" indent="-285750" algn="just">
            <a:buFontTx/>
            <a:buChar char="-"/>
          </a:pPr>
          <a:r>
            <a:rPr lang="pt-BR" sz="1400">
              <a:solidFill>
                <a:schemeClr val="tx1"/>
              </a:solidFill>
            </a:rPr>
            <a:t>Incorporar produto com margens superiores dentro da estrutura operacional, melhorando a rentabilidade da operação</a:t>
          </a:r>
        </a:p>
      </xdr:txBody>
    </xdr:sp>
    <xdr:clientData/>
  </xdr:twoCellAnchor>
  <xdr:twoCellAnchor>
    <xdr:from>
      <xdr:col>2</xdr:col>
      <xdr:colOff>0</xdr:colOff>
      <xdr:row>21</xdr:row>
      <xdr:rowOff>68511</xdr:rowOff>
    </xdr:from>
    <xdr:to>
      <xdr:col>12</xdr:col>
      <xdr:colOff>564258</xdr:colOff>
      <xdr:row>27</xdr:row>
      <xdr:rowOff>128361</xdr:rowOff>
    </xdr:to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E6C25188-791A-4004-948A-0A9FE642DAEB}"/>
            </a:ext>
          </a:extLst>
        </xdr:cNvPr>
        <xdr:cNvSpPr/>
      </xdr:nvSpPr>
      <xdr:spPr>
        <a:xfrm>
          <a:off x="1341120" y="4229031"/>
          <a:ext cx="7269858" cy="1248570"/>
        </a:xfrm>
        <a:prstGeom prst="rect">
          <a:avLst/>
        </a:prstGeom>
        <a:noFill/>
        <a:ln>
          <a:solidFill>
            <a:schemeClr val="tx1">
              <a:lumMod val="75000"/>
              <a:lumOff val="2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449263" indent="-285750">
            <a:buFontTx/>
            <a:buChar char="-"/>
          </a:pPr>
          <a:r>
            <a:rPr lang="pt-BR" sz="1400">
              <a:solidFill>
                <a:schemeClr val="tx1"/>
              </a:solidFill>
            </a:rPr>
            <a:t>Crescimento de vendas</a:t>
          </a:r>
        </a:p>
        <a:p>
          <a:pPr marL="449263" indent="-285750">
            <a:buFontTx/>
            <a:buChar char="-"/>
          </a:pPr>
          <a:r>
            <a:rPr lang="pt-BR" sz="1400">
              <a:solidFill>
                <a:schemeClr val="tx1"/>
              </a:solidFill>
            </a:rPr>
            <a:t>Redução das despesas operacionais </a:t>
          </a:r>
        </a:p>
        <a:p>
          <a:pPr marL="449263" indent="-285750">
            <a:buFontTx/>
            <a:buChar char="-"/>
          </a:pPr>
          <a:r>
            <a:rPr lang="pt-BR" sz="1400">
              <a:solidFill>
                <a:schemeClr val="tx1"/>
              </a:solidFill>
            </a:rPr>
            <a:t>Aproveitamento do prejuízo fiscal da Empresa A</a:t>
          </a:r>
        </a:p>
        <a:p>
          <a:pPr marL="449263" indent="-285750">
            <a:buFontTx/>
            <a:buChar char="-"/>
          </a:pPr>
          <a:r>
            <a:rPr lang="pt-BR" sz="1400">
              <a:solidFill>
                <a:schemeClr val="tx1"/>
              </a:solidFill>
            </a:rPr>
            <a:t>Otimização da estrutura de capital e do custo de capital</a:t>
          </a:r>
        </a:p>
      </xdr:txBody>
    </xdr:sp>
    <xdr:clientData/>
  </xdr:twoCellAnchor>
  <xdr:twoCellAnchor>
    <xdr:from>
      <xdr:col>7</xdr:col>
      <xdr:colOff>393260</xdr:colOff>
      <xdr:row>1</xdr:row>
      <xdr:rowOff>0</xdr:rowOff>
    </xdr:from>
    <xdr:to>
      <xdr:col>12</xdr:col>
      <xdr:colOff>564260</xdr:colOff>
      <xdr:row>2</xdr:row>
      <xdr:rowOff>184265</xdr:rowOff>
    </xdr:to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E1A47441-AA50-4F2F-8C24-3981370CE4C0}"/>
            </a:ext>
          </a:extLst>
        </xdr:cNvPr>
        <xdr:cNvSpPr/>
      </xdr:nvSpPr>
      <xdr:spPr>
        <a:xfrm>
          <a:off x="5087180" y="198120"/>
          <a:ext cx="3523800" cy="38238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163513"/>
          <a:r>
            <a:rPr lang="pt-BR">
              <a:solidFill>
                <a:schemeClr val="tx1"/>
              </a:solidFill>
            </a:rPr>
            <a:t>Para a Empresa B</a:t>
          </a:r>
        </a:p>
      </xdr:txBody>
    </xdr:sp>
    <xdr:clientData/>
  </xdr:twoCellAnchor>
  <xdr:twoCellAnchor>
    <xdr:from>
      <xdr:col>2</xdr:col>
      <xdr:colOff>2</xdr:colOff>
      <xdr:row>20</xdr:row>
      <xdr:rowOff>109990</xdr:rowOff>
    </xdr:from>
    <xdr:to>
      <xdr:col>12</xdr:col>
      <xdr:colOff>564259</xdr:colOff>
      <xdr:row>20</xdr:row>
      <xdr:rowOff>109990</xdr:rowOff>
    </xdr:to>
    <xdr:cxnSp macro="">
      <xdr:nvCxnSpPr>
        <xdr:cNvPr id="11" name="Conector reto 10">
          <a:extLst>
            <a:ext uri="{FF2B5EF4-FFF2-40B4-BE49-F238E27FC236}">
              <a16:creationId xmlns:a16="http://schemas.microsoft.com/office/drawing/2014/main" id="{F87AD6A4-A7B5-47A2-9662-8EBD342F0EE6}"/>
            </a:ext>
          </a:extLst>
        </xdr:cNvPr>
        <xdr:cNvCxnSpPr>
          <a:cxnSpLocks/>
        </xdr:cNvCxnSpPr>
      </xdr:nvCxnSpPr>
      <xdr:spPr>
        <a:xfrm>
          <a:off x="1341122" y="4072390"/>
          <a:ext cx="7269857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18</xdr:row>
      <xdr:rowOff>105699</xdr:rowOff>
    </xdr:from>
    <xdr:to>
      <xdr:col>12</xdr:col>
      <xdr:colOff>564258</xdr:colOff>
      <xdr:row>20</xdr:row>
      <xdr:rowOff>89939</xdr:rowOff>
    </xdr:to>
    <xdr:sp macro="" textlink="">
      <xdr:nvSpPr>
        <xdr:cNvPr id="12" name="Retângulo 11">
          <a:extLst>
            <a:ext uri="{FF2B5EF4-FFF2-40B4-BE49-F238E27FC236}">
              <a16:creationId xmlns:a16="http://schemas.microsoft.com/office/drawing/2014/main" id="{AE854BA0-83AB-48A6-8011-8A04E309E6B6}"/>
            </a:ext>
          </a:extLst>
        </xdr:cNvPr>
        <xdr:cNvSpPr/>
      </xdr:nvSpPr>
      <xdr:spPr>
        <a:xfrm>
          <a:off x="1341121" y="3671859"/>
          <a:ext cx="7269857" cy="38048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163513"/>
          <a:r>
            <a:rPr lang="pt-BR">
              <a:solidFill>
                <a:schemeClr val="tx1"/>
              </a:solidFill>
            </a:rPr>
            <a:t>Para as duas empresas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127000</xdr:colOff>
      <xdr:row>2</xdr:row>
      <xdr:rowOff>133880</xdr:rowOff>
    </xdr:from>
    <xdr:to>
      <xdr:col>16</xdr:col>
      <xdr:colOff>206375</xdr:colOff>
      <xdr:row>32</xdr:row>
      <xdr:rowOff>10584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7709EA4D-A028-4D7F-B492-8C1A22E81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683825</xdr:colOff>
      <xdr:row>3</xdr:row>
      <xdr:rowOff>4291</xdr:rowOff>
    </xdr:from>
    <xdr:to>
      <xdr:col>7</xdr:col>
      <xdr:colOff>516986</xdr:colOff>
      <xdr:row>3</xdr:row>
      <xdr:rowOff>4291</xdr:rowOff>
    </xdr:to>
    <xdr:cxnSp macro="">
      <xdr:nvCxnSpPr>
        <xdr:cNvPr id="2" name="Conector reto 1">
          <a:extLst>
            <a:ext uri="{FF2B5EF4-FFF2-40B4-BE49-F238E27FC236}">
              <a16:creationId xmlns:a16="http://schemas.microsoft.com/office/drawing/2014/main" id="{78D33C09-99E8-4696-AF60-EA4977DF847C}"/>
            </a:ext>
          </a:extLst>
        </xdr:cNvPr>
        <xdr:cNvCxnSpPr>
          <a:cxnSpLocks/>
        </xdr:cNvCxnSpPr>
      </xdr:nvCxnSpPr>
      <xdr:spPr>
        <a:xfrm>
          <a:off x="1308665" y="598651"/>
          <a:ext cx="3795561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683825</xdr:colOff>
      <xdr:row>4</xdr:row>
      <xdr:rowOff>8803</xdr:rowOff>
    </xdr:from>
    <xdr:to>
      <xdr:col>4</xdr:col>
      <xdr:colOff>355554</xdr:colOff>
      <xdr:row>14</xdr:row>
      <xdr:rowOff>13078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C0485A60-2B89-4B01-AC27-35C758562C99}"/>
            </a:ext>
          </a:extLst>
        </xdr:cNvPr>
        <xdr:cNvSpPr/>
      </xdr:nvSpPr>
      <xdr:spPr>
        <a:xfrm>
          <a:off x="1308665" y="801283"/>
          <a:ext cx="1668169" cy="1985475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 anchorCtr="0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/>
            <a:t>Ativos operacionais</a:t>
          </a:r>
        </a:p>
      </xdr:txBody>
    </xdr:sp>
    <xdr:clientData/>
  </xdr:twoCellAnchor>
  <xdr:twoCellAnchor>
    <xdr:from>
      <xdr:col>5</xdr:col>
      <xdr:colOff>160586</xdr:colOff>
      <xdr:row>4</xdr:row>
      <xdr:rowOff>8804</xdr:rowOff>
    </xdr:from>
    <xdr:to>
      <xdr:col>7</xdr:col>
      <xdr:colOff>516986</xdr:colOff>
      <xdr:row>8</xdr:row>
      <xdr:rowOff>108704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EC4DAEAE-3BF3-4E9D-ABCF-9260603280A9}"/>
            </a:ext>
          </a:extLst>
        </xdr:cNvPr>
        <xdr:cNvSpPr/>
      </xdr:nvSpPr>
      <xdr:spPr>
        <a:xfrm>
          <a:off x="3437186" y="801284"/>
          <a:ext cx="1667040" cy="892380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 anchorCtr="0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/>
            <a:t>Dívida</a:t>
          </a:r>
        </a:p>
      </xdr:txBody>
    </xdr:sp>
    <xdr:clientData/>
  </xdr:twoCellAnchor>
  <xdr:twoCellAnchor>
    <xdr:from>
      <xdr:col>1</xdr:col>
      <xdr:colOff>683824</xdr:colOff>
      <xdr:row>1</xdr:row>
      <xdr:rowOff>0</xdr:rowOff>
    </xdr:from>
    <xdr:to>
      <xdr:col>7</xdr:col>
      <xdr:colOff>516985</xdr:colOff>
      <xdr:row>2</xdr:row>
      <xdr:rowOff>184265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B0993D2C-75AB-4EE7-994B-46090218BE42}"/>
            </a:ext>
          </a:extLst>
        </xdr:cNvPr>
        <xdr:cNvSpPr/>
      </xdr:nvSpPr>
      <xdr:spPr>
        <a:xfrm>
          <a:off x="1308664" y="198120"/>
          <a:ext cx="3795561" cy="38238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163513" algn="ctr"/>
          <a:r>
            <a:rPr lang="pt-BR">
              <a:solidFill>
                <a:schemeClr val="tx1"/>
              </a:solidFill>
            </a:rPr>
            <a:t>Companhia XYZ</a:t>
          </a:r>
        </a:p>
      </xdr:txBody>
    </xdr:sp>
    <xdr:clientData/>
  </xdr:twoCellAnchor>
  <xdr:twoCellAnchor>
    <xdr:from>
      <xdr:col>3</xdr:col>
      <xdr:colOff>656204</xdr:colOff>
      <xdr:row>22</xdr:row>
      <xdr:rowOff>75827</xdr:rowOff>
    </xdr:from>
    <xdr:to>
      <xdr:col>5</xdr:col>
      <xdr:colOff>544604</xdr:colOff>
      <xdr:row>28</xdr:row>
      <xdr:rowOff>135677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152C35A9-ABBC-4EFE-9864-9EF49F402E5D}"/>
            </a:ext>
          </a:extLst>
        </xdr:cNvPr>
        <xdr:cNvSpPr/>
      </xdr:nvSpPr>
      <xdr:spPr>
        <a:xfrm>
          <a:off x="2622164" y="4434467"/>
          <a:ext cx="1199040" cy="1248570"/>
        </a:xfrm>
        <a:prstGeom prst="ellipse">
          <a:avLst/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 anchorCtr="0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>
              <a:solidFill>
                <a:schemeClr val="bg1">
                  <a:lumMod val="95000"/>
                </a:schemeClr>
              </a:solidFill>
            </a:rPr>
            <a:t>Lucro</a:t>
          </a:r>
        </a:p>
        <a:p>
          <a:pPr algn="ctr"/>
          <a:endParaRPr lang="pt-BR" sz="400" b="1">
            <a:solidFill>
              <a:schemeClr val="bg1">
                <a:lumMod val="95000"/>
              </a:schemeClr>
            </a:solidFill>
          </a:endParaRPr>
        </a:p>
        <a:p>
          <a:pPr algn="ctr"/>
          <a:r>
            <a:rPr lang="pt-BR" sz="1400" b="1">
              <a:solidFill>
                <a:schemeClr val="bg1">
                  <a:lumMod val="95000"/>
                </a:schemeClr>
              </a:solidFill>
            </a:rPr>
            <a:t>25</a:t>
          </a:r>
        </a:p>
      </xdr:txBody>
    </xdr:sp>
    <xdr:clientData/>
  </xdr:twoCellAnchor>
  <xdr:twoCellAnchor>
    <xdr:from>
      <xdr:col>5</xdr:col>
      <xdr:colOff>160586</xdr:colOff>
      <xdr:row>9</xdr:row>
      <xdr:rowOff>113216</xdr:rowOff>
    </xdr:from>
    <xdr:to>
      <xdr:col>7</xdr:col>
      <xdr:colOff>516986</xdr:colOff>
      <xdr:row>14</xdr:row>
      <xdr:rowOff>13091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ACB74A1D-440E-4C5D-AB30-DB2A4FC1FD1B}"/>
            </a:ext>
          </a:extLst>
        </xdr:cNvPr>
        <xdr:cNvSpPr/>
      </xdr:nvSpPr>
      <xdr:spPr>
        <a:xfrm>
          <a:off x="3437186" y="1896296"/>
          <a:ext cx="1667040" cy="890475"/>
        </a:xfrm>
        <a:prstGeom prst="rect">
          <a:avLst/>
        </a:prstGeom>
        <a:solidFill>
          <a:schemeClr val="accent1">
            <a:lumMod val="50000"/>
          </a:schemeClr>
        </a:solidFill>
        <a:ln>
          <a:noFill/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 anchorCtr="0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>
              <a:solidFill>
                <a:schemeClr val="bg1"/>
              </a:solidFill>
            </a:rPr>
            <a:t>Capital próprio</a:t>
          </a:r>
        </a:p>
      </xdr:txBody>
    </xdr:sp>
    <xdr:clientData/>
  </xdr:twoCellAnchor>
  <xdr:twoCellAnchor>
    <xdr:from>
      <xdr:col>5</xdr:col>
      <xdr:colOff>160586</xdr:colOff>
      <xdr:row>15</xdr:row>
      <xdr:rowOff>17603</xdr:rowOff>
    </xdr:from>
    <xdr:to>
      <xdr:col>7</xdr:col>
      <xdr:colOff>516986</xdr:colOff>
      <xdr:row>17</xdr:row>
      <xdr:rowOff>155884</xdr:rowOff>
    </xdr:to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id="{2D9F1B2D-C15B-461D-82A2-2BC0A1BD3A6E}"/>
            </a:ext>
          </a:extLst>
        </xdr:cNvPr>
        <xdr:cNvSpPr/>
      </xdr:nvSpPr>
      <xdr:spPr>
        <a:xfrm>
          <a:off x="3437186" y="2989403"/>
          <a:ext cx="1667040" cy="534521"/>
        </a:xfrm>
        <a:prstGeom prst="rect">
          <a:avLst/>
        </a:prstGeom>
        <a:solidFill>
          <a:schemeClr val="accent1">
            <a:lumMod val="50000"/>
          </a:schemeClr>
        </a:solidFill>
        <a:ln>
          <a:noFill/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 anchorCtr="0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>
              <a:solidFill>
                <a:schemeClr val="bg1"/>
              </a:solidFill>
            </a:rPr>
            <a:t>Reserva de lucro</a:t>
          </a:r>
        </a:p>
      </xdr:txBody>
    </xdr:sp>
    <xdr:clientData/>
  </xdr:twoCellAnchor>
  <xdr:twoCellAnchor>
    <xdr:from>
      <xdr:col>1</xdr:col>
      <xdr:colOff>684954</xdr:colOff>
      <xdr:row>15</xdr:row>
      <xdr:rowOff>17603</xdr:rowOff>
    </xdr:from>
    <xdr:to>
      <xdr:col>4</xdr:col>
      <xdr:colOff>355554</xdr:colOff>
      <xdr:row>17</xdr:row>
      <xdr:rowOff>155884</xdr:rowOff>
    </xdr:to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BC4807F9-2A26-4ABE-B14A-043E5B4CDFD8}"/>
            </a:ext>
          </a:extLst>
        </xdr:cNvPr>
        <xdr:cNvSpPr/>
      </xdr:nvSpPr>
      <xdr:spPr>
        <a:xfrm>
          <a:off x="1309794" y="2989403"/>
          <a:ext cx="1667040" cy="534521"/>
        </a:xfrm>
        <a:prstGeom prst="rect">
          <a:avLst/>
        </a:prstGeom>
        <a:noFill/>
        <a:ln>
          <a:solidFill>
            <a:schemeClr val="tx1">
              <a:lumMod val="75000"/>
              <a:lumOff val="2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 anchorCtr="0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>
              <a:solidFill>
                <a:schemeClr val="tx1"/>
              </a:solidFill>
            </a:rPr>
            <a:t>Caixa</a:t>
          </a:r>
        </a:p>
      </xdr:txBody>
    </xdr:sp>
    <xdr:clientData/>
  </xdr:twoCellAnchor>
  <xdr:twoCellAnchor>
    <xdr:from>
      <xdr:col>1</xdr:col>
      <xdr:colOff>0</xdr:colOff>
      <xdr:row>19</xdr:row>
      <xdr:rowOff>97214</xdr:rowOff>
    </xdr:from>
    <xdr:to>
      <xdr:col>3</xdr:col>
      <xdr:colOff>356400</xdr:colOff>
      <xdr:row>22</xdr:row>
      <xdr:rowOff>35470</xdr:rowOff>
    </xdr:to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D143FE0A-DE8D-4000-8D21-A7311E6964FD}"/>
            </a:ext>
          </a:extLst>
        </xdr:cNvPr>
        <xdr:cNvSpPr/>
      </xdr:nvSpPr>
      <xdr:spPr>
        <a:xfrm>
          <a:off x="655320" y="3861494"/>
          <a:ext cx="1667040" cy="532616"/>
        </a:xfrm>
        <a:prstGeom prst="rect">
          <a:avLst/>
        </a:prstGeom>
        <a:noFill/>
        <a:ln>
          <a:solidFill>
            <a:schemeClr val="tx1">
              <a:lumMod val="75000"/>
              <a:lumOff val="2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 anchorCtr="0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>
              <a:solidFill>
                <a:schemeClr val="tx1"/>
              </a:solidFill>
            </a:rPr>
            <a:t>Investimentos</a:t>
          </a:r>
        </a:p>
      </xdr:txBody>
    </xdr:sp>
    <xdr:clientData/>
  </xdr:twoCellAnchor>
  <xdr:twoCellAnchor>
    <xdr:from>
      <xdr:col>6</xdr:col>
      <xdr:colOff>226505</xdr:colOff>
      <xdr:row>21</xdr:row>
      <xdr:rowOff>41936</xdr:rowOff>
    </xdr:from>
    <xdr:to>
      <xdr:col>8</xdr:col>
      <xdr:colOff>582905</xdr:colOff>
      <xdr:row>23</xdr:row>
      <xdr:rowOff>180217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4C6E277F-1AC4-4C1E-9996-694AB5667659}"/>
            </a:ext>
          </a:extLst>
        </xdr:cNvPr>
        <xdr:cNvSpPr/>
      </xdr:nvSpPr>
      <xdr:spPr>
        <a:xfrm>
          <a:off x="4158425" y="4202456"/>
          <a:ext cx="1667040" cy="534521"/>
        </a:xfrm>
        <a:prstGeom prst="rect">
          <a:avLst/>
        </a:prstGeom>
        <a:solidFill>
          <a:schemeClr val="accent1">
            <a:lumMod val="50000"/>
          </a:schemeClr>
        </a:solidFill>
        <a:ln>
          <a:noFill/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 anchorCtr="0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>
              <a:solidFill>
                <a:schemeClr val="bg1"/>
              </a:solidFill>
            </a:rPr>
            <a:t>Lucro retido</a:t>
          </a:r>
        </a:p>
      </xdr:txBody>
    </xdr:sp>
    <xdr:clientData/>
  </xdr:twoCellAnchor>
  <xdr:twoCellAnchor>
    <xdr:from>
      <xdr:col>6</xdr:col>
      <xdr:colOff>226505</xdr:colOff>
      <xdr:row>24</xdr:row>
      <xdr:rowOff>184729</xdr:rowOff>
    </xdr:from>
    <xdr:to>
      <xdr:col>8</xdr:col>
      <xdr:colOff>582905</xdr:colOff>
      <xdr:row>27</xdr:row>
      <xdr:rowOff>122985</xdr:rowOff>
    </xdr:to>
    <xdr:sp macro="" textlink="">
      <xdr:nvSpPr>
        <xdr:cNvPr id="12" name="Retângulo 11">
          <a:extLst>
            <a:ext uri="{FF2B5EF4-FFF2-40B4-BE49-F238E27FC236}">
              <a16:creationId xmlns:a16="http://schemas.microsoft.com/office/drawing/2014/main" id="{95D26CDB-2F68-4F01-877F-EEEFC9E1F1C9}"/>
            </a:ext>
          </a:extLst>
        </xdr:cNvPr>
        <xdr:cNvSpPr/>
      </xdr:nvSpPr>
      <xdr:spPr>
        <a:xfrm>
          <a:off x="4158425" y="4939609"/>
          <a:ext cx="1667040" cy="532616"/>
        </a:xfrm>
        <a:prstGeom prst="rect">
          <a:avLst/>
        </a:prstGeom>
        <a:noFill/>
        <a:ln>
          <a:solidFill>
            <a:schemeClr val="tx1">
              <a:lumMod val="75000"/>
              <a:lumOff val="2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 anchorCtr="0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>
              <a:solidFill>
                <a:schemeClr val="tx1"/>
              </a:solidFill>
            </a:rPr>
            <a:t>Lucro distribuído</a:t>
          </a:r>
        </a:p>
      </xdr:txBody>
    </xdr:sp>
    <xdr:clientData/>
  </xdr:twoCellAnchor>
  <xdr:twoCellAnchor>
    <xdr:from>
      <xdr:col>4</xdr:col>
      <xdr:colOff>600405</xdr:colOff>
      <xdr:row>2</xdr:row>
      <xdr:rowOff>199255</xdr:rowOff>
    </xdr:from>
    <xdr:to>
      <xdr:col>4</xdr:col>
      <xdr:colOff>600405</xdr:colOff>
      <xdr:row>21</xdr:row>
      <xdr:rowOff>120283</xdr:rowOff>
    </xdr:to>
    <xdr:cxnSp macro="">
      <xdr:nvCxnSpPr>
        <xdr:cNvPr id="13" name="Conector de Seta Reta 12">
          <a:extLst>
            <a:ext uri="{FF2B5EF4-FFF2-40B4-BE49-F238E27FC236}">
              <a16:creationId xmlns:a16="http://schemas.microsoft.com/office/drawing/2014/main" id="{17C94AEF-927A-4A98-93FE-17D59D2F3733}"/>
            </a:ext>
          </a:extLst>
        </xdr:cNvPr>
        <xdr:cNvCxnSpPr>
          <a:cxnSpLocks/>
        </xdr:cNvCxnSpPr>
      </xdr:nvCxnSpPr>
      <xdr:spPr>
        <a:xfrm>
          <a:off x="3221685" y="595495"/>
          <a:ext cx="0" cy="3685308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62855</xdr:colOff>
      <xdr:row>11</xdr:row>
      <xdr:rowOff>186868</xdr:rowOff>
    </xdr:from>
    <xdr:to>
      <xdr:col>1</xdr:col>
      <xdr:colOff>512855</xdr:colOff>
      <xdr:row>16</xdr:row>
      <xdr:rowOff>86743</xdr:rowOff>
    </xdr:to>
    <xdr:sp macro="" textlink="">
      <xdr:nvSpPr>
        <xdr:cNvPr id="14" name="Seta: Curva para Baixo 13">
          <a:extLst>
            <a:ext uri="{FF2B5EF4-FFF2-40B4-BE49-F238E27FC236}">
              <a16:creationId xmlns:a16="http://schemas.microsoft.com/office/drawing/2014/main" id="{89F8042D-BF15-4682-9DB9-9E7DEF9D3413}"/>
            </a:ext>
          </a:extLst>
        </xdr:cNvPr>
        <xdr:cNvSpPr/>
      </xdr:nvSpPr>
      <xdr:spPr>
        <a:xfrm rot="16200000">
          <a:off x="497937" y="2586426"/>
          <a:ext cx="890475" cy="450000"/>
        </a:xfrm>
        <a:prstGeom prst="curvedDownArrow">
          <a:avLst>
            <a:gd name="adj1" fmla="val 25000"/>
            <a:gd name="adj2" fmla="val 66169"/>
            <a:gd name="adj3" fmla="val 25000"/>
          </a:avLst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80439</xdr:colOff>
      <xdr:row>16</xdr:row>
      <xdr:rowOff>9813</xdr:rowOff>
    </xdr:from>
    <xdr:to>
      <xdr:col>8</xdr:col>
      <xdr:colOff>530439</xdr:colOff>
      <xdr:row>20</xdr:row>
      <xdr:rowOff>109713</xdr:rowOff>
    </xdr:to>
    <xdr:sp macro="" textlink="">
      <xdr:nvSpPr>
        <xdr:cNvPr id="15" name="Seta: Curva para Baixo 14">
          <a:extLst>
            <a:ext uri="{FF2B5EF4-FFF2-40B4-BE49-F238E27FC236}">
              <a16:creationId xmlns:a16="http://schemas.microsoft.com/office/drawing/2014/main" id="{8198FE5C-4B58-4A12-9ACE-F939CCBF8B2C}"/>
            </a:ext>
          </a:extLst>
        </xdr:cNvPr>
        <xdr:cNvSpPr/>
      </xdr:nvSpPr>
      <xdr:spPr>
        <a:xfrm rot="5400000" flipH="1">
          <a:off x="5101809" y="3400923"/>
          <a:ext cx="892380" cy="450000"/>
        </a:xfrm>
        <a:prstGeom prst="curvedDownArrow">
          <a:avLst>
            <a:gd name="adj1" fmla="val 25000"/>
            <a:gd name="adj2" fmla="val 66169"/>
            <a:gd name="adj3" fmla="val 25000"/>
          </a:avLst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226505</xdr:colOff>
      <xdr:row>27</xdr:row>
      <xdr:rowOff>196429</xdr:rowOff>
    </xdr:from>
    <xdr:to>
      <xdr:col>8</xdr:col>
      <xdr:colOff>596900</xdr:colOff>
      <xdr:row>29</xdr:row>
      <xdr:rowOff>104156</xdr:rowOff>
    </xdr:to>
    <xdr:sp macro="" textlink="">
      <xdr:nvSpPr>
        <xdr:cNvPr id="16" name="CaixaDeTexto 47">
          <a:extLst>
            <a:ext uri="{FF2B5EF4-FFF2-40B4-BE49-F238E27FC236}">
              <a16:creationId xmlns:a16="http://schemas.microsoft.com/office/drawing/2014/main" id="{FEF044B4-0CA1-4379-9757-5DB296B20F82}"/>
            </a:ext>
          </a:extLst>
        </xdr:cNvPr>
        <xdr:cNvSpPr txBox="1"/>
      </xdr:nvSpPr>
      <xdr:spPr>
        <a:xfrm>
          <a:off x="4158425" y="5545669"/>
          <a:ext cx="1681035" cy="30396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/>
            <a:t>Dividendos: $ 10</a:t>
          </a:r>
        </a:p>
      </xdr:txBody>
    </xdr:sp>
    <xdr:clientData/>
  </xdr:twoCellAnchor>
  <xdr:twoCellAnchor>
    <xdr:from>
      <xdr:col>7</xdr:col>
      <xdr:colOff>531975</xdr:colOff>
      <xdr:row>17</xdr:row>
      <xdr:rowOff>175755</xdr:rowOff>
    </xdr:from>
    <xdr:to>
      <xdr:col>8</xdr:col>
      <xdr:colOff>354977</xdr:colOff>
      <xdr:row>19</xdr:row>
      <xdr:rowOff>83482</xdr:rowOff>
    </xdr:to>
    <xdr:sp macro="" textlink="">
      <xdr:nvSpPr>
        <xdr:cNvPr id="17" name="CaixaDeTexto 49">
          <a:extLst>
            <a:ext uri="{FF2B5EF4-FFF2-40B4-BE49-F238E27FC236}">
              <a16:creationId xmlns:a16="http://schemas.microsoft.com/office/drawing/2014/main" id="{C2917815-7C5C-457F-BBF1-CA51F2EFC3C5}"/>
            </a:ext>
          </a:extLst>
        </xdr:cNvPr>
        <xdr:cNvSpPr txBox="1"/>
      </xdr:nvSpPr>
      <xdr:spPr>
        <a:xfrm>
          <a:off x="5119215" y="3543795"/>
          <a:ext cx="478322" cy="30396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/>
            <a:t>15</a:t>
          </a:r>
        </a:p>
      </xdr:txBody>
    </xdr:sp>
    <xdr:clientData/>
  </xdr:twoCellAnchor>
  <xdr:twoCellAnchor>
    <xdr:from>
      <xdr:col>1</xdr:col>
      <xdr:colOff>180171</xdr:colOff>
      <xdr:row>13</xdr:row>
      <xdr:rowOff>164109</xdr:rowOff>
    </xdr:from>
    <xdr:to>
      <xdr:col>2</xdr:col>
      <xdr:colOff>3173</xdr:colOff>
      <xdr:row>15</xdr:row>
      <xdr:rowOff>71836</xdr:rowOff>
    </xdr:to>
    <xdr:sp macro="" textlink="">
      <xdr:nvSpPr>
        <xdr:cNvPr id="18" name="CaixaDeTexto 55">
          <a:extLst>
            <a:ext uri="{FF2B5EF4-FFF2-40B4-BE49-F238E27FC236}">
              <a16:creationId xmlns:a16="http://schemas.microsoft.com/office/drawing/2014/main" id="{23371116-D949-4D4E-A3D3-1982A25C00A0}"/>
            </a:ext>
          </a:extLst>
        </xdr:cNvPr>
        <xdr:cNvSpPr txBox="1"/>
      </xdr:nvSpPr>
      <xdr:spPr>
        <a:xfrm>
          <a:off x="835491" y="2739669"/>
          <a:ext cx="478322" cy="30396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 b="1"/>
            <a:t>15</a:t>
          </a:r>
        </a:p>
      </xdr:txBody>
    </xdr:sp>
    <xdr:clientData/>
  </xdr:twoCellAnchor>
  <xdr:twoCellAnchor>
    <xdr:from>
      <xdr:col>8</xdr:col>
      <xdr:colOff>465044</xdr:colOff>
      <xdr:row>15</xdr:row>
      <xdr:rowOff>18966</xdr:rowOff>
    </xdr:from>
    <xdr:to>
      <xdr:col>11</xdr:col>
      <xdr:colOff>247650</xdr:colOff>
      <xdr:row>16</xdr:row>
      <xdr:rowOff>127262</xdr:rowOff>
    </xdr:to>
    <xdr:sp macro="" textlink="">
      <xdr:nvSpPr>
        <xdr:cNvPr id="19" name="CaixaDeTexto 60">
          <a:extLst>
            <a:ext uri="{FF2B5EF4-FFF2-40B4-BE49-F238E27FC236}">
              <a16:creationId xmlns:a16="http://schemas.microsoft.com/office/drawing/2014/main" id="{4AB12177-9E32-433D-941A-8A8614C42ACF}"/>
            </a:ext>
          </a:extLst>
        </xdr:cNvPr>
        <xdr:cNvSpPr txBox="1"/>
      </xdr:nvSpPr>
      <xdr:spPr>
        <a:xfrm>
          <a:off x="5707604" y="2990766"/>
          <a:ext cx="1748566" cy="30641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400" b="1"/>
            <a:t>Reinvestimento: $ 15</a:t>
          </a:r>
        </a:p>
      </xdr:txBody>
    </xdr:sp>
    <xdr:clientData/>
  </xdr:twoCellAnchor>
  <xdr:twoCellAnchor>
    <xdr:from>
      <xdr:col>8</xdr:col>
      <xdr:colOff>221273</xdr:colOff>
      <xdr:row>4</xdr:row>
      <xdr:rowOff>40553</xdr:rowOff>
    </xdr:from>
    <xdr:to>
      <xdr:col>14</xdr:col>
      <xdr:colOff>463550</xdr:colOff>
      <xdr:row>13</xdr:row>
      <xdr:rowOff>57150</xdr:rowOff>
    </xdr:to>
    <xdr:sp macro="" textlink="">
      <xdr:nvSpPr>
        <xdr:cNvPr id="20" name="CaixaDeTexto 62">
          <a:extLst>
            <a:ext uri="{FF2B5EF4-FFF2-40B4-BE49-F238E27FC236}">
              <a16:creationId xmlns:a16="http://schemas.microsoft.com/office/drawing/2014/main" id="{6A5FA476-1FA1-48C1-BD82-C99BCB97AB90}"/>
            </a:ext>
          </a:extLst>
        </xdr:cNvPr>
        <xdr:cNvSpPr txBox="1"/>
      </xdr:nvSpPr>
      <xdr:spPr>
        <a:xfrm>
          <a:off x="5463833" y="833033"/>
          <a:ext cx="4174197" cy="1799677"/>
        </a:xfrm>
        <a:prstGeom prst="rect">
          <a:avLst/>
        </a:prstGeom>
        <a:noFill/>
        <a:ln w="12700">
          <a:solidFill>
            <a:sysClr val="windowText" lastClr="000000"/>
          </a:solidFill>
          <a:prstDash val="dash"/>
        </a:ln>
      </xdr:spPr>
      <xdr:txBody>
        <a:bodyPr wrap="square" rtlCol="0" anchor="ctr" anchorCtr="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 b="1"/>
            <a:t>Patrimônio Líquido = 100</a:t>
          </a:r>
        </a:p>
        <a:p>
          <a:r>
            <a:rPr lang="pt-BR" sz="1600" b="1"/>
            <a:t>Lucro = 25</a:t>
          </a:r>
        </a:p>
        <a:p>
          <a:r>
            <a:rPr lang="pt-BR" sz="1600" b="1"/>
            <a:t>Rentabilidade Patrimonial (ROE) = 25%</a:t>
          </a:r>
        </a:p>
        <a:p>
          <a:r>
            <a:rPr lang="pt-BR" sz="1600" b="1"/>
            <a:t>Payout = 10/25 = 40%</a:t>
          </a:r>
        </a:p>
        <a:p>
          <a:r>
            <a:rPr lang="pt-BR" sz="1600" b="1"/>
            <a:t>Taxa de reinvestimento = 60%</a:t>
          </a:r>
        </a:p>
        <a:p>
          <a:endParaRPr lang="pt-BR" sz="1600" b="1"/>
        </a:p>
        <a:p>
          <a:r>
            <a:rPr lang="pt-BR" sz="1600" b="1"/>
            <a:t>g = RoE x (1 - payout) = 25% x (1 - 40%) = 15%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76200</xdr:colOff>
      <xdr:row>20</xdr:row>
      <xdr:rowOff>25400</xdr:rowOff>
    </xdr:from>
    <xdr:to>
      <xdr:col>28</xdr:col>
      <xdr:colOff>571500</xdr:colOff>
      <xdr:row>49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A27A03-7EBD-131E-1C21-EE1239F6DE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63500</xdr:colOff>
      <xdr:row>20</xdr:row>
      <xdr:rowOff>25400</xdr:rowOff>
    </xdr:from>
    <xdr:to>
      <xdr:col>33</xdr:col>
      <xdr:colOff>165100</xdr:colOff>
      <xdr:row>49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A34E86-5AF1-41FC-8847-08A7C232D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292100</xdr:colOff>
      <xdr:row>20</xdr:row>
      <xdr:rowOff>25400</xdr:rowOff>
    </xdr:from>
    <xdr:to>
      <xdr:col>37</xdr:col>
      <xdr:colOff>393700</xdr:colOff>
      <xdr:row>49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24CC0B6-CEC8-46D9-AEFD-ACAC9E4F3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0</xdr:colOff>
      <xdr:row>66</xdr:row>
      <xdr:rowOff>0</xdr:rowOff>
    </xdr:from>
    <xdr:to>
      <xdr:col>9</xdr:col>
      <xdr:colOff>473563</xdr:colOff>
      <xdr:row>85</xdr:row>
      <xdr:rowOff>130732</xdr:rowOff>
    </xdr:to>
    <xdr:pic>
      <xdr:nvPicPr>
        <xdr:cNvPr id="85" name="table">
          <a:extLst>
            <a:ext uri="{FF2B5EF4-FFF2-40B4-BE49-F238E27FC236}">
              <a16:creationId xmlns:a16="http://schemas.microsoft.com/office/drawing/2014/main" id="{2F900D91-C5E8-41DA-BD17-7A61776D4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0560" y="198120"/>
          <a:ext cx="6051403" cy="3460672"/>
        </a:xfrm>
        <a:prstGeom prst="rect">
          <a:avLst/>
        </a:prstGeom>
      </xdr:spPr>
    </xdr:pic>
    <xdr:clientData/>
  </xdr:twoCellAnchor>
  <xdr:twoCellAnchor>
    <xdr:from>
      <xdr:col>1</xdr:col>
      <xdr:colOff>497934</xdr:colOff>
      <xdr:row>66</xdr:row>
      <xdr:rowOff>110125</xdr:rowOff>
    </xdr:from>
    <xdr:to>
      <xdr:col>3</xdr:col>
      <xdr:colOff>285749</xdr:colOff>
      <xdr:row>68</xdr:row>
      <xdr:rowOff>186366</xdr:rowOff>
    </xdr:to>
    <xdr:sp macro="" textlink="">
      <xdr:nvSpPr>
        <xdr:cNvPr id="86" name="Rectangle 3">
          <a:extLst>
            <a:ext uri="{FF2B5EF4-FFF2-40B4-BE49-F238E27FC236}">
              <a16:creationId xmlns:a16="http://schemas.microsoft.com/office/drawing/2014/main" id="{2A9D4E4D-8B4D-40B7-87ED-D9FAC04B6EEF}"/>
            </a:ext>
          </a:extLst>
        </xdr:cNvPr>
        <xdr:cNvSpPr/>
      </xdr:nvSpPr>
      <xdr:spPr>
        <a:xfrm>
          <a:off x="497934" y="308245"/>
          <a:ext cx="1128935" cy="472481"/>
        </a:xfrm>
        <a:prstGeom prst="rect">
          <a:avLst/>
        </a:prstGeom>
      </xdr:spPr>
      <xdr:txBody>
        <a:bodyPr wrap="square" lIns="93286" tIns="46643" rIns="93286" bIns="46643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defTabSz="932962" fontAlgn="base">
            <a:spcBef>
              <a:spcPct val="0"/>
            </a:spcBef>
            <a:spcAft>
              <a:spcPct val="0"/>
            </a:spcAft>
          </a:pPr>
          <a:r>
            <a:rPr lang="pt-BR" sz="1200">
              <a:solidFill>
                <a:schemeClr val="bg1"/>
              </a:solidFill>
              <a:ea typeface="ＭＳ Ｐゴシック" charset="0"/>
              <a:cs typeface="Franklin Gothic Book"/>
            </a:rPr>
            <a:t>Variáveis</a:t>
          </a:r>
        </a:p>
        <a:p>
          <a:pPr algn="ctr" defTabSz="932962" fontAlgn="base">
            <a:spcBef>
              <a:spcPct val="0"/>
            </a:spcBef>
            <a:spcAft>
              <a:spcPct val="0"/>
            </a:spcAft>
          </a:pPr>
          <a:r>
            <a:rPr lang="pt-BR" sz="1200">
              <a:solidFill>
                <a:schemeClr val="bg1"/>
              </a:solidFill>
              <a:ea typeface="ＭＳ Ｐゴシック" charset="0"/>
              <a:cs typeface="Franklin Gothic Book"/>
            </a:rPr>
            <a:t> Estratégicas</a:t>
          </a:r>
        </a:p>
      </xdr:txBody>
    </xdr:sp>
    <xdr:clientData/>
  </xdr:twoCellAnchor>
  <xdr:twoCellAnchor>
    <xdr:from>
      <xdr:col>2</xdr:col>
      <xdr:colOff>26083</xdr:colOff>
      <xdr:row>66</xdr:row>
      <xdr:rowOff>11200</xdr:rowOff>
    </xdr:from>
    <xdr:to>
      <xdr:col>5</xdr:col>
      <xdr:colOff>99501</xdr:colOff>
      <xdr:row>68</xdr:row>
      <xdr:rowOff>127159</xdr:rowOff>
    </xdr:to>
    <xdr:cxnSp macro="">
      <xdr:nvCxnSpPr>
        <xdr:cNvPr id="87" name="Straight Connector 212">
          <a:extLst>
            <a:ext uri="{FF2B5EF4-FFF2-40B4-BE49-F238E27FC236}">
              <a16:creationId xmlns:a16="http://schemas.microsoft.com/office/drawing/2014/main" id="{4DE24C04-E091-4BBA-A21B-1787C0E5143B}"/>
            </a:ext>
          </a:extLst>
        </xdr:cNvPr>
        <xdr:cNvCxnSpPr/>
      </xdr:nvCxnSpPr>
      <xdr:spPr>
        <a:xfrm flipH="1" flipV="1">
          <a:off x="696643" y="209320"/>
          <a:ext cx="2085098" cy="512199"/>
        </a:xfrm>
        <a:prstGeom prst="line">
          <a:avLst/>
        </a:prstGeom>
        <a:noFill/>
        <a:ln w="19050" cap="flat" cmpd="sng" algn="ctr">
          <a:solidFill>
            <a:schemeClr val="bg1"/>
          </a:solidFill>
          <a:prstDash val="solid"/>
        </a:ln>
        <a:effectLst/>
      </xdr:spPr>
    </xdr:cxnSp>
    <xdr:clientData/>
  </xdr:twoCellAnchor>
  <xdr:twoCellAnchor>
    <xdr:from>
      <xdr:col>3</xdr:col>
      <xdr:colOff>516399</xdr:colOff>
      <xdr:row>65</xdr:row>
      <xdr:rowOff>185983</xdr:rowOff>
    </xdr:from>
    <xdr:to>
      <xdr:col>5</xdr:col>
      <xdr:colOff>120650</xdr:colOff>
      <xdr:row>67</xdr:row>
      <xdr:rowOff>74352</xdr:rowOff>
    </xdr:to>
    <xdr:sp macro="" textlink="">
      <xdr:nvSpPr>
        <xdr:cNvPr id="88" name="Rectangle 215">
          <a:extLst>
            <a:ext uri="{FF2B5EF4-FFF2-40B4-BE49-F238E27FC236}">
              <a16:creationId xmlns:a16="http://schemas.microsoft.com/office/drawing/2014/main" id="{147751A2-E972-4491-BBD8-E0F4B416C7F6}"/>
            </a:ext>
          </a:extLst>
        </xdr:cNvPr>
        <xdr:cNvSpPr/>
      </xdr:nvSpPr>
      <xdr:spPr>
        <a:xfrm>
          <a:off x="1857519" y="185983"/>
          <a:ext cx="945371" cy="284609"/>
        </a:xfrm>
        <a:prstGeom prst="rect">
          <a:avLst/>
        </a:prstGeom>
      </xdr:spPr>
      <xdr:txBody>
        <a:bodyPr wrap="square" lIns="93286" tIns="46643" rIns="93286" bIns="46643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defTabSz="932962" fontAlgn="base">
            <a:spcBef>
              <a:spcPct val="0"/>
            </a:spcBef>
            <a:spcAft>
              <a:spcPct val="0"/>
            </a:spcAft>
          </a:pPr>
          <a:r>
            <a:rPr lang="pt-BR" sz="1200">
              <a:solidFill>
                <a:schemeClr val="bg1"/>
              </a:solidFill>
              <a:ea typeface="ＭＳ Ｐゴシック" charset="0"/>
              <a:cs typeface="Franklin Gothic Book"/>
            </a:rPr>
            <a:t>Segmentos</a:t>
          </a:r>
        </a:p>
      </xdr:txBody>
    </xdr:sp>
    <xdr:clientData/>
  </xdr:twoCellAnchor>
  <xdr:twoCellAnchor>
    <xdr:from>
      <xdr:col>5</xdr:col>
      <xdr:colOff>373130</xdr:colOff>
      <xdr:row>69</xdr:row>
      <xdr:rowOff>153612</xdr:rowOff>
    </xdr:from>
    <xdr:to>
      <xdr:col>6</xdr:col>
      <xdr:colOff>37217</xdr:colOff>
      <xdr:row>71</xdr:row>
      <xdr:rowOff>88849</xdr:rowOff>
    </xdr:to>
    <xdr:grpSp>
      <xdr:nvGrpSpPr>
        <xdr:cNvPr id="89" name="Grupo 99">
          <a:extLst>
            <a:ext uri="{FF2B5EF4-FFF2-40B4-BE49-F238E27FC236}">
              <a16:creationId xmlns:a16="http://schemas.microsoft.com/office/drawing/2014/main" id="{D1081E7D-E34C-4E4C-95C7-7CE00EE95AA0}"/>
            </a:ext>
          </a:extLst>
        </xdr:cNvPr>
        <xdr:cNvGrpSpPr/>
      </xdr:nvGrpSpPr>
      <xdr:grpSpPr>
        <a:xfrm>
          <a:off x="4497455" y="12602787"/>
          <a:ext cx="397512" cy="335287"/>
          <a:chOff x="3512692" y="2869364"/>
          <a:chExt cx="349887" cy="335287"/>
        </a:xfrm>
        <a:solidFill>
          <a:schemeClr val="tx1">
            <a:lumMod val="75000"/>
            <a:lumOff val="25000"/>
          </a:schemeClr>
        </a:solidFill>
      </xdr:grpSpPr>
      <xdr:sp macro="" textlink="">
        <xdr:nvSpPr>
          <xdr:cNvPr id="90" name="Arc 69">
            <a:extLst>
              <a:ext uri="{FF2B5EF4-FFF2-40B4-BE49-F238E27FC236}">
                <a16:creationId xmlns:a16="http://schemas.microsoft.com/office/drawing/2014/main" id="{EC3EAC31-120E-E5A7-8689-DCD9DDDBFD4D}"/>
              </a:ext>
            </a:extLst>
          </xdr:cNvPr>
          <xdr:cNvSpPr>
            <a:spLocks noChangeAspect="1"/>
          </xdr:cNvSpPr>
        </xdr:nvSpPr>
        <xdr:spPr bwMode="gray">
          <a:xfrm>
            <a:off x="3686806" y="2869364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grpFill/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91" name="Arc 70">
            <a:extLst>
              <a:ext uri="{FF2B5EF4-FFF2-40B4-BE49-F238E27FC236}">
                <a16:creationId xmlns:a16="http://schemas.microsoft.com/office/drawing/2014/main" id="{7388A419-BE04-BA63-7E44-A567B56B74D9}"/>
              </a:ext>
            </a:extLst>
          </xdr:cNvPr>
          <xdr:cNvSpPr>
            <a:spLocks noChangeAspect="1"/>
          </xdr:cNvSpPr>
        </xdr:nvSpPr>
        <xdr:spPr bwMode="gray">
          <a:xfrm flipV="1">
            <a:off x="3686806" y="3036213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grpFill/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92" name="Arc 72">
            <a:extLst>
              <a:ext uri="{FF2B5EF4-FFF2-40B4-BE49-F238E27FC236}">
                <a16:creationId xmlns:a16="http://schemas.microsoft.com/office/drawing/2014/main" id="{24CD8925-6453-C46E-8B21-3CB4A381842E}"/>
              </a:ext>
            </a:extLst>
          </xdr:cNvPr>
          <xdr:cNvSpPr>
            <a:spLocks noChangeAspect="1"/>
          </xdr:cNvSpPr>
        </xdr:nvSpPr>
        <xdr:spPr bwMode="gray">
          <a:xfrm rot="16200000">
            <a:off x="3516360" y="2865697"/>
            <a:ext cx="168438" cy="175773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grpFill/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93" name="Arc 73">
            <a:extLst>
              <a:ext uri="{FF2B5EF4-FFF2-40B4-BE49-F238E27FC236}">
                <a16:creationId xmlns:a16="http://schemas.microsoft.com/office/drawing/2014/main" id="{9ABBBC13-8AEE-0073-FFF1-F837643CD9AB}"/>
              </a:ext>
            </a:extLst>
          </xdr:cNvPr>
          <xdr:cNvSpPr>
            <a:spLocks noChangeAspect="1"/>
          </xdr:cNvSpPr>
        </xdr:nvSpPr>
        <xdr:spPr bwMode="gray">
          <a:xfrm flipH="1" flipV="1">
            <a:off x="3512693" y="3036213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grpFill/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</xdr:grpSp>
    <xdr:clientData/>
  </xdr:twoCellAnchor>
  <xdr:twoCellAnchor>
    <xdr:from>
      <xdr:col>8</xdr:col>
      <xdr:colOff>827177</xdr:colOff>
      <xdr:row>70</xdr:row>
      <xdr:rowOff>17534</xdr:rowOff>
    </xdr:from>
    <xdr:to>
      <xdr:col>8</xdr:col>
      <xdr:colOff>1110389</xdr:colOff>
      <xdr:row>71</xdr:row>
      <xdr:rowOff>152796</xdr:rowOff>
    </xdr:to>
    <xdr:grpSp>
      <xdr:nvGrpSpPr>
        <xdr:cNvPr id="94" name="Grupo 104">
          <a:extLst>
            <a:ext uri="{FF2B5EF4-FFF2-40B4-BE49-F238E27FC236}">
              <a16:creationId xmlns:a16="http://schemas.microsoft.com/office/drawing/2014/main" id="{D62C83BB-D1E4-45C9-8A63-97743F622899}"/>
            </a:ext>
          </a:extLst>
        </xdr:cNvPr>
        <xdr:cNvGrpSpPr/>
      </xdr:nvGrpSpPr>
      <xdr:grpSpPr>
        <a:xfrm>
          <a:off x="7151777" y="12666734"/>
          <a:ext cx="283212" cy="335287"/>
          <a:chOff x="6167014" y="2847586"/>
          <a:chExt cx="349887" cy="335287"/>
        </a:xfrm>
      </xdr:grpSpPr>
      <xdr:sp macro="" textlink="">
        <xdr:nvSpPr>
          <xdr:cNvPr id="95" name="Arc 69">
            <a:extLst>
              <a:ext uri="{FF2B5EF4-FFF2-40B4-BE49-F238E27FC236}">
                <a16:creationId xmlns:a16="http://schemas.microsoft.com/office/drawing/2014/main" id="{ADFC3DFC-334F-A301-312B-9E49485AAA3E}"/>
              </a:ext>
            </a:extLst>
          </xdr:cNvPr>
          <xdr:cNvSpPr>
            <a:spLocks noChangeAspect="1"/>
          </xdr:cNvSpPr>
        </xdr:nvSpPr>
        <xdr:spPr bwMode="gray">
          <a:xfrm>
            <a:off x="6341128" y="2847586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chemeClr val="tx1">
              <a:lumMod val="75000"/>
              <a:lumOff val="25000"/>
            </a:schemeClr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932962">
              <a:defRPr/>
            </a:pPr>
            <a:endParaRPr lang="pt-BR" kern="0">
              <a:solidFill>
                <a:sysClr val="windowText" lastClr="000000"/>
              </a:solidFill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96" name="Arc 70">
            <a:extLst>
              <a:ext uri="{FF2B5EF4-FFF2-40B4-BE49-F238E27FC236}">
                <a16:creationId xmlns:a16="http://schemas.microsoft.com/office/drawing/2014/main" id="{0A421ACC-AA54-3387-CE68-A4350D8AD71E}"/>
              </a:ext>
            </a:extLst>
          </xdr:cNvPr>
          <xdr:cNvSpPr>
            <a:spLocks noChangeAspect="1"/>
          </xdr:cNvSpPr>
        </xdr:nvSpPr>
        <xdr:spPr bwMode="gray">
          <a:xfrm flipV="1">
            <a:off x="6341128" y="3014435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rgbClr val="D9D9D9"/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932962">
              <a:defRPr/>
            </a:pPr>
            <a:endParaRPr lang="pt-BR" kern="0">
              <a:solidFill>
                <a:sysClr val="windowText" lastClr="000000"/>
              </a:solidFill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97" name="Arc 72">
            <a:extLst>
              <a:ext uri="{FF2B5EF4-FFF2-40B4-BE49-F238E27FC236}">
                <a16:creationId xmlns:a16="http://schemas.microsoft.com/office/drawing/2014/main" id="{699D4BF0-0D4A-47E8-B6EE-D3FC6BB623E0}"/>
              </a:ext>
            </a:extLst>
          </xdr:cNvPr>
          <xdr:cNvSpPr>
            <a:spLocks noChangeAspect="1"/>
          </xdr:cNvSpPr>
        </xdr:nvSpPr>
        <xdr:spPr bwMode="gray">
          <a:xfrm rot="16200000">
            <a:off x="6170682" y="2843919"/>
            <a:ext cx="168438" cy="175773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rgbClr val="D9D9D9"/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932962">
              <a:defRPr/>
            </a:pPr>
            <a:endParaRPr lang="pt-BR" kern="0">
              <a:solidFill>
                <a:sysClr val="windowText" lastClr="000000"/>
              </a:solidFill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98" name="Arc 73">
            <a:extLst>
              <a:ext uri="{FF2B5EF4-FFF2-40B4-BE49-F238E27FC236}">
                <a16:creationId xmlns:a16="http://schemas.microsoft.com/office/drawing/2014/main" id="{52C2275D-E0C4-3164-CD99-7E169C3F37C2}"/>
              </a:ext>
            </a:extLst>
          </xdr:cNvPr>
          <xdr:cNvSpPr>
            <a:spLocks noChangeAspect="1"/>
          </xdr:cNvSpPr>
        </xdr:nvSpPr>
        <xdr:spPr bwMode="gray">
          <a:xfrm flipH="1" flipV="1">
            <a:off x="6167015" y="3014435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rgbClr val="D9D9D9"/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932962">
              <a:defRPr/>
            </a:pPr>
            <a:endParaRPr lang="pt-BR" kern="0">
              <a:solidFill>
                <a:sysClr val="windowText" lastClr="000000"/>
              </a:solidFill>
              <a:latin typeface="Arial" charset="0"/>
              <a:ea typeface="ＭＳ Ｐゴシック" charset="0"/>
              <a:cs typeface="ＭＳ Ｐゴシック" charset="0"/>
            </a:endParaRPr>
          </a:p>
        </xdr:txBody>
      </xdr:sp>
    </xdr:grpSp>
    <xdr:clientData/>
  </xdr:twoCellAnchor>
  <xdr:twoCellAnchor>
    <xdr:from>
      <xdr:col>7</xdr:col>
      <xdr:colOff>200849</xdr:colOff>
      <xdr:row>69</xdr:row>
      <xdr:rowOff>185603</xdr:rowOff>
    </xdr:from>
    <xdr:to>
      <xdr:col>7</xdr:col>
      <xdr:colOff>598360</xdr:colOff>
      <xdr:row>71</xdr:row>
      <xdr:rowOff>120840</xdr:rowOff>
    </xdr:to>
    <xdr:grpSp>
      <xdr:nvGrpSpPr>
        <xdr:cNvPr id="99" name="Grupo 109">
          <a:extLst>
            <a:ext uri="{FF2B5EF4-FFF2-40B4-BE49-F238E27FC236}">
              <a16:creationId xmlns:a16="http://schemas.microsoft.com/office/drawing/2014/main" id="{FD8E484D-7810-43B3-BF2E-CD90C6A2953B}"/>
            </a:ext>
          </a:extLst>
        </xdr:cNvPr>
        <xdr:cNvGrpSpPr/>
      </xdr:nvGrpSpPr>
      <xdr:grpSpPr>
        <a:xfrm>
          <a:off x="5792024" y="12634778"/>
          <a:ext cx="397511" cy="335287"/>
          <a:chOff x="4797736" y="2844205"/>
          <a:chExt cx="349886" cy="335287"/>
        </a:xfrm>
      </xdr:grpSpPr>
      <xdr:sp macro="" textlink="">
        <xdr:nvSpPr>
          <xdr:cNvPr id="100" name="Arc 69">
            <a:extLst>
              <a:ext uri="{FF2B5EF4-FFF2-40B4-BE49-F238E27FC236}">
                <a16:creationId xmlns:a16="http://schemas.microsoft.com/office/drawing/2014/main" id="{6028B67B-4D3B-23ED-6A81-8B6753E82F25}"/>
              </a:ext>
            </a:extLst>
          </xdr:cNvPr>
          <xdr:cNvSpPr>
            <a:spLocks noChangeAspect="1"/>
          </xdr:cNvSpPr>
        </xdr:nvSpPr>
        <xdr:spPr bwMode="gray">
          <a:xfrm>
            <a:off x="4971849" y="2844205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chemeClr val="tx1">
              <a:lumMod val="75000"/>
              <a:lumOff val="25000"/>
            </a:schemeClr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01" name="Arc 70">
            <a:extLst>
              <a:ext uri="{FF2B5EF4-FFF2-40B4-BE49-F238E27FC236}">
                <a16:creationId xmlns:a16="http://schemas.microsoft.com/office/drawing/2014/main" id="{E23697D2-E0E6-AC4C-2F51-7EEB62C5643D}"/>
              </a:ext>
            </a:extLst>
          </xdr:cNvPr>
          <xdr:cNvSpPr>
            <a:spLocks noChangeAspect="1"/>
          </xdr:cNvSpPr>
        </xdr:nvSpPr>
        <xdr:spPr bwMode="gray">
          <a:xfrm flipV="1">
            <a:off x="4971849" y="3011054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chemeClr val="tx1">
              <a:lumMod val="75000"/>
              <a:lumOff val="25000"/>
            </a:schemeClr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02" name="Arc 72">
            <a:extLst>
              <a:ext uri="{FF2B5EF4-FFF2-40B4-BE49-F238E27FC236}">
                <a16:creationId xmlns:a16="http://schemas.microsoft.com/office/drawing/2014/main" id="{7002D3AE-F5BB-1577-2C6B-3091BB15D2E5}"/>
              </a:ext>
            </a:extLst>
          </xdr:cNvPr>
          <xdr:cNvSpPr>
            <a:spLocks noChangeAspect="1"/>
          </xdr:cNvSpPr>
        </xdr:nvSpPr>
        <xdr:spPr bwMode="gray">
          <a:xfrm rot="16200000">
            <a:off x="4801481" y="2840460"/>
            <a:ext cx="172001" cy="179491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rgbClr val="D9D9D9"/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03" name="Arc 73">
            <a:extLst>
              <a:ext uri="{FF2B5EF4-FFF2-40B4-BE49-F238E27FC236}">
                <a16:creationId xmlns:a16="http://schemas.microsoft.com/office/drawing/2014/main" id="{C9070E0F-C082-7DA7-2C39-A99360A066A3}"/>
              </a:ext>
            </a:extLst>
          </xdr:cNvPr>
          <xdr:cNvSpPr>
            <a:spLocks noChangeAspect="1"/>
          </xdr:cNvSpPr>
        </xdr:nvSpPr>
        <xdr:spPr bwMode="gray">
          <a:xfrm flipH="1" flipV="1">
            <a:off x="4797736" y="3011054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rgbClr val="D9D9D9"/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</xdr:grpSp>
    <xdr:clientData/>
  </xdr:twoCellAnchor>
  <xdr:twoCellAnchor>
    <xdr:from>
      <xdr:col>5</xdr:col>
      <xdr:colOff>401705</xdr:colOff>
      <xdr:row>76</xdr:row>
      <xdr:rowOff>127163</xdr:rowOff>
    </xdr:from>
    <xdr:to>
      <xdr:col>6</xdr:col>
      <xdr:colOff>65792</xdr:colOff>
      <xdr:row>78</xdr:row>
      <xdr:rowOff>62400</xdr:rowOff>
    </xdr:to>
    <xdr:grpSp>
      <xdr:nvGrpSpPr>
        <xdr:cNvPr id="104" name="Grupo 114">
          <a:extLst>
            <a:ext uri="{FF2B5EF4-FFF2-40B4-BE49-F238E27FC236}">
              <a16:creationId xmlns:a16="http://schemas.microsoft.com/office/drawing/2014/main" id="{795164CB-ACBE-4A55-8B27-0AAD699303FC}"/>
            </a:ext>
          </a:extLst>
        </xdr:cNvPr>
        <xdr:cNvGrpSpPr/>
      </xdr:nvGrpSpPr>
      <xdr:grpSpPr>
        <a:xfrm>
          <a:off x="4526030" y="13976513"/>
          <a:ext cx="397512" cy="335287"/>
          <a:chOff x="3512692" y="4033540"/>
          <a:chExt cx="349887" cy="335287"/>
        </a:xfrm>
      </xdr:grpSpPr>
      <xdr:sp macro="" textlink="">
        <xdr:nvSpPr>
          <xdr:cNvPr id="105" name="Arc 69">
            <a:extLst>
              <a:ext uri="{FF2B5EF4-FFF2-40B4-BE49-F238E27FC236}">
                <a16:creationId xmlns:a16="http://schemas.microsoft.com/office/drawing/2014/main" id="{5060F6D7-E1A9-2535-A26F-2A1217A8E906}"/>
              </a:ext>
            </a:extLst>
          </xdr:cNvPr>
          <xdr:cNvSpPr>
            <a:spLocks noChangeAspect="1"/>
          </xdr:cNvSpPr>
        </xdr:nvSpPr>
        <xdr:spPr bwMode="gray">
          <a:xfrm>
            <a:off x="3686806" y="4033540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chemeClr val="tx1">
              <a:lumMod val="75000"/>
              <a:lumOff val="25000"/>
            </a:schemeClr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06" name="Arc 70">
            <a:extLst>
              <a:ext uri="{FF2B5EF4-FFF2-40B4-BE49-F238E27FC236}">
                <a16:creationId xmlns:a16="http://schemas.microsoft.com/office/drawing/2014/main" id="{5F1C91CA-8235-AE5E-C116-676D9D339E0F}"/>
              </a:ext>
            </a:extLst>
          </xdr:cNvPr>
          <xdr:cNvSpPr>
            <a:spLocks noChangeAspect="1"/>
          </xdr:cNvSpPr>
        </xdr:nvSpPr>
        <xdr:spPr bwMode="gray">
          <a:xfrm flipV="1">
            <a:off x="3686806" y="4200389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rgbClr val="D9D9D9"/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07" name="Arc 72">
            <a:extLst>
              <a:ext uri="{FF2B5EF4-FFF2-40B4-BE49-F238E27FC236}">
                <a16:creationId xmlns:a16="http://schemas.microsoft.com/office/drawing/2014/main" id="{B08EFD20-9662-D45E-75E3-97E41977B83F}"/>
              </a:ext>
            </a:extLst>
          </xdr:cNvPr>
          <xdr:cNvSpPr>
            <a:spLocks noChangeAspect="1"/>
          </xdr:cNvSpPr>
        </xdr:nvSpPr>
        <xdr:spPr bwMode="gray">
          <a:xfrm rot="16200000">
            <a:off x="3516360" y="4029873"/>
            <a:ext cx="168438" cy="175773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rgbClr val="D9D9D9"/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08" name="Arc 73">
            <a:extLst>
              <a:ext uri="{FF2B5EF4-FFF2-40B4-BE49-F238E27FC236}">
                <a16:creationId xmlns:a16="http://schemas.microsoft.com/office/drawing/2014/main" id="{0D29E352-DA74-A476-5A6E-A6F02C84F176}"/>
              </a:ext>
            </a:extLst>
          </xdr:cNvPr>
          <xdr:cNvSpPr>
            <a:spLocks noChangeAspect="1"/>
          </xdr:cNvSpPr>
        </xdr:nvSpPr>
        <xdr:spPr bwMode="gray">
          <a:xfrm flipH="1" flipV="1">
            <a:off x="3512693" y="4200389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rgbClr val="D9D9D9"/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</xdr:grpSp>
    <xdr:clientData/>
  </xdr:twoCellAnchor>
  <xdr:twoCellAnchor>
    <xdr:from>
      <xdr:col>8</xdr:col>
      <xdr:colOff>770027</xdr:colOff>
      <xdr:row>82</xdr:row>
      <xdr:rowOff>193440</xdr:rowOff>
    </xdr:from>
    <xdr:to>
      <xdr:col>8</xdr:col>
      <xdr:colOff>1053239</xdr:colOff>
      <xdr:row>84</xdr:row>
      <xdr:rowOff>128677</xdr:rowOff>
    </xdr:to>
    <xdr:grpSp>
      <xdr:nvGrpSpPr>
        <xdr:cNvPr id="109" name="Grupo 124">
          <a:extLst>
            <a:ext uri="{FF2B5EF4-FFF2-40B4-BE49-F238E27FC236}">
              <a16:creationId xmlns:a16="http://schemas.microsoft.com/office/drawing/2014/main" id="{7A4CE7AC-09A2-4D26-878D-D9EB1D178E64}"/>
            </a:ext>
          </a:extLst>
        </xdr:cNvPr>
        <xdr:cNvGrpSpPr/>
      </xdr:nvGrpSpPr>
      <xdr:grpSpPr>
        <a:xfrm>
          <a:off x="7094627" y="15242940"/>
          <a:ext cx="283212" cy="335287"/>
          <a:chOff x="6167014" y="5176142"/>
          <a:chExt cx="349887" cy="335287"/>
        </a:xfrm>
        <a:solidFill>
          <a:schemeClr val="tx1">
            <a:lumMod val="75000"/>
            <a:lumOff val="25000"/>
          </a:schemeClr>
        </a:solidFill>
      </xdr:grpSpPr>
      <xdr:sp macro="" textlink="">
        <xdr:nvSpPr>
          <xdr:cNvPr id="110" name="Arc 69">
            <a:extLst>
              <a:ext uri="{FF2B5EF4-FFF2-40B4-BE49-F238E27FC236}">
                <a16:creationId xmlns:a16="http://schemas.microsoft.com/office/drawing/2014/main" id="{2A191452-A5D6-C4C4-34AE-863D9E94ACFA}"/>
              </a:ext>
            </a:extLst>
          </xdr:cNvPr>
          <xdr:cNvSpPr>
            <a:spLocks noChangeAspect="1"/>
          </xdr:cNvSpPr>
        </xdr:nvSpPr>
        <xdr:spPr bwMode="gray">
          <a:xfrm>
            <a:off x="6341128" y="5176142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grpFill/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11" name="Arc 70">
            <a:extLst>
              <a:ext uri="{FF2B5EF4-FFF2-40B4-BE49-F238E27FC236}">
                <a16:creationId xmlns:a16="http://schemas.microsoft.com/office/drawing/2014/main" id="{C82D821E-8BB6-9B52-62B2-99C248F71D65}"/>
              </a:ext>
            </a:extLst>
          </xdr:cNvPr>
          <xdr:cNvSpPr>
            <a:spLocks noChangeAspect="1"/>
          </xdr:cNvSpPr>
        </xdr:nvSpPr>
        <xdr:spPr bwMode="gray">
          <a:xfrm flipV="1">
            <a:off x="6341128" y="5342991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grpFill/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12" name="Arc 72">
            <a:extLst>
              <a:ext uri="{FF2B5EF4-FFF2-40B4-BE49-F238E27FC236}">
                <a16:creationId xmlns:a16="http://schemas.microsoft.com/office/drawing/2014/main" id="{E1BEB4B5-7B26-CCAB-C388-FE66F87DDF2F}"/>
              </a:ext>
            </a:extLst>
          </xdr:cNvPr>
          <xdr:cNvSpPr>
            <a:spLocks noChangeAspect="1"/>
          </xdr:cNvSpPr>
        </xdr:nvSpPr>
        <xdr:spPr bwMode="gray">
          <a:xfrm rot="16200000">
            <a:off x="6170682" y="5172475"/>
            <a:ext cx="168438" cy="175773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grpFill/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13" name="Arc 73">
            <a:extLst>
              <a:ext uri="{FF2B5EF4-FFF2-40B4-BE49-F238E27FC236}">
                <a16:creationId xmlns:a16="http://schemas.microsoft.com/office/drawing/2014/main" id="{1E8D6D76-FBE8-6C43-F42E-E216A6641C86}"/>
              </a:ext>
            </a:extLst>
          </xdr:cNvPr>
          <xdr:cNvSpPr>
            <a:spLocks noChangeAspect="1"/>
          </xdr:cNvSpPr>
        </xdr:nvSpPr>
        <xdr:spPr bwMode="gray">
          <a:xfrm flipH="1" flipV="1">
            <a:off x="6167015" y="5342991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grpFill/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</xdr:grpSp>
    <xdr:clientData/>
  </xdr:twoCellAnchor>
  <xdr:twoCellAnchor>
    <xdr:from>
      <xdr:col>7</xdr:col>
      <xdr:colOff>305623</xdr:colOff>
      <xdr:row>83</xdr:row>
      <xdr:rowOff>24079</xdr:rowOff>
    </xdr:from>
    <xdr:to>
      <xdr:col>7</xdr:col>
      <xdr:colOff>703135</xdr:colOff>
      <xdr:row>84</xdr:row>
      <xdr:rowOff>159341</xdr:rowOff>
    </xdr:to>
    <xdr:grpSp>
      <xdr:nvGrpSpPr>
        <xdr:cNvPr id="114" name="Grupo 134">
          <a:extLst>
            <a:ext uri="{FF2B5EF4-FFF2-40B4-BE49-F238E27FC236}">
              <a16:creationId xmlns:a16="http://schemas.microsoft.com/office/drawing/2014/main" id="{E9189E17-2B79-4502-94D1-C86DC3F49176}"/>
            </a:ext>
          </a:extLst>
        </xdr:cNvPr>
        <xdr:cNvGrpSpPr/>
      </xdr:nvGrpSpPr>
      <xdr:grpSpPr>
        <a:xfrm>
          <a:off x="5896798" y="15273604"/>
          <a:ext cx="397512" cy="335287"/>
          <a:chOff x="4797735" y="5178231"/>
          <a:chExt cx="349887" cy="335287"/>
        </a:xfrm>
      </xdr:grpSpPr>
      <xdr:sp macro="" textlink="">
        <xdr:nvSpPr>
          <xdr:cNvPr id="115" name="Arc 69">
            <a:extLst>
              <a:ext uri="{FF2B5EF4-FFF2-40B4-BE49-F238E27FC236}">
                <a16:creationId xmlns:a16="http://schemas.microsoft.com/office/drawing/2014/main" id="{D83D13BA-99B0-77A9-F45D-4E8DE2D95F70}"/>
              </a:ext>
            </a:extLst>
          </xdr:cNvPr>
          <xdr:cNvSpPr>
            <a:spLocks noChangeAspect="1"/>
          </xdr:cNvSpPr>
        </xdr:nvSpPr>
        <xdr:spPr bwMode="gray">
          <a:xfrm>
            <a:off x="4971849" y="5178231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chemeClr val="tx1">
              <a:lumMod val="75000"/>
              <a:lumOff val="25000"/>
            </a:schemeClr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16" name="Arc 70">
            <a:extLst>
              <a:ext uri="{FF2B5EF4-FFF2-40B4-BE49-F238E27FC236}">
                <a16:creationId xmlns:a16="http://schemas.microsoft.com/office/drawing/2014/main" id="{03C4955C-522C-CB51-FF51-BB4F36BC82DD}"/>
              </a:ext>
            </a:extLst>
          </xdr:cNvPr>
          <xdr:cNvSpPr>
            <a:spLocks noChangeAspect="1"/>
          </xdr:cNvSpPr>
        </xdr:nvSpPr>
        <xdr:spPr bwMode="gray">
          <a:xfrm flipV="1">
            <a:off x="4971849" y="5345080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chemeClr val="tx1">
              <a:lumMod val="75000"/>
              <a:lumOff val="25000"/>
            </a:schemeClr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17" name="Arc 72">
            <a:extLst>
              <a:ext uri="{FF2B5EF4-FFF2-40B4-BE49-F238E27FC236}">
                <a16:creationId xmlns:a16="http://schemas.microsoft.com/office/drawing/2014/main" id="{E434FAF4-8763-317C-CB12-E8DE874CEA1B}"/>
              </a:ext>
            </a:extLst>
          </xdr:cNvPr>
          <xdr:cNvSpPr>
            <a:spLocks noChangeAspect="1"/>
          </xdr:cNvSpPr>
        </xdr:nvSpPr>
        <xdr:spPr bwMode="gray">
          <a:xfrm rot="16200000">
            <a:off x="4801403" y="5174564"/>
            <a:ext cx="168438" cy="175773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rgbClr val="D9D9D9"/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18" name="Arc 73">
            <a:extLst>
              <a:ext uri="{FF2B5EF4-FFF2-40B4-BE49-F238E27FC236}">
                <a16:creationId xmlns:a16="http://schemas.microsoft.com/office/drawing/2014/main" id="{255187F2-FF4D-1E6A-F9EB-88FB9B657961}"/>
              </a:ext>
            </a:extLst>
          </xdr:cNvPr>
          <xdr:cNvSpPr>
            <a:spLocks noChangeAspect="1"/>
          </xdr:cNvSpPr>
        </xdr:nvSpPr>
        <xdr:spPr bwMode="gray">
          <a:xfrm flipH="1" flipV="1">
            <a:off x="4797736" y="5345080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chemeClr val="tx1">
              <a:lumMod val="75000"/>
              <a:lumOff val="25000"/>
            </a:schemeClr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</xdr:grpSp>
    <xdr:clientData/>
  </xdr:twoCellAnchor>
  <xdr:twoCellAnchor>
    <xdr:from>
      <xdr:col>7</xdr:col>
      <xdr:colOff>238948</xdr:colOff>
      <xdr:row>79</xdr:row>
      <xdr:rowOff>187688</xdr:rowOff>
    </xdr:from>
    <xdr:to>
      <xdr:col>7</xdr:col>
      <xdr:colOff>636460</xdr:colOff>
      <xdr:row>81</xdr:row>
      <xdr:rowOff>115305</xdr:rowOff>
    </xdr:to>
    <xdr:grpSp>
      <xdr:nvGrpSpPr>
        <xdr:cNvPr id="119" name="Grupo 139">
          <a:extLst>
            <a:ext uri="{FF2B5EF4-FFF2-40B4-BE49-F238E27FC236}">
              <a16:creationId xmlns:a16="http://schemas.microsoft.com/office/drawing/2014/main" id="{ECBF78E8-D027-44D6-8820-0936828509CF}"/>
            </a:ext>
          </a:extLst>
        </xdr:cNvPr>
        <xdr:cNvGrpSpPr/>
      </xdr:nvGrpSpPr>
      <xdr:grpSpPr>
        <a:xfrm>
          <a:off x="5830123" y="14637113"/>
          <a:ext cx="397512" cy="327667"/>
          <a:chOff x="4797735" y="4553875"/>
          <a:chExt cx="349887" cy="335287"/>
        </a:xfrm>
      </xdr:grpSpPr>
      <xdr:sp macro="" textlink="">
        <xdr:nvSpPr>
          <xdr:cNvPr id="120" name="Arc 69">
            <a:extLst>
              <a:ext uri="{FF2B5EF4-FFF2-40B4-BE49-F238E27FC236}">
                <a16:creationId xmlns:a16="http://schemas.microsoft.com/office/drawing/2014/main" id="{E9C31EC2-ACD5-09B7-A565-FE8737BBC7A2}"/>
              </a:ext>
            </a:extLst>
          </xdr:cNvPr>
          <xdr:cNvSpPr>
            <a:spLocks noChangeAspect="1"/>
          </xdr:cNvSpPr>
        </xdr:nvSpPr>
        <xdr:spPr bwMode="gray">
          <a:xfrm>
            <a:off x="4971849" y="4553875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chemeClr val="tx1">
              <a:lumMod val="75000"/>
              <a:lumOff val="25000"/>
            </a:schemeClr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21" name="Arc 70">
            <a:extLst>
              <a:ext uri="{FF2B5EF4-FFF2-40B4-BE49-F238E27FC236}">
                <a16:creationId xmlns:a16="http://schemas.microsoft.com/office/drawing/2014/main" id="{5F08658B-EA8E-9A91-E84B-22943BF8D686}"/>
              </a:ext>
            </a:extLst>
          </xdr:cNvPr>
          <xdr:cNvSpPr>
            <a:spLocks noChangeAspect="1"/>
          </xdr:cNvSpPr>
        </xdr:nvSpPr>
        <xdr:spPr bwMode="gray">
          <a:xfrm flipV="1">
            <a:off x="4971849" y="4720724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rgbClr val="D9D9D9"/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22" name="Arc 72">
            <a:extLst>
              <a:ext uri="{FF2B5EF4-FFF2-40B4-BE49-F238E27FC236}">
                <a16:creationId xmlns:a16="http://schemas.microsoft.com/office/drawing/2014/main" id="{E210813B-7BF5-3947-EC65-703BD9B57846}"/>
              </a:ext>
            </a:extLst>
          </xdr:cNvPr>
          <xdr:cNvSpPr>
            <a:spLocks noChangeAspect="1"/>
          </xdr:cNvSpPr>
        </xdr:nvSpPr>
        <xdr:spPr bwMode="gray">
          <a:xfrm rot="16200000">
            <a:off x="4801403" y="4550208"/>
            <a:ext cx="168438" cy="175773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rgbClr val="D9D9D9"/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23" name="Arc 73">
            <a:extLst>
              <a:ext uri="{FF2B5EF4-FFF2-40B4-BE49-F238E27FC236}">
                <a16:creationId xmlns:a16="http://schemas.microsoft.com/office/drawing/2014/main" id="{9612CF40-D01D-150C-4BBF-65310EE36536}"/>
              </a:ext>
            </a:extLst>
          </xdr:cNvPr>
          <xdr:cNvSpPr>
            <a:spLocks noChangeAspect="1"/>
          </xdr:cNvSpPr>
        </xdr:nvSpPr>
        <xdr:spPr bwMode="gray">
          <a:xfrm flipH="1" flipV="1">
            <a:off x="4797736" y="4720724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rgbClr val="D9D9D9"/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</xdr:grpSp>
    <xdr:clientData/>
  </xdr:twoCellAnchor>
  <xdr:twoCellAnchor>
    <xdr:from>
      <xdr:col>8</xdr:col>
      <xdr:colOff>846227</xdr:colOff>
      <xdr:row>76</xdr:row>
      <xdr:rowOff>118643</xdr:rowOff>
    </xdr:from>
    <xdr:to>
      <xdr:col>8</xdr:col>
      <xdr:colOff>1129439</xdr:colOff>
      <xdr:row>78</xdr:row>
      <xdr:rowOff>53880</xdr:rowOff>
    </xdr:to>
    <xdr:grpSp>
      <xdr:nvGrpSpPr>
        <xdr:cNvPr id="124" name="Grupo 144">
          <a:extLst>
            <a:ext uri="{FF2B5EF4-FFF2-40B4-BE49-F238E27FC236}">
              <a16:creationId xmlns:a16="http://schemas.microsoft.com/office/drawing/2014/main" id="{E4526175-431A-46FB-B27A-8803E53F95DC}"/>
            </a:ext>
          </a:extLst>
        </xdr:cNvPr>
        <xdr:cNvGrpSpPr/>
      </xdr:nvGrpSpPr>
      <xdr:grpSpPr>
        <a:xfrm>
          <a:off x="7170827" y="13967993"/>
          <a:ext cx="283212" cy="335287"/>
          <a:chOff x="6167014" y="4034545"/>
          <a:chExt cx="349887" cy="335287"/>
        </a:xfrm>
      </xdr:grpSpPr>
      <xdr:sp macro="" textlink="">
        <xdr:nvSpPr>
          <xdr:cNvPr id="125" name="Arc 69">
            <a:extLst>
              <a:ext uri="{FF2B5EF4-FFF2-40B4-BE49-F238E27FC236}">
                <a16:creationId xmlns:a16="http://schemas.microsoft.com/office/drawing/2014/main" id="{4A51FF23-F7E8-7562-CBB4-A95ED405D080}"/>
              </a:ext>
            </a:extLst>
          </xdr:cNvPr>
          <xdr:cNvSpPr>
            <a:spLocks noChangeAspect="1"/>
          </xdr:cNvSpPr>
        </xdr:nvSpPr>
        <xdr:spPr bwMode="gray">
          <a:xfrm>
            <a:off x="6341128" y="4034545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chemeClr val="tx1">
              <a:lumMod val="75000"/>
              <a:lumOff val="25000"/>
            </a:schemeClr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26" name="Arc 70">
            <a:extLst>
              <a:ext uri="{FF2B5EF4-FFF2-40B4-BE49-F238E27FC236}">
                <a16:creationId xmlns:a16="http://schemas.microsoft.com/office/drawing/2014/main" id="{2588B96D-304F-29AC-A5CA-9EEB13B30EF6}"/>
              </a:ext>
            </a:extLst>
          </xdr:cNvPr>
          <xdr:cNvSpPr>
            <a:spLocks noChangeAspect="1"/>
          </xdr:cNvSpPr>
        </xdr:nvSpPr>
        <xdr:spPr bwMode="gray">
          <a:xfrm flipV="1">
            <a:off x="6341128" y="4201394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rgbClr val="D9D9D9"/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27" name="Arc 72">
            <a:extLst>
              <a:ext uri="{FF2B5EF4-FFF2-40B4-BE49-F238E27FC236}">
                <a16:creationId xmlns:a16="http://schemas.microsoft.com/office/drawing/2014/main" id="{7B0AC45A-3C2E-E4E9-A9E5-2DB0809F9D43}"/>
              </a:ext>
            </a:extLst>
          </xdr:cNvPr>
          <xdr:cNvSpPr>
            <a:spLocks noChangeAspect="1"/>
          </xdr:cNvSpPr>
        </xdr:nvSpPr>
        <xdr:spPr bwMode="gray">
          <a:xfrm rot="16200000">
            <a:off x="6170682" y="4030878"/>
            <a:ext cx="168438" cy="175773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rgbClr val="D9D9D9"/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28" name="Arc 73">
            <a:extLst>
              <a:ext uri="{FF2B5EF4-FFF2-40B4-BE49-F238E27FC236}">
                <a16:creationId xmlns:a16="http://schemas.microsoft.com/office/drawing/2014/main" id="{2AC65A4D-DA54-C15F-1167-F230ACE62FAE}"/>
              </a:ext>
            </a:extLst>
          </xdr:cNvPr>
          <xdr:cNvSpPr>
            <a:spLocks noChangeAspect="1"/>
          </xdr:cNvSpPr>
        </xdr:nvSpPr>
        <xdr:spPr bwMode="gray">
          <a:xfrm flipH="1" flipV="1">
            <a:off x="6167015" y="4201394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rgbClr val="D9D9D9"/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</xdr:grpSp>
    <xdr:clientData/>
  </xdr:twoCellAnchor>
  <xdr:twoCellAnchor>
    <xdr:from>
      <xdr:col>7</xdr:col>
      <xdr:colOff>210373</xdr:colOff>
      <xdr:row>76</xdr:row>
      <xdr:rowOff>128346</xdr:rowOff>
    </xdr:from>
    <xdr:to>
      <xdr:col>7</xdr:col>
      <xdr:colOff>607885</xdr:colOff>
      <xdr:row>78</xdr:row>
      <xdr:rowOff>48343</xdr:rowOff>
    </xdr:to>
    <xdr:grpSp>
      <xdr:nvGrpSpPr>
        <xdr:cNvPr id="129" name="Grupo 149">
          <a:extLst>
            <a:ext uri="{FF2B5EF4-FFF2-40B4-BE49-F238E27FC236}">
              <a16:creationId xmlns:a16="http://schemas.microsoft.com/office/drawing/2014/main" id="{A254671A-8603-4482-872C-C76BE9684879}"/>
            </a:ext>
          </a:extLst>
        </xdr:cNvPr>
        <xdr:cNvGrpSpPr/>
      </xdr:nvGrpSpPr>
      <xdr:grpSpPr>
        <a:xfrm>
          <a:off x="5801548" y="13977696"/>
          <a:ext cx="397512" cy="320047"/>
          <a:chOff x="4797735" y="4006148"/>
          <a:chExt cx="349887" cy="335287"/>
        </a:xfrm>
      </xdr:grpSpPr>
      <xdr:sp macro="" textlink="">
        <xdr:nvSpPr>
          <xdr:cNvPr id="130" name="Arc 69">
            <a:extLst>
              <a:ext uri="{FF2B5EF4-FFF2-40B4-BE49-F238E27FC236}">
                <a16:creationId xmlns:a16="http://schemas.microsoft.com/office/drawing/2014/main" id="{10C9228C-F59D-207D-8DA3-B9693C9B716A}"/>
              </a:ext>
            </a:extLst>
          </xdr:cNvPr>
          <xdr:cNvSpPr>
            <a:spLocks noChangeAspect="1"/>
          </xdr:cNvSpPr>
        </xdr:nvSpPr>
        <xdr:spPr bwMode="gray">
          <a:xfrm>
            <a:off x="4971849" y="4006148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chemeClr val="tx1">
              <a:lumMod val="75000"/>
              <a:lumOff val="25000"/>
            </a:schemeClr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31" name="Arc 70">
            <a:extLst>
              <a:ext uri="{FF2B5EF4-FFF2-40B4-BE49-F238E27FC236}">
                <a16:creationId xmlns:a16="http://schemas.microsoft.com/office/drawing/2014/main" id="{FECB8C8F-9D9C-5381-14B0-CC8076FA8262}"/>
              </a:ext>
            </a:extLst>
          </xdr:cNvPr>
          <xdr:cNvSpPr>
            <a:spLocks noChangeAspect="1"/>
          </xdr:cNvSpPr>
        </xdr:nvSpPr>
        <xdr:spPr bwMode="gray">
          <a:xfrm flipV="1">
            <a:off x="4971849" y="4172997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chemeClr val="tx1">
              <a:lumMod val="75000"/>
              <a:lumOff val="25000"/>
            </a:schemeClr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32" name="Arc 72">
            <a:extLst>
              <a:ext uri="{FF2B5EF4-FFF2-40B4-BE49-F238E27FC236}">
                <a16:creationId xmlns:a16="http://schemas.microsoft.com/office/drawing/2014/main" id="{DCA3052D-2D72-0203-CFCE-9C36CFAAF151}"/>
              </a:ext>
            </a:extLst>
          </xdr:cNvPr>
          <xdr:cNvSpPr>
            <a:spLocks noChangeAspect="1"/>
          </xdr:cNvSpPr>
        </xdr:nvSpPr>
        <xdr:spPr bwMode="gray">
          <a:xfrm rot="16200000">
            <a:off x="4801403" y="4002481"/>
            <a:ext cx="168438" cy="175773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rgbClr val="D9D9D9"/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33" name="Arc 73">
            <a:extLst>
              <a:ext uri="{FF2B5EF4-FFF2-40B4-BE49-F238E27FC236}">
                <a16:creationId xmlns:a16="http://schemas.microsoft.com/office/drawing/2014/main" id="{96016C73-C52E-6CAD-57DD-542068E84874}"/>
              </a:ext>
            </a:extLst>
          </xdr:cNvPr>
          <xdr:cNvSpPr>
            <a:spLocks noChangeAspect="1"/>
          </xdr:cNvSpPr>
        </xdr:nvSpPr>
        <xdr:spPr bwMode="gray">
          <a:xfrm flipH="1" flipV="1">
            <a:off x="4797736" y="4172997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rgbClr val="D9D9D9"/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</xdr:grpSp>
    <xdr:clientData/>
  </xdr:twoCellAnchor>
  <xdr:twoCellAnchor>
    <xdr:from>
      <xdr:col>5</xdr:col>
      <xdr:colOff>373130</xdr:colOff>
      <xdr:row>72</xdr:row>
      <xdr:rowOff>185873</xdr:rowOff>
    </xdr:from>
    <xdr:to>
      <xdr:col>6</xdr:col>
      <xdr:colOff>37217</xdr:colOff>
      <xdr:row>74</xdr:row>
      <xdr:rowOff>121110</xdr:rowOff>
    </xdr:to>
    <xdr:grpSp>
      <xdr:nvGrpSpPr>
        <xdr:cNvPr id="134" name="Grupo 154">
          <a:extLst>
            <a:ext uri="{FF2B5EF4-FFF2-40B4-BE49-F238E27FC236}">
              <a16:creationId xmlns:a16="http://schemas.microsoft.com/office/drawing/2014/main" id="{26E159E5-FDDE-4AB5-AE08-B4013543BD8D}"/>
            </a:ext>
          </a:extLst>
        </xdr:cNvPr>
        <xdr:cNvGrpSpPr/>
      </xdr:nvGrpSpPr>
      <xdr:grpSpPr>
        <a:xfrm>
          <a:off x="4497455" y="13235123"/>
          <a:ext cx="397512" cy="335287"/>
          <a:chOff x="3512692" y="3444550"/>
          <a:chExt cx="349887" cy="335287"/>
        </a:xfrm>
      </xdr:grpSpPr>
      <xdr:sp macro="" textlink="">
        <xdr:nvSpPr>
          <xdr:cNvPr id="135" name="Arc 69">
            <a:extLst>
              <a:ext uri="{FF2B5EF4-FFF2-40B4-BE49-F238E27FC236}">
                <a16:creationId xmlns:a16="http://schemas.microsoft.com/office/drawing/2014/main" id="{A5D03C14-8FA9-CB1F-AC7A-59586182A75F}"/>
              </a:ext>
            </a:extLst>
          </xdr:cNvPr>
          <xdr:cNvSpPr>
            <a:spLocks noChangeAspect="1"/>
          </xdr:cNvSpPr>
        </xdr:nvSpPr>
        <xdr:spPr bwMode="gray">
          <a:xfrm>
            <a:off x="3686806" y="3444550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chemeClr val="tx1">
              <a:lumMod val="75000"/>
              <a:lumOff val="25000"/>
            </a:schemeClr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36" name="Arc 70">
            <a:extLst>
              <a:ext uri="{FF2B5EF4-FFF2-40B4-BE49-F238E27FC236}">
                <a16:creationId xmlns:a16="http://schemas.microsoft.com/office/drawing/2014/main" id="{8A66FAA5-3186-28F6-B6C7-738F4F8E5293}"/>
              </a:ext>
            </a:extLst>
          </xdr:cNvPr>
          <xdr:cNvSpPr>
            <a:spLocks noChangeAspect="1"/>
          </xdr:cNvSpPr>
        </xdr:nvSpPr>
        <xdr:spPr bwMode="gray">
          <a:xfrm flipV="1">
            <a:off x="3686806" y="3611399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chemeClr val="tx1">
              <a:lumMod val="75000"/>
              <a:lumOff val="25000"/>
            </a:schemeClr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37" name="Arc 72">
            <a:extLst>
              <a:ext uri="{FF2B5EF4-FFF2-40B4-BE49-F238E27FC236}">
                <a16:creationId xmlns:a16="http://schemas.microsoft.com/office/drawing/2014/main" id="{D73F6170-6953-5BCD-04CD-E90781DE9851}"/>
              </a:ext>
            </a:extLst>
          </xdr:cNvPr>
          <xdr:cNvSpPr>
            <a:spLocks noChangeAspect="1"/>
          </xdr:cNvSpPr>
        </xdr:nvSpPr>
        <xdr:spPr bwMode="gray">
          <a:xfrm rot="16200000">
            <a:off x="3516360" y="3440883"/>
            <a:ext cx="168438" cy="175773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rgbClr val="D9D9D9"/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38" name="Arc 73">
            <a:extLst>
              <a:ext uri="{FF2B5EF4-FFF2-40B4-BE49-F238E27FC236}">
                <a16:creationId xmlns:a16="http://schemas.microsoft.com/office/drawing/2014/main" id="{BD82B1DA-D7E0-C642-6EB8-CCC393517E45}"/>
              </a:ext>
            </a:extLst>
          </xdr:cNvPr>
          <xdr:cNvSpPr>
            <a:spLocks noChangeAspect="1"/>
          </xdr:cNvSpPr>
        </xdr:nvSpPr>
        <xdr:spPr bwMode="gray">
          <a:xfrm flipH="1" flipV="1">
            <a:off x="3512693" y="3611399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rgbClr val="D9D9D9"/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</xdr:grpSp>
    <xdr:clientData/>
  </xdr:twoCellAnchor>
  <xdr:twoCellAnchor>
    <xdr:from>
      <xdr:col>8</xdr:col>
      <xdr:colOff>846227</xdr:colOff>
      <xdr:row>73</xdr:row>
      <xdr:rowOff>39940</xdr:rowOff>
    </xdr:from>
    <xdr:to>
      <xdr:col>8</xdr:col>
      <xdr:colOff>1129439</xdr:colOff>
      <xdr:row>74</xdr:row>
      <xdr:rowOff>175202</xdr:rowOff>
    </xdr:to>
    <xdr:grpSp>
      <xdr:nvGrpSpPr>
        <xdr:cNvPr id="139" name="Grupo 159">
          <a:extLst>
            <a:ext uri="{FF2B5EF4-FFF2-40B4-BE49-F238E27FC236}">
              <a16:creationId xmlns:a16="http://schemas.microsoft.com/office/drawing/2014/main" id="{494239A5-56AF-4405-95E2-BBF9D5253281}"/>
            </a:ext>
          </a:extLst>
        </xdr:cNvPr>
        <xdr:cNvGrpSpPr/>
      </xdr:nvGrpSpPr>
      <xdr:grpSpPr>
        <a:xfrm>
          <a:off x="7170827" y="13289215"/>
          <a:ext cx="283212" cy="335287"/>
          <a:chOff x="6167014" y="3431967"/>
          <a:chExt cx="349887" cy="335287"/>
        </a:xfrm>
      </xdr:grpSpPr>
      <xdr:sp macro="" textlink="">
        <xdr:nvSpPr>
          <xdr:cNvPr id="140" name="Arc 69">
            <a:extLst>
              <a:ext uri="{FF2B5EF4-FFF2-40B4-BE49-F238E27FC236}">
                <a16:creationId xmlns:a16="http://schemas.microsoft.com/office/drawing/2014/main" id="{E4366372-203A-D43F-0354-9D6C4D02D580}"/>
              </a:ext>
            </a:extLst>
          </xdr:cNvPr>
          <xdr:cNvSpPr>
            <a:spLocks noChangeAspect="1"/>
          </xdr:cNvSpPr>
        </xdr:nvSpPr>
        <xdr:spPr bwMode="gray">
          <a:xfrm>
            <a:off x="6341128" y="3431967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chemeClr val="tx1">
              <a:lumMod val="75000"/>
              <a:lumOff val="25000"/>
            </a:schemeClr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41" name="Arc 70">
            <a:extLst>
              <a:ext uri="{FF2B5EF4-FFF2-40B4-BE49-F238E27FC236}">
                <a16:creationId xmlns:a16="http://schemas.microsoft.com/office/drawing/2014/main" id="{B9461E51-FC21-CCFD-D827-20049683B8F5}"/>
              </a:ext>
            </a:extLst>
          </xdr:cNvPr>
          <xdr:cNvSpPr>
            <a:spLocks noChangeAspect="1"/>
          </xdr:cNvSpPr>
        </xdr:nvSpPr>
        <xdr:spPr bwMode="gray">
          <a:xfrm flipV="1">
            <a:off x="6341128" y="3598816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chemeClr val="tx1">
              <a:lumMod val="75000"/>
              <a:lumOff val="25000"/>
            </a:schemeClr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42" name="Arc 72">
            <a:extLst>
              <a:ext uri="{FF2B5EF4-FFF2-40B4-BE49-F238E27FC236}">
                <a16:creationId xmlns:a16="http://schemas.microsoft.com/office/drawing/2014/main" id="{025AC090-80C1-6262-40C8-4B095E0DB9CD}"/>
              </a:ext>
            </a:extLst>
          </xdr:cNvPr>
          <xdr:cNvSpPr>
            <a:spLocks noChangeAspect="1"/>
          </xdr:cNvSpPr>
        </xdr:nvSpPr>
        <xdr:spPr bwMode="gray">
          <a:xfrm rot="16200000">
            <a:off x="6170682" y="3428300"/>
            <a:ext cx="168438" cy="175773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rgbClr val="D9D9D9"/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43" name="Arc 73">
            <a:extLst>
              <a:ext uri="{FF2B5EF4-FFF2-40B4-BE49-F238E27FC236}">
                <a16:creationId xmlns:a16="http://schemas.microsoft.com/office/drawing/2014/main" id="{6EF70882-6A21-B421-8777-07C2E42004FB}"/>
              </a:ext>
            </a:extLst>
          </xdr:cNvPr>
          <xdr:cNvSpPr>
            <a:spLocks noChangeAspect="1"/>
          </xdr:cNvSpPr>
        </xdr:nvSpPr>
        <xdr:spPr bwMode="gray">
          <a:xfrm flipH="1" flipV="1">
            <a:off x="6167015" y="3598816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rgbClr val="D9D9D9"/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</xdr:grpSp>
    <xdr:clientData/>
  </xdr:twoCellAnchor>
  <xdr:twoCellAnchor>
    <xdr:from>
      <xdr:col>7</xdr:col>
      <xdr:colOff>210373</xdr:colOff>
      <xdr:row>73</xdr:row>
      <xdr:rowOff>37999</xdr:rowOff>
    </xdr:from>
    <xdr:to>
      <xdr:col>7</xdr:col>
      <xdr:colOff>607885</xdr:colOff>
      <xdr:row>74</xdr:row>
      <xdr:rowOff>173261</xdr:rowOff>
    </xdr:to>
    <xdr:grpSp>
      <xdr:nvGrpSpPr>
        <xdr:cNvPr id="144" name="Grupo 164">
          <a:extLst>
            <a:ext uri="{FF2B5EF4-FFF2-40B4-BE49-F238E27FC236}">
              <a16:creationId xmlns:a16="http://schemas.microsoft.com/office/drawing/2014/main" id="{B4BCC5F5-A670-48FF-B20D-AE0690F222B0}"/>
            </a:ext>
          </a:extLst>
        </xdr:cNvPr>
        <xdr:cNvGrpSpPr/>
      </xdr:nvGrpSpPr>
      <xdr:grpSpPr>
        <a:xfrm>
          <a:off x="5801548" y="13287274"/>
          <a:ext cx="397512" cy="335287"/>
          <a:chOff x="4797735" y="3449076"/>
          <a:chExt cx="349887" cy="335287"/>
        </a:xfrm>
        <a:solidFill>
          <a:schemeClr val="tx1">
            <a:lumMod val="75000"/>
            <a:lumOff val="25000"/>
          </a:schemeClr>
        </a:solidFill>
      </xdr:grpSpPr>
      <xdr:sp macro="" textlink="">
        <xdr:nvSpPr>
          <xdr:cNvPr id="145" name="Arc 69">
            <a:extLst>
              <a:ext uri="{FF2B5EF4-FFF2-40B4-BE49-F238E27FC236}">
                <a16:creationId xmlns:a16="http://schemas.microsoft.com/office/drawing/2014/main" id="{05E9E61E-1AC4-F11D-D913-C6FC1C69B95F}"/>
              </a:ext>
            </a:extLst>
          </xdr:cNvPr>
          <xdr:cNvSpPr>
            <a:spLocks noChangeAspect="1"/>
          </xdr:cNvSpPr>
        </xdr:nvSpPr>
        <xdr:spPr bwMode="gray">
          <a:xfrm>
            <a:off x="4971849" y="3449076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grpFill/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46" name="Arc 70">
            <a:extLst>
              <a:ext uri="{FF2B5EF4-FFF2-40B4-BE49-F238E27FC236}">
                <a16:creationId xmlns:a16="http://schemas.microsoft.com/office/drawing/2014/main" id="{148AF2E5-282C-7B1C-84E1-773C1C2C9258}"/>
              </a:ext>
            </a:extLst>
          </xdr:cNvPr>
          <xdr:cNvSpPr>
            <a:spLocks noChangeAspect="1"/>
          </xdr:cNvSpPr>
        </xdr:nvSpPr>
        <xdr:spPr bwMode="gray">
          <a:xfrm flipV="1">
            <a:off x="4971849" y="3615925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grpFill/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47" name="Arc 72">
            <a:extLst>
              <a:ext uri="{FF2B5EF4-FFF2-40B4-BE49-F238E27FC236}">
                <a16:creationId xmlns:a16="http://schemas.microsoft.com/office/drawing/2014/main" id="{30453174-FAC6-7687-A683-EABB3875E1C9}"/>
              </a:ext>
            </a:extLst>
          </xdr:cNvPr>
          <xdr:cNvSpPr>
            <a:spLocks noChangeAspect="1"/>
          </xdr:cNvSpPr>
        </xdr:nvSpPr>
        <xdr:spPr bwMode="gray">
          <a:xfrm rot="16200000">
            <a:off x="4801403" y="3445409"/>
            <a:ext cx="168438" cy="175773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grpFill/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48" name="Arc 73">
            <a:extLst>
              <a:ext uri="{FF2B5EF4-FFF2-40B4-BE49-F238E27FC236}">
                <a16:creationId xmlns:a16="http://schemas.microsoft.com/office/drawing/2014/main" id="{227E94FD-FED3-C804-F1C6-C9BB159B68E9}"/>
              </a:ext>
            </a:extLst>
          </xdr:cNvPr>
          <xdr:cNvSpPr>
            <a:spLocks noChangeAspect="1"/>
          </xdr:cNvSpPr>
        </xdr:nvSpPr>
        <xdr:spPr bwMode="gray">
          <a:xfrm flipH="1" flipV="1">
            <a:off x="4797736" y="3615925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grpFill/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</xdr:grpSp>
    <xdr:clientData/>
  </xdr:twoCellAnchor>
  <xdr:twoCellAnchor>
    <xdr:from>
      <xdr:col>5</xdr:col>
      <xdr:colOff>415753</xdr:colOff>
      <xdr:row>83</xdr:row>
      <xdr:rowOff>30244</xdr:rowOff>
    </xdr:from>
    <xdr:to>
      <xdr:col>6</xdr:col>
      <xdr:colOff>79840</xdr:colOff>
      <xdr:row>84</xdr:row>
      <xdr:rowOff>165506</xdr:rowOff>
    </xdr:to>
    <xdr:grpSp>
      <xdr:nvGrpSpPr>
        <xdr:cNvPr id="149" name="Grupo 134">
          <a:extLst>
            <a:ext uri="{FF2B5EF4-FFF2-40B4-BE49-F238E27FC236}">
              <a16:creationId xmlns:a16="http://schemas.microsoft.com/office/drawing/2014/main" id="{6939BC69-34AF-495E-A6B2-46E9F97E0596}"/>
            </a:ext>
          </a:extLst>
        </xdr:cNvPr>
        <xdr:cNvGrpSpPr/>
      </xdr:nvGrpSpPr>
      <xdr:grpSpPr>
        <a:xfrm>
          <a:off x="4540078" y="15279769"/>
          <a:ext cx="397512" cy="335287"/>
          <a:chOff x="4797735" y="5178231"/>
          <a:chExt cx="349887" cy="335287"/>
        </a:xfrm>
      </xdr:grpSpPr>
      <xdr:sp macro="" textlink="">
        <xdr:nvSpPr>
          <xdr:cNvPr id="150" name="Arc 69">
            <a:extLst>
              <a:ext uri="{FF2B5EF4-FFF2-40B4-BE49-F238E27FC236}">
                <a16:creationId xmlns:a16="http://schemas.microsoft.com/office/drawing/2014/main" id="{1A1D0D08-0017-667C-7497-F09F7E9ABDEB}"/>
              </a:ext>
            </a:extLst>
          </xdr:cNvPr>
          <xdr:cNvSpPr>
            <a:spLocks noChangeAspect="1"/>
          </xdr:cNvSpPr>
        </xdr:nvSpPr>
        <xdr:spPr bwMode="gray">
          <a:xfrm>
            <a:off x="4971849" y="5178231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chemeClr val="tx1">
              <a:lumMod val="75000"/>
              <a:lumOff val="25000"/>
            </a:schemeClr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51" name="Arc 70">
            <a:extLst>
              <a:ext uri="{FF2B5EF4-FFF2-40B4-BE49-F238E27FC236}">
                <a16:creationId xmlns:a16="http://schemas.microsoft.com/office/drawing/2014/main" id="{C06E587E-BA5C-0E56-285E-2A14FCCE7A71}"/>
              </a:ext>
            </a:extLst>
          </xdr:cNvPr>
          <xdr:cNvSpPr>
            <a:spLocks noChangeAspect="1"/>
          </xdr:cNvSpPr>
        </xdr:nvSpPr>
        <xdr:spPr bwMode="gray">
          <a:xfrm flipV="1">
            <a:off x="4971849" y="5345080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chemeClr val="tx1">
              <a:lumMod val="75000"/>
              <a:lumOff val="25000"/>
            </a:schemeClr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52" name="Arc 72">
            <a:extLst>
              <a:ext uri="{FF2B5EF4-FFF2-40B4-BE49-F238E27FC236}">
                <a16:creationId xmlns:a16="http://schemas.microsoft.com/office/drawing/2014/main" id="{231651C4-755E-6E00-546F-7428DC5DBCBA}"/>
              </a:ext>
            </a:extLst>
          </xdr:cNvPr>
          <xdr:cNvSpPr>
            <a:spLocks noChangeAspect="1"/>
          </xdr:cNvSpPr>
        </xdr:nvSpPr>
        <xdr:spPr bwMode="gray">
          <a:xfrm rot="16200000">
            <a:off x="4801403" y="5174564"/>
            <a:ext cx="168438" cy="175773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rgbClr val="D9D9D9"/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53" name="Arc 73">
            <a:extLst>
              <a:ext uri="{FF2B5EF4-FFF2-40B4-BE49-F238E27FC236}">
                <a16:creationId xmlns:a16="http://schemas.microsoft.com/office/drawing/2014/main" id="{184C4E14-C5FE-7694-2FC6-05403D04321D}"/>
              </a:ext>
            </a:extLst>
          </xdr:cNvPr>
          <xdr:cNvSpPr>
            <a:spLocks noChangeAspect="1"/>
          </xdr:cNvSpPr>
        </xdr:nvSpPr>
        <xdr:spPr bwMode="gray">
          <a:xfrm flipH="1" flipV="1">
            <a:off x="4797736" y="5345080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chemeClr val="tx1">
              <a:lumMod val="75000"/>
              <a:lumOff val="25000"/>
            </a:schemeClr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</xdr:grpSp>
    <xdr:clientData/>
  </xdr:twoCellAnchor>
  <xdr:twoCellAnchor>
    <xdr:from>
      <xdr:col>5</xdr:col>
      <xdr:colOff>400875</xdr:colOff>
      <xdr:row>79</xdr:row>
      <xdr:rowOff>150383</xdr:rowOff>
    </xdr:from>
    <xdr:to>
      <xdr:col>6</xdr:col>
      <xdr:colOff>64962</xdr:colOff>
      <xdr:row>81</xdr:row>
      <xdr:rowOff>78000</xdr:rowOff>
    </xdr:to>
    <xdr:grpSp>
      <xdr:nvGrpSpPr>
        <xdr:cNvPr id="154" name="Grupo 134">
          <a:extLst>
            <a:ext uri="{FF2B5EF4-FFF2-40B4-BE49-F238E27FC236}">
              <a16:creationId xmlns:a16="http://schemas.microsoft.com/office/drawing/2014/main" id="{735B2663-90A9-44EB-9A90-7056686952BE}"/>
            </a:ext>
          </a:extLst>
        </xdr:cNvPr>
        <xdr:cNvGrpSpPr/>
      </xdr:nvGrpSpPr>
      <xdr:grpSpPr>
        <a:xfrm>
          <a:off x="4525200" y="14599808"/>
          <a:ext cx="397512" cy="327667"/>
          <a:chOff x="4797735" y="5178231"/>
          <a:chExt cx="349887" cy="335287"/>
        </a:xfrm>
      </xdr:grpSpPr>
      <xdr:sp macro="" textlink="">
        <xdr:nvSpPr>
          <xdr:cNvPr id="155" name="Arc 69">
            <a:extLst>
              <a:ext uri="{FF2B5EF4-FFF2-40B4-BE49-F238E27FC236}">
                <a16:creationId xmlns:a16="http://schemas.microsoft.com/office/drawing/2014/main" id="{BD52BA02-0A5F-EBDB-47EC-A8743DAE2ADD}"/>
              </a:ext>
            </a:extLst>
          </xdr:cNvPr>
          <xdr:cNvSpPr>
            <a:spLocks noChangeAspect="1"/>
          </xdr:cNvSpPr>
        </xdr:nvSpPr>
        <xdr:spPr bwMode="gray">
          <a:xfrm>
            <a:off x="4971849" y="5178231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chemeClr val="tx1">
              <a:lumMod val="75000"/>
              <a:lumOff val="25000"/>
            </a:schemeClr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56" name="Arc 70">
            <a:extLst>
              <a:ext uri="{FF2B5EF4-FFF2-40B4-BE49-F238E27FC236}">
                <a16:creationId xmlns:a16="http://schemas.microsoft.com/office/drawing/2014/main" id="{1415EABC-E57F-5582-2E4A-45DBD6F2622F}"/>
              </a:ext>
            </a:extLst>
          </xdr:cNvPr>
          <xdr:cNvSpPr>
            <a:spLocks noChangeAspect="1"/>
          </xdr:cNvSpPr>
        </xdr:nvSpPr>
        <xdr:spPr bwMode="gray">
          <a:xfrm flipV="1">
            <a:off x="4971849" y="5345080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chemeClr val="tx1">
              <a:lumMod val="75000"/>
              <a:lumOff val="25000"/>
            </a:schemeClr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57" name="Arc 72">
            <a:extLst>
              <a:ext uri="{FF2B5EF4-FFF2-40B4-BE49-F238E27FC236}">
                <a16:creationId xmlns:a16="http://schemas.microsoft.com/office/drawing/2014/main" id="{E1667774-4831-4751-0307-E6848BBFA1DB}"/>
              </a:ext>
            </a:extLst>
          </xdr:cNvPr>
          <xdr:cNvSpPr>
            <a:spLocks noChangeAspect="1"/>
          </xdr:cNvSpPr>
        </xdr:nvSpPr>
        <xdr:spPr bwMode="gray">
          <a:xfrm rot="16200000">
            <a:off x="4801403" y="5174564"/>
            <a:ext cx="168438" cy="175773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rgbClr val="D9D9D9"/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58" name="Arc 73">
            <a:extLst>
              <a:ext uri="{FF2B5EF4-FFF2-40B4-BE49-F238E27FC236}">
                <a16:creationId xmlns:a16="http://schemas.microsoft.com/office/drawing/2014/main" id="{DB46408F-AC78-A5C4-C889-2AE6FC0C77C4}"/>
              </a:ext>
            </a:extLst>
          </xdr:cNvPr>
          <xdr:cNvSpPr>
            <a:spLocks noChangeAspect="1"/>
          </xdr:cNvSpPr>
        </xdr:nvSpPr>
        <xdr:spPr bwMode="gray">
          <a:xfrm flipH="1" flipV="1">
            <a:off x="4797736" y="5345080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chemeClr val="tx1">
              <a:lumMod val="75000"/>
              <a:lumOff val="25000"/>
            </a:schemeClr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</xdr:grpSp>
    <xdr:clientData/>
  </xdr:twoCellAnchor>
  <xdr:twoCellAnchor>
    <xdr:from>
      <xdr:col>8</xdr:col>
      <xdr:colOff>865277</xdr:colOff>
      <xdr:row>79</xdr:row>
      <xdr:rowOff>168638</xdr:rowOff>
    </xdr:from>
    <xdr:to>
      <xdr:col>8</xdr:col>
      <xdr:colOff>1148489</xdr:colOff>
      <xdr:row>81</xdr:row>
      <xdr:rowOff>96255</xdr:rowOff>
    </xdr:to>
    <xdr:grpSp>
      <xdr:nvGrpSpPr>
        <xdr:cNvPr id="159" name="Grupo 134">
          <a:extLst>
            <a:ext uri="{FF2B5EF4-FFF2-40B4-BE49-F238E27FC236}">
              <a16:creationId xmlns:a16="http://schemas.microsoft.com/office/drawing/2014/main" id="{C4CF40D4-03D2-408A-9337-0866D2D08526}"/>
            </a:ext>
          </a:extLst>
        </xdr:cNvPr>
        <xdr:cNvGrpSpPr/>
      </xdr:nvGrpSpPr>
      <xdr:grpSpPr>
        <a:xfrm>
          <a:off x="7189877" y="14618063"/>
          <a:ext cx="283212" cy="327667"/>
          <a:chOff x="4797735" y="5178231"/>
          <a:chExt cx="349887" cy="335287"/>
        </a:xfrm>
      </xdr:grpSpPr>
      <xdr:sp macro="" textlink="">
        <xdr:nvSpPr>
          <xdr:cNvPr id="160" name="Arc 69">
            <a:extLst>
              <a:ext uri="{FF2B5EF4-FFF2-40B4-BE49-F238E27FC236}">
                <a16:creationId xmlns:a16="http://schemas.microsoft.com/office/drawing/2014/main" id="{2FB0B3B1-95C5-3358-33B5-CE47D3B8793C}"/>
              </a:ext>
            </a:extLst>
          </xdr:cNvPr>
          <xdr:cNvSpPr>
            <a:spLocks noChangeAspect="1"/>
          </xdr:cNvSpPr>
        </xdr:nvSpPr>
        <xdr:spPr bwMode="gray">
          <a:xfrm>
            <a:off x="4971849" y="5178231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chemeClr val="tx1">
              <a:lumMod val="75000"/>
              <a:lumOff val="25000"/>
            </a:schemeClr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61" name="Arc 70">
            <a:extLst>
              <a:ext uri="{FF2B5EF4-FFF2-40B4-BE49-F238E27FC236}">
                <a16:creationId xmlns:a16="http://schemas.microsoft.com/office/drawing/2014/main" id="{1B2A57BD-21D3-16B5-47CF-923999EC01E0}"/>
              </a:ext>
            </a:extLst>
          </xdr:cNvPr>
          <xdr:cNvSpPr>
            <a:spLocks noChangeAspect="1"/>
          </xdr:cNvSpPr>
        </xdr:nvSpPr>
        <xdr:spPr bwMode="gray">
          <a:xfrm flipV="1">
            <a:off x="4971849" y="5345080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chemeClr val="tx1">
              <a:lumMod val="75000"/>
              <a:lumOff val="25000"/>
            </a:schemeClr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62" name="Arc 72">
            <a:extLst>
              <a:ext uri="{FF2B5EF4-FFF2-40B4-BE49-F238E27FC236}">
                <a16:creationId xmlns:a16="http://schemas.microsoft.com/office/drawing/2014/main" id="{F5290A54-BEF2-B555-40B6-67E3F1D7A6E5}"/>
              </a:ext>
            </a:extLst>
          </xdr:cNvPr>
          <xdr:cNvSpPr>
            <a:spLocks noChangeAspect="1"/>
          </xdr:cNvSpPr>
        </xdr:nvSpPr>
        <xdr:spPr bwMode="gray">
          <a:xfrm rot="16200000">
            <a:off x="4801403" y="5174564"/>
            <a:ext cx="168438" cy="175773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rgbClr val="D9D9D9"/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  <xdr:sp macro="" textlink="">
        <xdr:nvSpPr>
          <xdr:cNvPr id="163" name="Arc 73">
            <a:extLst>
              <a:ext uri="{FF2B5EF4-FFF2-40B4-BE49-F238E27FC236}">
                <a16:creationId xmlns:a16="http://schemas.microsoft.com/office/drawing/2014/main" id="{155731DF-4759-4FAA-0D9C-425C46EB34CC}"/>
              </a:ext>
            </a:extLst>
          </xdr:cNvPr>
          <xdr:cNvSpPr>
            <a:spLocks noChangeAspect="1"/>
          </xdr:cNvSpPr>
        </xdr:nvSpPr>
        <xdr:spPr bwMode="gray">
          <a:xfrm flipH="1" flipV="1">
            <a:off x="4797736" y="5345080"/>
            <a:ext cx="175773" cy="168438"/>
          </a:xfrm>
          <a:custGeom>
            <a:avLst/>
            <a:gdLst>
              <a:gd name="G0" fmla="+- 0 0 0"/>
              <a:gd name="G1" fmla="+- 21600 0 0"/>
              <a:gd name="G2" fmla="+- 21600 0 0"/>
              <a:gd name="T0" fmla="*/ 75 w 21600"/>
              <a:gd name="T1" fmla="*/ 0 h 21600"/>
              <a:gd name="T2" fmla="*/ 21600 w 21600"/>
              <a:gd name="T3" fmla="*/ 21600 h 21600"/>
              <a:gd name="T4" fmla="*/ 0 w 21600"/>
              <a:gd name="T5" fmla="*/ 21600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21600" h="21600" fill="none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</a:path>
              <a:path w="21600" h="21600" stroke="0" extrusionOk="0">
                <a:moveTo>
                  <a:pt x="74" y="0"/>
                </a:moveTo>
                <a:cubicBezTo>
                  <a:pt x="11974" y="41"/>
                  <a:pt x="21600" y="9699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solidFill>
            <a:schemeClr val="tx1">
              <a:lumMod val="75000"/>
              <a:lumOff val="25000"/>
            </a:schemeClr>
          </a:solidFill>
          <a:ln w="12700">
            <a:noFill/>
            <a:round/>
            <a:headEnd/>
            <a:tailEnd/>
          </a:ln>
          <a:effectLst/>
        </xdr:spPr>
        <xdr:txBody>
          <a:bodyPr wrap="square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32962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charset="0"/>
              <a:ea typeface="ＭＳ Ｐゴシック" charset="0"/>
              <a:cs typeface="ＭＳ Ｐゴシック" charset="0"/>
            </a:endParaRPr>
          </a:p>
        </xdr:txBody>
      </xdr:sp>
    </xdr:grpSp>
    <xdr:clientData/>
  </xdr:twoCellAnchor>
  <xdr:twoCellAnchor editAs="oneCell">
    <xdr:from>
      <xdr:col>11</xdr:col>
      <xdr:colOff>285750</xdr:colOff>
      <xdr:row>80</xdr:row>
      <xdr:rowOff>101600</xdr:rowOff>
    </xdr:from>
    <xdr:to>
      <xdr:col>14</xdr:col>
      <xdr:colOff>585470</xdr:colOff>
      <xdr:row>84</xdr:row>
      <xdr:rowOff>39370</xdr:rowOff>
    </xdr:to>
    <xdr:pic>
      <xdr:nvPicPr>
        <xdr:cNvPr id="164" name="Picture 93">
          <a:extLst>
            <a:ext uri="{FF2B5EF4-FFF2-40B4-BE49-F238E27FC236}">
              <a16:creationId xmlns:a16="http://schemas.microsoft.com/office/drawing/2014/main" id="{37309CB4-C653-4680-8535-9A78C4D53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350" y="3073400"/>
          <a:ext cx="2341880" cy="638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0</xdr:colOff>
      <xdr:row>67</xdr:row>
      <xdr:rowOff>0</xdr:rowOff>
    </xdr:from>
    <xdr:to>
      <xdr:col>26</xdr:col>
      <xdr:colOff>147891</xdr:colOff>
      <xdr:row>79</xdr:row>
      <xdr:rowOff>13899</xdr:rowOff>
    </xdr:to>
    <xdr:graphicFrame macro="">
      <xdr:nvGraphicFramePr>
        <xdr:cNvPr id="165" name="Diagram 131">
          <a:extLst>
            <a:ext uri="{FF2B5EF4-FFF2-40B4-BE49-F238E27FC236}">
              <a16:creationId xmlns:a16="http://schemas.microsoft.com/office/drawing/2014/main" id="{F3114E05-5E7D-4CDC-922B-1804F1925D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" r:lo="rId7" r:qs="rId8" r:cs="rId9"/>
        </a:graphicData>
      </a:graphic>
    </xdr:graphicFrame>
    <xdr:clientData/>
  </xdr:twoCellAnchor>
  <xdr:twoCellAnchor>
    <xdr:from>
      <xdr:col>16</xdr:col>
      <xdr:colOff>40987</xdr:colOff>
      <xdr:row>67</xdr:row>
      <xdr:rowOff>19804</xdr:rowOff>
    </xdr:from>
    <xdr:to>
      <xdr:col>19</xdr:col>
      <xdr:colOff>172772</xdr:colOff>
      <xdr:row>68</xdr:row>
      <xdr:rowOff>127547</xdr:rowOff>
    </xdr:to>
    <xdr:sp macro="" textlink="">
      <xdr:nvSpPr>
        <xdr:cNvPr id="166" name="CaixaDeTexto 112">
          <a:extLst>
            <a:ext uri="{FF2B5EF4-FFF2-40B4-BE49-F238E27FC236}">
              <a16:creationId xmlns:a16="http://schemas.microsoft.com/office/drawing/2014/main" id="{7AD1A8D0-E4E6-4FDC-ADF3-1B63F76BA669}"/>
            </a:ext>
          </a:extLst>
        </xdr:cNvPr>
        <xdr:cNvSpPr txBox="1"/>
      </xdr:nvSpPr>
      <xdr:spPr bwMode="auto">
        <a:xfrm>
          <a:off x="711547" y="416044"/>
          <a:ext cx="2143465" cy="3058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="horz" wrap="square" lIns="91430" tIns="45716" rIns="91430" bIns="45716" numCol="1" rtlCol="0" anchor="b" anchorCtr="0" compatLnSpc="1">
          <a:prstTxWarp prst="textNoShape">
            <a:avLst/>
          </a:prstTxWarp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pt-BR" sz="1400">
              <a:solidFill>
                <a:schemeClr val="bg1"/>
              </a:solidFill>
            </a:rPr>
            <a:t>1. Definição das variáveis</a:t>
          </a:r>
        </a:p>
      </xdr:txBody>
    </xdr:sp>
    <xdr:clientData/>
  </xdr:twoCellAnchor>
  <xdr:twoCellAnchor>
    <xdr:from>
      <xdr:col>16</xdr:col>
      <xdr:colOff>166662</xdr:colOff>
      <xdr:row>68</xdr:row>
      <xdr:rowOff>119066</xdr:rowOff>
    </xdr:from>
    <xdr:to>
      <xdr:col>19</xdr:col>
      <xdr:colOff>301050</xdr:colOff>
      <xdr:row>70</xdr:row>
      <xdr:rowOff>1641</xdr:rowOff>
    </xdr:to>
    <xdr:sp macro="" textlink="">
      <xdr:nvSpPr>
        <xdr:cNvPr id="167" name="Rectangle 133">
          <a:extLst>
            <a:ext uri="{FF2B5EF4-FFF2-40B4-BE49-F238E27FC236}">
              <a16:creationId xmlns:a16="http://schemas.microsoft.com/office/drawing/2014/main" id="{7F0DC38B-A859-46B6-A5CC-854E0E50B73F}"/>
            </a:ext>
          </a:extLst>
        </xdr:cNvPr>
        <xdr:cNvSpPr/>
      </xdr:nvSpPr>
      <xdr:spPr>
        <a:xfrm>
          <a:off x="837222" y="713426"/>
          <a:ext cx="2146068" cy="278815"/>
        </a:xfrm>
        <a:prstGeom prst="rect">
          <a:avLst/>
        </a:prstGeom>
      </xdr:spPr>
      <xdr:txBody>
        <a:bodyPr wrap="square" lIns="93296" tIns="46648" rIns="93296" bIns="46648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932271" fontAlgn="auto">
            <a:spcBef>
              <a:spcPts val="0"/>
            </a:spcBef>
            <a:spcAft>
              <a:spcPts val="0"/>
            </a:spcAft>
            <a:defRPr/>
          </a:pPr>
          <a:r>
            <a:rPr lang="pt-BR" sz="1200" kern="0">
              <a:solidFill>
                <a:schemeClr val="bg1"/>
              </a:solidFill>
              <a:ea typeface="ＭＳ Ｐゴシック" charset="-128"/>
              <a:cs typeface="Franklin Gothic Book"/>
            </a:rPr>
            <a:t>Posição no mercado  (+)</a:t>
          </a:r>
        </a:p>
      </xdr:txBody>
    </xdr:sp>
    <xdr:clientData/>
  </xdr:twoCellAnchor>
  <xdr:twoCellAnchor>
    <xdr:from>
      <xdr:col>16</xdr:col>
      <xdr:colOff>173288</xdr:colOff>
      <xdr:row>69</xdr:row>
      <xdr:rowOff>186796</xdr:rowOff>
    </xdr:from>
    <xdr:to>
      <xdr:col>19</xdr:col>
      <xdr:colOff>162865</xdr:colOff>
      <xdr:row>71</xdr:row>
      <xdr:rowOff>69371</xdr:rowOff>
    </xdr:to>
    <xdr:sp macro="" textlink="">
      <xdr:nvSpPr>
        <xdr:cNvPr id="168" name="Rectangle 134">
          <a:extLst>
            <a:ext uri="{FF2B5EF4-FFF2-40B4-BE49-F238E27FC236}">
              <a16:creationId xmlns:a16="http://schemas.microsoft.com/office/drawing/2014/main" id="{15D012DF-58D7-4A4E-ABE9-09803991E94F}"/>
            </a:ext>
          </a:extLst>
        </xdr:cNvPr>
        <xdr:cNvSpPr/>
      </xdr:nvSpPr>
      <xdr:spPr>
        <a:xfrm>
          <a:off x="843848" y="979276"/>
          <a:ext cx="2001257" cy="278815"/>
        </a:xfrm>
        <a:prstGeom prst="rect">
          <a:avLst/>
        </a:prstGeom>
      </xdr:spPr>
      <xdr:txBody>
        <a:bodyPr wrap="square" lIns="93296" tIns="46648" rIns="93296" bIns="46648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pt-BR" sz="1200" kern="0">
              <a:solidFill>
                <a:schemeClr val="bg1"/>
              </a:solidFill>
              <a:ea typeface="ＭＳ Ｐゴシック" charset="-128"/>
              <a:cs typeface="Franklin Gothic Book"/>
            </a:rPr>
            <a:t>Nível de concorrência  (-)</a:t>
          </a:r>
        </a:p>
      </xdr:txBody>
    </xdr:sp>
    <xdr:clientData/>
  </xdr:twoCellAnchor>
  <xdr:twoCellAnchor>
    <xdr:from>
      <xdr:col>16</xdr:col>
      <xdr:colOff>166664</xdr:colOff>
      <xdr:row>71</xdr:row>
      <xdr:rowOff>42914</xdr:rowOff>
    </xdr:from>
    <xdr:to>
      <xdr:col>19</xdr:col>
      <xdr:colOff>64270</xdr:colOff>
      <xdr:row>73</xdr:row>
      <xdr:rowOff>106403</xdr:rowOff>
    </xdr:to>
    <xdr:sp macro="" textlink="">
      <xdr:nvSpPr>
        <xdr:cNvPr id="169" name="Rectangle 136">
          <a:extLst>
            <a:ext uri="{FF2B5EF4-FFF2-40B4-BE49-F238E27FC236}">
              <a16:creationId xmlns:a16="http://schemas.microsoft.com/office/drawing/2014/main" id="{E5FE6F42-E076-416B-9CA4-B4624E8C2903}"/>
            </a:ext>
          </a:extLst>
        </xdr:cNvPr>
        <xdr:cNvSpPr/>
      </xdr:nvSpPr>
      <xdr:spPr>
        <a:xfrm>
          <a:off x="837224" y="1231634"/>
          <a:ext cx="1909286" cy="459729"/>
        </a:xfrm>
        <a:prstGeom prst="rect">
          <a:avLst/>
        </a:prstGeom>
      </xdr:spPr>
      <xdr:txBody>
        <a:bodyPr wrap="square" lIns="93296" tIns="46648" rIns="93296" bIns="46648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932271" fontAlgn="auto">
            <a:spcBef>
              <a:spcPts val="0"/>
            </a:spcBef>
            <a:spcAft>
              <a:spcPts val="0"/>
            </a:spcAft>
            <a:defRPr/>
          </a:pPr>
          <a:r>
            <a:rPr lang="pt-BR" sz="1200" kern="0">
              <a:solidFill>
                <a:schemeClr val="bg1"/>
              </a:solidFill>
              <a:ea typeface="ＭＳ Ｐゴシック" charset="-128"/>
              <a:cs typeface="Franklin Gothic Book"/>
            </a:rPr>
            <a:t>Grau de penetração do segmento (-)</a:t>
          </a:r>
        </a:p>
      </xdr:txBody>
    </xdr:sp>
    <xdr:clientData/>
  </xdr:twoCellAnchor>
  <xdr:twoCellAnchor>
    <xdr:from>
      <xdr:col>16</xdr:col>
      <xdr:colOff>166663</xdr:colOff>
      <xdr:row>74</xdr:row>
      <xdr:rowOff>130484</xdr:rowOff>
    </xdr:from>
    <xdr:to>
      <xdr:col>19</xdr:col>
      <xdr:colOff>296168</xdr:colOff>
      <xdr:row>76</xdr:row>
      <xdr:rowOff>13059</xdr:rowOff>
    </xdr:to>
    <xdr:sp macro="" textlink="">
      <xdr:nvSpPr>
        <xdr:cNvPr id="170" name="Rectangle 137">
          <a:extLst>
            <a:ext uri="{FF2B5EF4-FFF2-40B4-BE49-F238E27FC236}">
              <a16:creationId xmlns:a16="http://schemas.microsoft.com/office/drawing/2014/main" id="{8A454305-20C3-4100-80C1-083C386D1A93}"/>
            </a:ext>
          </a:extLst>
        </xdr:cNvPr>
        <xdr:cNvSpPr/>
      </xdr:nvSpPr>
      <xdr:spPr>
        <a:xfrm>
          <a:off x="837223" y="1913564"/>
          <a:ext cx="2141185" cy="278815"/>
        </a:xfrm>
        <a:prstGeom prst="rect">
          <a:avLst/>
        </a:prstGeom>
      </xdr:spPr>
      <xdr:txBody>
        <a:bodyPr wrap="square" lIns="93296" tIns="46648" rIns="93296" bIns="46648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932271" fontAlgn="auto">
            <a:spcBef>
              <a:spcPts val="0"/>
            </a:spcBef>
            <a:spcAft>
              <a:spcPts val="0"/>
            </a:spcAft>
            <a:defRPr/>
          </a:pPr>
          <a:r>
            <a:rPr lang="pt-BR" sz="1200" kern="0">
              <a:solidFill>
                <a:schemeClr val="bg1"/>
              </a:solidFill>
              <a:ea typeface="ＭＳ Ｐゴシック" charset="-128"/>
              <a:cs typeface="Franklin Gothic Book"/>
            </a:rPr>
            <a:t>Necessidade de capital (-)</a:t>
          </a:r>
        </a:p>
      </xdr:txBody>
    </xdr:sp>
    <xdr:clientData/>
  </xdr:twoCellAnchor>
  <xdr:twoCellAnchor>
    <xdr:from>
      <xdr:col>16</xdr:col>
      <xdr:colOff>166912</xdr:colOff>
      <xdr:row>73</xdr:row>
      <xdr:rowOff>77426</xdr:rowOff>
    </xdr:from>
    <xdr:to>
      <xdr:col>19</xdr:col>
      <xdr:colOff>185391</xdr:colOff>
      <xdr:row>74</xdr:row>
      <xdr:rowOff>156274</xdr:rowOff>
    </xdr:to>
    <xdr:sp macro="" textlink="">
      <xdr:nvSpPr>
        <xdr:cNvPr id="171" name="Rectangle 138">
          <a:extLst>
            <a:ext uri="{FF2B5EF4-FFF2-40B4-BE49-F238E27FC236}">
              <a16:creationId xmlns:a16="http://schemas.microsoft.com/office/drawing/2014/main" id="{1FB9F443-277D-489A-9243-215C7A0509D9}"/>
            </a:ext>
          </a:extLst>
        </xdr:cNvPr>
        <xdr:cNvSpPr/>
      </xdr:nvSpPr>
      <xdr:spPr>
        <a:xfrm>
          <a:off x="837472" y="1662386"/>
          <a:ext cx="2030159" cy="276968"/>
        </a:xfrm>
        <a:prstGeom prst="rect">
          <a:avLst/>
        </a:prstGeom>
      </xdr:spPr>
      <xdr:txBody>
        <a:bodyPr wrap="square" lIns="93296" tIns="46648" rIns="93296" bIns="46648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932271" fontAlgn="auto">
            <a:spcBef>
              <a:spcPts val="0"/>
            </a:spcBef>
            <a:spcAft>
              <a:spcPts val="0"/>
            </a:spcAft>
            <a:defRPr/>
          </a:pPr>
          <a:r>
            <a:rPr lang="pt-BR" sz="1200" kern="0">
              <a:solidFill>
                <a:schemeClr val="bg1"/>
              </a:solidFill>
              <a:ea typeface="ＭＳ Ｐゴシック" charset="-128"/>
              <a:cs typeface="Franklin Gothic Book"/>
            </a:rPr>
            <a:t>Potencial de crescimento (+)</a:t>
          </a:r>
        </a:p>
      </xdr:txBody>
    </xdr:sp>
    <xdr:clientData/>
  </xdr:twoCellAnchor>
  <xdr:twoCellAnchor>
    <xdr:from>
      <xdr:col>16</xdr:col>
      <xdr:colOff>166663</xdr:colOff>
      <xdr:row>75</xdr:row>
      <xdr:rowOff>176013</xdr:rowOff>
    </xdr:from>
    <xdr:to>
      <xdr:col>19</xdr:col>
      <xdr:colOff>74997</xdr:colOff>
      <xdr:row>77</xdr:row>
      <xdr:rowOff>54836</xdr:rowOff>
    </xdr:to>
    <xdr:sp macro="" textlink="">
      <xdr:nvSpPr>
        <xdr:cNvPr id="172" name="Rectangle 139">
          <a:extLst>
            <a:ext uri="{FF2B5EF4-FFF2-40B4-BE49-F238E27FC236}">
              <a16:creationId xmlns:a16="http://schemas.microsoft.com/office/drawing/2014/main" id="{B7974323-07B4-4F5A-92B1-554B373D023F}"/>
            </a:ext>
          </a:extLst>
        </xdr:cNvPr>
        <xdr:cNvSpPr/>
      </xdr:nvSpPr>
      <xdr:spPr>
        <a:xfrm>
          <a:off x="837223" y="2157213"/>
          <a:ext cx="1920014" cy="275063"/>
        </a:xfrm>
        <a:prstGeom prst="rect">
          <a:avLst/>
        </a:prstGeom>
      </xdr:spPr>
      <xdr:txBody>
        <a:bodyPr wrap="square" lIns="93296" tIns="46648" rIns="93296" bIns="46648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932271" fontAlgn="auto">
            <a:spcBef>
              <a:spcPts val="0"/>
            </a:spcBef>
            <a:spcAft>
              <a:spcPts val="0"/>
            </a:spcAft>
            <a:defRPr/>
          </a:pPr>
          <a:r>
            <a:rPr lang="pt-BR" sz="1200" kern="0">
              <a:solidFill>
                <a:schemeClr val="bg1"/>
              </a:solidFill>
              <a:ea typeface="ＭＳ Ｐゴシック" charset="-128"/>
              <a:cs typeface="Franklin Gothic Book"/>
            </a:rPr>
            <a:t>Fatores regionais (+/-)</a:t>
          </a:r>
        </a:p>
      </xdr:txBody>
    </xdr:sp>
    <xdr:clientData/>
  </xdr:twoCellAnchor>
  <xdr:twoCellAnchor>
    <xdr:from>
      <xdr:col>19</xdr:col>
      <xdr:colOff>554562</xdr:colOff>
      <xdr:row>70</xdr:row>
      <xdr:rowOff>122955</xdr:rowOff>
    </xdr:from>
    <xdr:to>
      <xdr:col>21</xdr:col>
      <xdr:colOff>576509</xdr:colOff>
      <xdr:row>75</xdr:row>
      <xdr:rowOff>76929</xdr:rowOff>
    </xdr:to>
    <xdr:sp macro="" textlink="">
      <xdr:nvSpPr>
        <xdr:cNvPr id="173" name="CaixaDeTexto 112">
          <a:extLst>
            <a:ext uri="{FF2B5EF4-FFF2-40B4-BE49-F238E27FC236}">
              <a16:creationId xmlns:a16="http://schemas.microsoft.com/office/drawing/2014/main" id="{48FE9FA4-5A28-4E3F-BFFD-914CE3F1A862}"/>
            </a:ext>
          </a:extLst>
        </xdr:cNvPr>
        <xdr:cNvSpPr txBox="1"/>
      </xdr:nvSpPr>
      <xdr:spPr bwMode="auto">
        <a:xfrm>
          <a:off x="15213537" y="12600705"/>
          <a:ext cx="1364972" cy="9540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="horz" wrap="square" lIns="91430" tIns="45716" rIns="91430" bIns="45716" numCol="1" rtlCol="0" anchor="b" anchorCtr="0" compatLnSpc="1">
          <a:prstTxWarp prst="textNoShape">
            <a:avLst/>
          </a:prstTxWarp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>
              <a:solidFill>
                <a:schemeClr val="bg1"/>
              </a:solidFill>
            </a:rPr>
            <a:t>2. Atribuição de notas às variáveis para os diferentes negócios</a:t>
          </a:r>
        </a:p>
      </xdr:txBody>
    </xdr:sp>
    <xdr:clientData/>
  </xdr:twoCellAnchor>
  <xdr:twoCellAnchor>
    <xdr:from>
      <xdr:col>22</xdr:col>
      <xdr:colOff>722871</xdr:colOff>
      <xdr:row>69</xdr:row>
      <xdr:rowOff>62859</xdr:rowOff>
    </xdr:from>
    <xdr:to>
      <xdr:col>24</xdr:col>
      <xdr:colOff>773393</xdr:colOff>
      <xdr:row>75</xdr:row>
      <xdr:rowOff>32252</xdr:rowOff>
    </xdr:to>
    <xdr:sp macro="" textlink="">
      <xdr:nvSpPr>
        <xdr:cNvPr id="174" name="CaixaDeTexto 112">
          <a:extLst>
            <a:ext uri="{FF2B5EF4-FFF2-40B4-BE49-F238E27FC236}">
              <a16:creationId xmlns:a16="http://schemas.microsoft.com/office/drawing/2014/main" id="{0D675F1A-EC83-4C66-85AE-92DA5511E3C9}"/>
            </a:ext>
          </a:extLst>
        </xdr:cNvPr>
        <xdr:cNvSpPr txBox="1"/>
      </xdr:nvSpPr>
      <xdr:spPr bwMode="auto">
        <a:xfrm>
          <a:off x="17343996" y="12340584"/>
          <a:ext cx="1879322" cy="11695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="horz" wrap="square" lIns="91430" tIns="45716" rIns="91430" bIns="45716" numCol="1" rtlCol="0" anchor="b" anchorCtr="0" compatLnSpc="1">
          <a:prstTxWarp prst="textNoShape">
            <a:avLst/>
          </a:prstTxWarp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400">
              <a:solidFill>
                <a:schemeClr val="bg1"/>
              </a:solidFill>
              <a:latin typeface="+mn-lt"/>
            </a:rPr>
            <a:t>3. Atribuição de pesos, variando de 0.5 a 1.5, para cada uma das variáveis</a:t>
          </a:r>
        </a:p>
      </xdr:txBody>
    </xdr:sp>
    <xdr:clientData/>
  </xdr:twoCellAnchor>
  <xdr:twoCellAnchor>
    <xdr:from>
      <xdr:col>16</xdr:col>
      <xdr:colOff>155935</xdr:colOff>
      <xdr:row>77</xdr:row>
      <xdr:rowOff>35442</xdr:rowOff>
    </xdr:from>
    <xdr:to>
      <xdr:col>19</xdr:col>
      <xdr:colOff>64269</xdr:colOff>
      <xdr:row>78</xdr:row>
      <xdr:rowOff>118042</xdr:rowOff>
    </xdr:to>
    <xdr:sp macro="" textlink="">
      <xdr:nvSpPr>
        <xdr:cNvPr id="175" name="Rectangle 29">
          <a:extLst>
            <a:ext uri="{FF2B5EF4-FFF2-40B4-BE49-F238E27FC236}">
              <a16:creationId xmlns:a16="http://schemas.microsoft.com/office/drawing/2014/main" id="{57BDEC48-DCD1-4619-9A83-F318751344FD}"/>
            </a:ext>
          </a:extLst>
        </xdr:cNvPr>
        <xdr:cNvSpPr/>
      </xdr:nvSpPr>
      <xdr:spPr>
        <a:xfrm>
          <a:off x="826495" y="2412882"/>
          <a:ext cx="1920014" cy="280720"/>
        </a:xfrm>
        <a:prstGeom prst="rect">
          <a:avLst/>
        </a:prstGeom>
      </xdr:spPr>
      <xdr:txBody>
        <a:bodyPr wrap="square" lIns="93296" tIns="46648" rIns="93296" bIns="46648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932271" fontAlgn="auto">
            <a:spcBef>
              <a:spcPts val="0"/>
            </a:spcBef>
            <a:spcAft>
              <a:spcPts val="0"/>
            </a:spcAft>
            <a:defRPr/>
          </a:pPr>
          <a:r>
            <a:rPr lang="pt-BR" sz="1200" kern="0">
              <a:solidFill>
                <a:schemeClr val="bg1"/>
              </a:solidFill>
              <a:ea typeface="ＭＳ Ｐゴシック" charset="-128"/>
              <a:cs typeface="Franklin Gothic Book"/>
            </a:rPr>
            <a:t>Outras considerações (+/-)</a:t>
          </a:r>
        </a:p>
      </xdr:txBody>
    </xdr:sp>
    <xdr:clientData/>
  </xdr:twoCellAnchor>
  <xdr:twoCellAnchor>
    <xdr:from>
      <xdr:col>37</xdr:col>
      <xdr:colOff>614073</xdr:colOff>
      <xdr:row>68</xdr:row>
      <xdr:rowOff>137456</xdr:rowOff>
    </xdr:from>
    <xdr:to>
      <xdr:col>39</xdr:col>
      <xdr:colOff>614871</xdr:colOff>
      <xdr:row>73</xdr:row>
      <xdr:rowOff>99518</xdr:rowOff>
    </xdr:to>
    <xdr:grpSp>
      <xdr:nvGrpSpPr>
        <xdr:cNvPr id="176" name="Grupo 3">
          <a:extLst>
            <a:ext uri="{FF2B5EF4-FFF2-40B4-BE49-F238E27FC236}">
              <a16:creationId xmlns:a16="http://schemas.microsoft.com/office/drawing/2014/main" id="{EE0E7FF5-9267-4543-8FE4-7941500021D3}"/>
            </a:ext>
          </a:extLst>
        </xdr:cNvPr>
        <xdr:cNvGrpSpPr/>
      </xdr:nvGrpSpPr>
      <xdr:grpSpPr>
        <a:xfrm>
          <a:off x="28379448" y="12386606"/>
          <a:ext cx="1239048" cy="962187"/>
          <a:chOff x="7782795" y="2734925"/>
          <a:chExt cx="1349538" cy="962187"/>
        </a:xfrm>
      </xdr:grpSpPr>
      <xdr:sp macro="" textlink="">
        <xdr:nvSpPr>
          <xdr:cNvPr id="177" name="Oval 36">
            <a:extLst>
              <a:ext uri="{FF2B5EF4-FFF2-40B4-BE49-F238E27FC236}">
                <a16:creationId xmlns:a16="http://schemas.microsoft.com/office/drawing/2014/main" id="{EB6363E1-D1D5-5534-0689-59225D394456}"/>
              </a:ext>
            </a:extLst>
          </xdr:cNvPr>
          <xdr:cNvSpPr>
            <a:spLocks noChangeAspect="1"/>
          </xdr:cNvSpPr>
        </xdr:nvSpPr>
        <xdr:spPr bwMode="auto">
          <a:xfrm>
            <a:off x="7842782" y="2840410"/>
            <a:ext cx="131652" cy="127583"/>
          </a:xfrm>
          <a:prstGeom prst="ellipse">
            <a:avLst/>
          </a:prstGeom>
          <a:noFill/>
          <a:ln w="19050" cap="flat" cmpd="sng" algn="ctr">
            <a:solidFill>
              <a:srgbClr val="7E561A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="horz" wrap="square" lIns="93296" tIns="46648" rIns="93296" bIns="46648" numCol="1" rtlCol="0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932962"/>
            <a:endParaRPr lang="pt-BR" sz="1100" b="1">
              <a:solidFill>
                <a:srgbClr val="000000"/>
              </a:solidFill>
              <a:latin typeface="Tahoma"/>
            </a:endParaRPr>
          </a:p>
        </xdr:txBody>
      </xdr:sp>
      <xdr:sp macro="" textlink="">
        <xdr:nvSpPr>
          <xdr:cNvPr id="178" name="Rectangle 64">
            <a:extLst>
              <a:ext uri="{FF2B5EF4-FFF2-40B4-BE49-F238E27FC236}">
                <a16:creationId xmlns:a16="http://schemas.microsoft.com/office/drawing/2014/main" id="{92F6E84E-C90C-7F48-F439-86D89B236136}"/>
              </a:ext>
            </a:extLst>
          </xdr:cNvPr>
          <xdr:cNvSpPr>
            <a:spLocks noChangeArrowheads="1"/>
          </xdr:cNvSpPr>
        </xdr:nvSpPr>
        <xdr:spPr bwMode="auto">
          <a:xfrm>
            <a:off x="8159423" y="3525952"/>
            <a:ext cx="972910" cy="169277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r="http://schemas.openxmlformats.org/officeDocument/2006/relationships" xmlns:p="http://schemas.openxmlformats.org/presentationml/2006/main" xmlns:a14="http://schemas.microsoft.com/office/drawing/2010/main" xmlns="" xmlns:lc="http://schemas.openxmlformats.org/drawingml/2006/lockedCanvas">
                <a:solidFill>
                  <a:schemeClr val="accent1"/>
                </a:solidFill>
              </a14:hiddenFill>
            </a:ext>
            <a:ext uri="{91240B29-F687-4f45-9708-019B960494DF}">
              <a14:hiddenLine xmlns:r="http://schemas.openxmlformats.org/officeDocument/2006/relationships" xmlns:p="http://schemas.openxmlformats.org/presentationml/2006/main" xmlns:a14="http://schemas.microsoft.com/office/drawing/2010/main" xmlns="" xmlns:lc="http://schemas.openxmlformats.org/drawingml/2006/lockedCanvas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r="http://schemas.openxmlformats.org/officeDocument/2006/relationships" xmlns:p="http://schemas.openxmlformats.org/presentationml/2006/main" xmlns:a14="http://schemas.microsoft.com/office/drawing/2010/main" xmlns="" xmlns:lc="http://schemas.openxmlformats.org/drawingml/2006/lockedCanvas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0" tIns="0" rIns="0" bIns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 defTabSz="914400" fontAlgn="auto">
              <a:spcBef>
                <a:spcPts val="0"/>
              </a:spcBef>
              <a:spcAft>
                <a:spcPts val="0"/>
              </a:spcAft>
              <a:defRPr/>
            </a:pPr>
            <a:r>
              <a:rPr lang="pt-BR" altLang="pt-BR" sz="1100" b="0" kern="0">
                <a:solidFill>
                  <a:sysClr val="windowText" lastClr="000000"/>
                </a:solidFill>
              </a:rPr>
              <a:t>Empilhadeiras</a:t>
            </a:r>
          </a:p>
        </xdr:txBody>
      </xdr:sp>
      <xdr:sp macro="" textlink="">
        <xdr:nvSpPr>
          <xdr:cNvPr id="179" name="Rectangle 179">
            <a:extLst>
              <a:ext uri="{FF2B5EF4-FFF2-40B4-BE49-F238E27FC236}">
                <a16:creationId xmlns:a16="http://schemas.microsoft.com/office/drawing/2014/main" id="{0BCF60B2-343D-169C-3815-300F472A9FFF}"/>
              </a:ext>
            </a:extLst>
          </xdr:cNvPr>
          <xdr:cNvSpPr>
            <a:spLocks noChangeArrowheads="1"/>
          </xdr:cNvSpPr>
        </xdr:nvSpPr>
        <xdr:spPr bwMode="auto">
          <a:xfrm>
            <a:off x="7782795" y="3321050"/>
            <a:ext cx="277812" cy="169277"/>
          </a:xfrm>
          <a:prstGeom prst="rect">
            <a:avLst/>
          </a:prstGeom>
          <a:solidFill>
            <a:schemeClr val="bg1">
              <a:lumMod val="75000"/>
            </a:schemeClr>
          </a:solidFill>
          <a:ln w="9525" algn="ctr">
            <a:solidFill>
              <a:schemeClr val="bg1"/>
            </a:solidFill>
            <a:miter lim="800000"/>
            <a:headEnd/>
            <a:tailEnd/>
          </a:ln>
        </xdr:spPr>
        <xdr:txBody>
          <a:bodyPr wrap="square" lIns="0" tIns="0" rIns="0" bIns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fontAlgn="auto" hangingPunct="1">
              <a:spcBef>
                <a:spcPts val="0"/>
              </a:spcBef>
              <a:spcAft>
                <a:spcPts val="0"/>
              </a:spcAft>
              <a:defRPr/>
            </a:pPr>
            <a:endParaRPr lang="pt-BR" altLang="pt-BR" sz="1100" kern="0">
              <a:solidFill>
                <a:srgbClr val="767676"/>
              </a:solidFill>
            </a:endParaRPr>
          </a:p>
        </xdr:txBody>
      </xdr:sp>
      <xdr:sp macro="" textlink="">
        <xdr:nvSpPr>
          <xdr:cNvPr id="180" name="Rectangle 64">
            <a:extLst>
              <a:ext uri="{FF2B5EF4-FFF2-40B4-BE49-F238E27FC236}">
                <a16:creationId xmlns:a16="http://schemas.microsoft.com/office/drawing/2014/main" id="{37A9999A-FC49-648D-5ED5-EB35E804AA66}"/>
              </a:ext>
            </a:extLst>
          </xdr:cNvPr>
          <xdr:cNvSpPr>
            <a:spLocks noChangeArrowheads="1"/>
          </xdr:cNvSpPr>
        </xdr:nvSpPr>
        <xdr:spPr bwMode="auto">
          <a:xfrm>
            <a:off x="8159423" y="3325099"/>
            <a:ext cx="972910" cy="169277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r="http://schemas.openxmlformats.org/officeDocument/2006/relationships" xmlns:p="http://schemas.openxmlformats.org/presentationml/2006/main" xmlns:a14="http://schemas.microsoft.com/office/drawing/2010/main" xmlns="" xmlns:lc="http://schemas.openxmlformats.org/drawingml/2006/lockedCanvas">
                <a:solidFill>
                  <a:schemeClr val="accent1"/>
                </a:solidFill>
              </a14:hiddenFill>
            </a:ext>
            <a:ext uri="{91240B29-F687-4f45-9708-019B960494DF}">
              <a14:hiddenLine xmlns:r="http://schemas.openxmlformats.org/officeDocument/2006/relationships" xmlns:p="http://schemas.openxmlformats.org/presentationml/2006/main" xmlns:a14="http://schemas.microsoft.com/office/drawing/2010/main" xmlns="" xmlns:lc="http://schemas.openxmlformats.org/drawingml/2006/lockedCanvas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r="http://schemas.openxmlformats.org/officeDocument/2006/relationships" xmlns:p="http://schemas.openxmlformats.org/presentationml/2006/main" xmlns:a14="http://schemas.microsoft.com/office/drawing/2010/main" xmlns="" xmlns:lc="http://schemas.openxmlformats.org/drawingml/2006/lockedCanvas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0" tIns="0" rIns="0" bIns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 defTabSz="914400" fontAlgn="auto">
              <a:spcBef>
                <a:spcPts val="0"/>
              </a:spcBef>
              <a:spcAft>
                <a:spcPts val="0"/>
              </a:spcAft>
              <a:defRPr/>
            </a:pPr>
            <a:r>
              <a:rPr lang="pt-BR" altLang="pt-BR" sz="1100" b="0" kern="0">
                <a:solidFill>
                  <a:sysClr val="windowText" lastClr="000000"/>
                </a:solidFill>
              </a:rPr>
              <a:t>Eq. </a:t>
            </a:r>
            <a:r>
              <a:rPr lang="pt-BR" altLang="pt-BR" sz="1100" kern="0">
                <a:solidFill>
                  <a:sysClr val="windowText" lastClr="000000"/>
                </a:solidFill>
              </a:rPr>
              <a:t>de Elevação</a:t>
            </a:r>
            <a:endParaRPr lang="pt-BR" altLang="pt-BR" sz="1100" b="0" kern="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81" name="Rectangle 179">
            <a:extLst>
              <a:ext uri="{FF2B5EF4-FFF2-40B4-BE49-F238E27FC236}">
                <a16:creationId xmlns:a16="http://schemas.microsoft.com/office/drawing/2014/main" id="{F4B22ED3-BA0B-81A2-D2AF-AAA628D5119C}"/>
              </a:ext>
            </a:extLst>
          </xdr:cNvPr>
          <xdr:cNvSpPr>
            <a:spLocks noChangeArrowheads="1"/>
          </xdr:cNvSpPr>
        </xdr:nvSpPr>
        <xdr:spPr bwMode="auto">
          <a:xfrm>
            <a:off x="7782795" y="3527835"/>
            <a:ext cx="277812" cy="169277"/>
          </a:xfrm>
          <a:prstGeom prst="rect">
            <a:avLst/>
          </a:prstGeom>
          <a:solidFill>
            <a:schemeClr val="bg1">
              <a:lumMod val="95000"/>
              <a:alpha val="27843"/>
            </a:schemeClr>
          </a:solidFill>
          <a:ln w="9525" algn="ctr">
            <a:solidFill>
              <a:schemeClr val="bg1"/>
            </a:solidFill>
            <a:miter lim="800000"/>
            <a:headEnd/>
            <a:tailEnd/>
          </a:ln>
        </xdr:spPr>
        <xdr:txBody>
          <a:bodyPr wrap="square" lIns="0" tIns="0" rIns="0" bIns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fontAlgn="auto" hangingPunct="1">
              <a:spcBef>
                <a:spcPts val="0"/>
              </a:spcBef>
              <a:spcAft>
                <a:spcPts val="0"/>
              </a:spcAft>
              <a:defRPr/>
            </a:pPr>
            <a:endParaRPr lang="pt-BR" altLang="pt-BR" sz="1100" kern="0">
              <a:solidFill>
                <a:srgbClr val="767676"/>
              </a:solidFill>
            </a:endParaRPr>
          </a:p>
        </xdr:txBody>
      </xdr:sp>
      <xdr:sp macro="" textlink="">
        <xdr:nvSpPr>
          <xdr:cNvPr id="182" name="Rectangle 64">
            <a:extLst>
              <a:ext uri="{FF2B5EF4-FFF2-40B4-BE49-F238E27FC236}">
                <a16:creationId xmlns:a16="http://schemas.microsoft.com/office/drawing/2014/main" id="{3012D141-238E-41F5-0E81-192671A37882}"/>
              </a:ext>
            </a:extLst>
          </xdr:cNvPr>
          <xdr:cNvSpPr>
            <a:spLocks noChangeArrowheads="1"/>
          </xdr:cNvSpPr>
        </xdr:nvSpPr>
        <xdr:spPr bwMode="auto">
          <a:xfrm>
            <a:off x="8159423" y="3117846"/>
            <a:ext cx="740681" cy="169277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r="http://schemas.openxmlformats.org/officeDocument/2006/relationships" xmlns:p="http://schemas.openxmlformats.org/presentationml/2006/main" xmlns:a14="http://schemas.microsoft.com/office/drawing/2010/main" xmlns="" xmlns:lc="http://schemas.openxmlformats.org/drawingml/2006/lockedCanvas">
                <a:solidFill>
                  <a:schemeClr val="accent1"/>
                </a:solidFill>
              </a14:hiddenFill>
            </a:ext>
            <a:ext uri="{91240B29-F687-4f45-9708-019B960494DF}">
              <a14:hiddenLine xmlns:r="http://schemas.openxmlformats.org/officeDocument/2006/relationships" xmlns:p="http://schemas.openxmlformats.org/presentationml/2006/main" xmlns:a14="http://schemas.microsoft.com/office/drawing/2010/main" xmlns="" xmlns:lc="http://schemas.openxmlformats.org/drawingml/2006/lockedCanvas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r="http://schemas.openxmlformats.org/officeDocument/2006/relationships" xmlns:p="http://schemas.openxmlformats.org/presentationml/2006/main" xmlns:a14="http://schemas.microsoft.com/office/drawing/2010/main" xmlns="" xmlns:lc="http://schemas.openxmlformats.org/drawingml/2006/lockedCanvas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0" tIns="0" rIns="0" bIns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 defTabSz="914400" fontAlgn="auto">
              <a:spcBef>
                <a:spcPts val="0"/>
              </a:spcBef>
              <a:spcAft>
                <a:spcPts val="0"/>
              </a:spcAft>
              <a:defRPr/>
            </a:pPr>
            <a:r>
              <a:rPr lang="pt-BR" altLang="pt-BR" sz="1100" b="0" kern="0">
                <a:solidFill>
                  <a:sysClr val="windowText" lastClr="000000"/>
                </a:solidFill>
              </a:rPr>
              <a:t>Geradores</a:t>
            </a:r>
          </a:p>
        </xdr:txBody>
      </xdr:sp>
      <xdr:sp macro="" textlink="">
        <xdr:nvSpPr>
          <xdr:cNvPr id="183" name="Rectangle 179">
            <a:extLst>
              <a:ext uri="{FF2B5EF4-FFF2-40B4-BE49-F238E27FC236}">
                <a16:creationId xmlns:a16="http://schemas.microsoft.com/office/drawing/2014/main" id="{543359DA-98A7-BD06-85FB-2BDD194ECB3E}"/>
              </a:ext>
            </a:extLst>
          </xdr:cNvPr>
          <xdr:cNvSpPr>
            <a:spLocks noChangeArrowheads="1"/>
          </xdr:cNvSpPr>
        </xdr:nvSpPr>
        <xdr:spPr bwMode="auto">
          <a:xfrm>
            <a:off x="7782795" y="3119729"/>
            <a:ext cx="277812" cy="169277"/>
          </a:xfrm>
          <a:prstGeom prst="rect">
            <a:avLst/>
          </a:prstGeom>
          <a:solidFill>
            <a:schemeClr val="bg1">
              <a:lumMod val="50000"/>
            </a:schemeClr>
          </a:solidFill>
          <a:ln w="9525" algn="ctr">
            <a:solidFill>
              <a:schemeClr val="bg1"/>
            </a:solidFill>
            <a:miter lim="800000"/>
            <a:headEnd/>
            <a:tailEnd/>
          </a:ln>
        </xdr:spPr>
        <xdr:txBody>
          <a:bodyPr wrap="square" lIns="0" tIns="0" rIns="0" bIns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fontAlgn="auto" hangingPunct="1">
              <a:spcBef>
                <a:spcPts val="0"/>
              </a:spcBef>
              <a:spcAft>
                <a:spcPts val="0"/>
              </a:spcAft>
              <a:defRPr/>
            </a:pPr>
            <a:endParaRPr lang="pt-BR" altLang="pt-BR" sz="1100" kern="0">
              <a:solidFill>
                <a:srgbClr val="767676"/>
              </a:solidFill>
            </a:endParaRPr>
          </a:p>
        </xdr:txBody>
      </xdr:sp>
      <xdr:sp macro="" textlink="">
        <xdr:nvSpPr>
          <xdr:cNvPr id="184" name="Rectangle 64">
            <a:extLst>
              <a:ext uri="{FF2B5EF4-FFF2-40B4-BE49-F238E27FC236}">
                <a16:creationId xmlns:a16="http://schemas.microsoft.com/office/drawing/2014/main" id="{695978AD-15FB-60B7-FC4E-20C6CFEACE54}"/>
              </a:ext>
            </a:extLst>
          </xdr:cNvPr>
          <xdr:cNvSpPr>
            <a:spLocks noChangeArrowheads="1"/>
          </xdr:cNvSpPr>
        </xdr:nvSpPr>
        <xdr:spPr bwMode="auto">
          <a:xfrm>
            <a:off x="8159423" y="2734925"/>
            <a:ext cx="740681" cy="338554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r="http://schemas.openxmlformats.org/officeDocument/2006/relationships" xmlns:p="http://schemas.openxmlformats.org/presentationml/2006/main" xmlns:a14="http://schemas.microsoft.com/office/drawing/2010/main" xmlns="" xmlns:lc="http://schemas.openxmlformats.org/drawingml/2006/lockedCanvas">
                <a:solidFill>
                  <a:schemeClr val="accent1"/>
                </a:solidFill>
              </a14:hiddenFill>
            </a:ext>
            <a:ext uri="{91240B29-F687-4f45-9708-019B960494DF}">
              <a14:hiddenLine xmlns:r="http://schemas.openxmlformats.org/officeDocument/2006/relationships" xmlns:p="http://schemas.openxmlformats.org/presentationml/2006/main" xmlns:a14="http://schemas.microsoft.com/office/drawing/2010/main" xmlns="" xmlns:lc="http://schemas.openxmlformats.org/drawingml/2006/lockedCanvas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r="http://schemas.openxmlformats.org/officeDocument/2006/relationships" xmlns:p="http://schemas.openxmlformats.org/presentationml/2006/main" xmlns:a14="http://schemas.microsoft.com/office/drawing/2010/main" xmlns="" xmlns:lc="http://schemas.openxmlformats.org/drawingml/2006/lockedCanvas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0" tIns="0" rIns="0" bIns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>
              <a:defRPr/>
            </a:pPr>
            <a:r>
              <a:rPr lang="pt-BR" altLang="pt-BR" sz="1100" kern="0">
                <a:solidFill>
                  <a:sysClr val="windowText" lastClr="000000"/>
                </a:solidFill>
              </a:rPr>
              <a:t>EBITDA </a:t>
            </a:r>
          </a:p>
          <a:p>
            <a:pPr defTabSz="914400">
              <a:defRPr/>
            </a:pPr>
            <a:r>
              <a:rPr lang="pt-BR" altLang="pt-BR" sz="1100" kern="0">
                <a:solidFill>
                  <a:sysClr val="windowText" lastClr="000000"/>
                </a:solidFill>
              </a:rPr>
              <a:t>(em R$ mil)</a:t>
            </a:r>
          </a:p>
        </xdr:txBody>
      </xdr:sp>
    </xdr:grpSp>
    <xdr:clientData/>
  </xdr:twoCellAnchor>
  <xdr:twoCellAnchor>
    <xdr:from>
      <xdr:col>27</xdr:col>
      <xdr:colOff>0</xdr:colOff>
      <xdr:row>60</xdr:row>
      <xdr:rowOff>0</xdr:rowOff>
    </xdr:from>
    <xdr:to>
      <xdr:col>38</xdr:col>
      <xdr:colOff>266677</xdr:colOff>
      <xdr:row>84</xdr:row>
      <xdr:rowOff>73047</xdr:rowOff>
    </xdr:to>
    <xdr:grpSp>
      <xdr:nvGrpSpPr>
        <xdr:cNvPr id="185" name="Grupo 5">
          <a:extLst>
            <a:ext uri="{FF2B5EF4-FFF2-40B4-BE49-F238E27FC236}">
              <a16:creationId xmlns:a16="http://schemas.microsoft.com/office/drawing/2014/main" id="{76593219-0AF3-44D9-BAB9-A4BF707771E8}"/>
            </a:ext>
          </a:extLst>
        </xdr:cNvPr>
        <xdr:cNvGrpSpPr/>
      </xdr:nvGrpSpPr>
      <xdr:grpSpPr>
        <a:xfrm>
          <a:off x="20821650" y="10648950"/>
          <a:ext cx="7829527" cy="4873647"/>
          <a:chOff x="155259" y="1565986"/>
          <a:chExt cx="7810477" cy="4873647"/>
        </a:xfrm>
      </xdr:grpSpPr>
      <xdr:sp macro="" textlink="">
        <xdr:nvSpPr>
          <xdr:cNvPr id="186" name="TextBox 61">
            <a:extLst>
              <a:ext uri="{FF2B5EF4-FFF2-40B4-BE49-F238E27FC236}">
                <a16:creationId xmlns:a16="http://schemas.microsoft.com/office/drawing/2014/main" id="{3A48780C-CD6E-73E9-AC75-81F8F74B86A6}"/>
              </a:ext>
            </a:extLst>
          </xdr:cNvPr>
          <xdr:cNvSpPr txBox="1"/>
        </xdr:nvSpPr>
        <xdr:spPr>
          <a:xfrm>
            <a:off x="6775804" y="6113492"/>
            <a:ext cx="1137987" cy="278873"/>
          </a:xfrm>
          <a:prstGeom prst="rect">
            <a:avLst/>
          </a:prstGeom>
          <a:noFill/>
        </xdr:spPr>
        <xdr:txBody>
          <a:bodyPr wrap="square" lIns="93296" tIns="46648" rIns="93296" bIns="46648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200">
                <a:solidFill>
                  <a:srgbClr val="000000"/>
                </a:solidFill>
                <a:cs typeface="Franklin Gothic Book"/>
              </a:rPr>
              <a:t>ROIC  (em %)</a:t>
            </a:r>
          </a:p>
        </xdr:txBody>
      </xdr:sp>
      <xdr:sp macro="" textlink="">
        <xdr:nvSpPr>
          <xdr:cNvPr id="187" name="TextBox 37">
            <a:extLst>
              <a:ext uri="{FF2B5EF4-FFF2-40B4-BE49-F238E27FC236}">
                <a16:creationId xmlns:a16="http://schemas.microsoft.com/office/drawing/2014/main" id="{E0B17FD2-D82D-415F-23C4-63FE8F25A0F5}"/>
              </a:ext>
            </a:extLst>
          </xdr:cNvPr>
          <xdr:cNvSpPr txBox="1"/>
        </xdr:nvSpPr>
        <xdr:spPr>
          <a:xfrm>
            <a:off x="2100114" y="3827587"/>
            <a:ext cx="363142" cy="278873"/>
          </a:xfrm>
          <a:prstGeom prst="rect">
            <a:avLst/>
          </a:prstGeom>
          <a:noFill/>
        </xdr:spPr>
        <xdr:txBody>
          <a:bodyPr wrap="square" lIns="93296" tIns="46648" rIns="93296" bIns="46648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200">
                <a:solidFill>
                  <a:srgbClr val="000000"/>
                </a:solidFill>
                <a:latin typeface="Franklin Gothic Book"/>
                <a:cs typeface="Franklin Gothic Book"/>
              </a:rPr>
              <a:t>BA</a:t>
            </a:r>
          </a:p>
        </xdr:txBody>
      </xdr:sp>
      <xdr:grpSp>
        <xdr:nvGrpSpPr>
          <xdr:cNvPr id="188" name="Grupo 88">
            <a:extLst>
              <a:ext uri="{FF2B5EF4-FFF2-40B4-BE49-F238E27FC236}">
                <a16:creationId xmlns:a16="http://schemas.microsoft.com/office/drawing/2014/main" id="{C1B616CA-CB91-F7B3-70E4-46E9BF924A61}"/>
              </a:ext>
            </a:extLst>
          </xdr:cNvPr>
          <xdr:cNvGrpSpPr/>
        </xdr:nvGrpSpPr>
        <xdr:grpSpPr>
          <a:xfrm>
            <a:off x="155259" y="1565986"/>
            <a:ext cx="7810477" cy="4873647"/>
            <a:chOff x="193548" y="1566040"/>
            <a:chExt cx="8753377" cy="4792153"/>
          </a:xfrm>
        </xdr:grpSpPr>
        <xdr:sp macro="" textlink="">
          <xdr:nvSpPr>
            <xdr:cNvPr id="212" name="TextBox 11">
              <a:extLst>
                <a:ext uri="{FF2B5EF4-FFF2-40B4-BE49-F238E27FC236}">
                  <a16:creationId xmlns:a16="http://schemas.microsoft.com/office/drawing/2014/main" id="{720876E0-7C75-9828-9819-7E224126A5F2}"/>
                </a:ext>
              </a:extLst>
            </xdr:cNvPr>
            <xdr:cNvSpPr txBox="1"/>
          </xdr:nvSpPr>
          <xdr:spPr>
            <a:xfrm>
              <a:off x="7892069" y="1662880"/>
              <a:ext cx="367458" cy="364999"/>
            </a:xfrm>
            <a:prstGeom prst="rect">
              <a:avLst/>
            </a:prstGeom>
            <a:noFill/>
            <a:ln>
              <a:solidFill>
                <a:srgbClr val="000000"/>
              </a:solidFill>
            </a:ln>
          </xdr:spPr>
          <xdr:txBody>
            <a:bodyPr wrap="square" lIns="93296" tIns="46648" rIns="93296" bIns="46648" rtlCol="0">
              <a:sp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pt-BR"/>
                <a:t>A</a:t>
              </a:r>
            </a:p>
          </xdr:txBody>
        </xdr:sp>
        <xdr:sp macro="" textlink="">
          <xdr:nvSpPr>
            <xdr:cNvPr id="213" name="TextBox 48">
              <a:extLst>
                <a:ext uri="{FF2B5EF4-FFF2-40B4-BE49-F238E27FC236}">
                  <a16:creationId xmlns:a16="http://schemas.microsoft.com/office/drawing/2014/main" id="{B9B5B9A2-0C85-E9C2-682B-C2971D1CF9C0}"/>
                </a:ext>
              </a:extLst>
            </xdr:cNvPr>
            <xdr:cNvSpPr txBox="1"/>
          </xdr:nvSpPr>
          <xdr:spPr>
            <a:xfrm>
              <a:off x="7893531" y="4521454"/>
              <a:ext cx="356679" cy="364999"/>
            </a:xfrm>
            <a:prstGeom prst="rect">
              <a:avLst/>
            </a:prstGeom>
            <a:noFill/>
            <a:ln>
              <a:solidFill>
                <a:srgbClr val="000000"/>
              </a:solidFill>
            </a:ln>
          </xdr:spPr>
          <xdr:txBody>
            <a:bodyPr wrap="square" lIns="93296" tIns="46648" rIns="93296" bIns="46648" rtlCol="0">
              <a:sp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pt-BR" sz="1800" b="1" i="0" u="none" strike="noStrike" kern="0" cap="none" spc="0" normalizeH="0" baseline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cs typeface="Franklin Gothic Medium"/>
                </a:rPr>
                <a:t>B</a:t>
              </a:r>
            </a:p>
          </xdr:txBody>
        </xdr:sp>
        <xdr:sp macro="" textlink="">
          <xdr:nvSpPr>
            <xdr:cNvPr id="214" name="TextBox 49">
              <a:extLst>
                <a:ext uri="{FF2B5EF4-FFF2-40B4-BE49-F238E27FC236}">
                  <a16:creationId xmlns:a16="http://schemas.microsoft.com/office/drawing/2014/main" id="{C2F04CB7-7738-C71E-9E05-A5383F276859}"/>
                </a:ext>
              </a:extLst>
            </xdr:cNvPr>
            <xdr:cNvSpPr txBox="1"/>
          </xdr:nvSpPr>
          <xdr:spPr>
            <a:xfrm>
              <a:off x="3479761" y="5144814"/>
              <a:ext cx="380033" cy="364999"/>
            </a:xfrm>
            <a:prstGeom prst="rect">
              <a:avLst/>
            </a:prstGeom>
            <a:noFill/>
            <a:ln>
              <a:solidFill>
                <a:srgbClr val="000000"/>
              </a:solidFill>
            </a:ln>
          </xdr:spPr>
          <xdr:txBody>
            <a:bodyPr wrap="square" lIns="93296" tIns="46648" rIns="93296" bIns="46648" rtlCol="0">
              <a:sp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pt-BR">
                  <a:solidFill>
                    <a:srgbClr val="000000"/>
                  </a:solidFill>
                  <a:latin typeface="Franklin Gothic Medium"/>
                  <a:cs typeface="Franklin Gothic Medium"/>
                </a:rPr>
                <a:t>D</a:t>
              </a:r>
            </a:p>
          </xdr:txBody>
        </xdr:sp>
        <xdr:sp macro="" textlink="">
          <xdr:nvSpPr>
            <xdr:cNvPr id="215" name="TextBox 50">
              <a:extLst>
                <a:ext uri="{FF2B5EF4-FFF2-40B4-BE49-F238E27FC236}">
                  <a16:creationId xmlns:a16="http://schemas.microsoft.com/office/drawing/2014/main" id="{B2E0EADA-3D88-1844-9C00-ED3180905891}"/>
                </a:ext>
              </a:extLst>
            </xdr:cNvPr>
            <xdr:cNvSpPr txBox="1"/>
          </xdr:nvSpPr>
          <xdr:spPr>
            <a:xfrm>
              <a:off x="1653731" y="1671600"/>
              <a:ext cx="339096" cy="371206"/>
            </a:xfrm>
            <a:prstGeom prst="rect">
              <a:avLst/>
            </a:prstGeom>
            <a:noFill/>
            <a:ln>
              <a:solidFill>
                <a:srgbClr val="000000"/>
              </a:solidFill>
            </a:ln>
          </xdr:spPr>
          <xdr:txBody>
            <a:bodyPr wrap="square" lIns="93296" tIns="46648" rIns="93296" bIns="46648" rtlCol="0">
              <a:sp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pt-BR" b="1">
                  <a:solidFill>
                    <a:srgbClr val="000000"/>
                  </a:solidFill>
                  <a:cs typeface="Franklin Gothic Medium"/>
                </a:rPr>
                <a:t>C</a:t>
              </a:r>
            </a:p>
          </xdr:txBody>
        </xdr:sp>
        <xdr:grpSp>
          <xdr:nvGrpSpPr>
            <xdr:cNvPr id="216" name="Grupo 84">
              <a:extLst>
                <a:ext uri="{FF2B5EF4-FFF2-40B4-BE49-F238E27FC236}">
                  <a16:creationId xmlns:a16="http://schemas.microsoft.com/office/drawing/2014/main" id="{C0A78F4D-031E-3F2F-CF14-A8E38AC77021}"/>
                </a:ext>
              </a:extLst>
            </xdr:cNvPr>
            <xdr:cNvGrpSpPr/>
          </xdr:nvGrpSpPr>
          <xdr:grpSpPr>
            <a:xfrm>
              <a:off x="942219" y="1934819"/>
              <a:ext cx="7133580" cy="4423374"/>
              <a:chOff x="956735" y="1963847"/>
              <a:chExt cx="7133580" cy="4423374"/>
            </a:xfrm>
          </xdr:grpSpPr>
          <xdr:graphicFrame macro="">
            <xdr:nvGraphicFramePr>
              <xdr:cNvPr id="223" name="Gráfico 222">
                <a:extLst>
                  <a:ext uri="{FF2B5EF4-FFF2-40B4-BE49-F238E27FC236}">
                    <a16:creationId xmlns:a16="http://schemas.microsoft.com/office/drawing/2014/main" id="{26866586-0E4B-0463-B793-C0810745F626}"/>
                  </a:ext>
                </a:extLst>
              </xdr:cNvPr>
              <xdr:cNvGraphicFramePr/>
            </xdr:nvGraphicFramePr>
            <xdr:xfrm>
              <a:off x="956735" y="1978738"/>
              <a:ext cx="7133580" cy="4408483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1"/>
              </a:graphicData>
            </a:graphic>
          </xdr:graphicFrame>
          <xdr:cxnSp macro="">
            <xdr:nvCxnSpPr>
              <xdr:cNvPr id="224" name="Straight Connector 4">
                <a:extLst>
                  <a:ext uri="{FF2B5EF4-FFF2-40B4-BE49-F238E27FC236}">
                    <a16:creationId xmlns:a16="http://schemas.microsoft.com/office/drawing/2014/main" id="{6233D8C6-892C-43BE-568B-27EBD645C786}"/>
                  </a:ext>
                </a:extLst>
              </xdr:cNvPr>
              <xdr:cNvCxnSpPr/>
            </xdr:nvCxnSpPr>
            <xdr:spPr bwMode="auto">
              <a:xfrm>
                <a:off x="1267326" y="4135131"/>
                <a:ext cx="6451897" cy="0"/>
              </a:xfrm>
              <a:prstGeom prst="line">
                <a:avLst/>
              </a:prstGeom>
              <a:solidFill>
                <a:srgbClr val="7F7F81"/>
              </a:solidFill>
              <a:ln w="9525" cap="flat" cmpd="sng" algn="ctr">
                <a:solidFill>
                  <a:srgbClr val="5F5F5F"/>
                </a:solidFill>
                <a:prstDash val="dash"/>
                <a:round/>
                <a:headEnd type="none" w="med" len="med"/>
                <a:tailEnd type="none" w="med" len="med"/>
              </a:ln>
              <a:effectLst/>
            </xdr:spPr>
          </xdr:cxnSp>
          <xdr:cxnSp macro="">
            <xdr:nvCxnSpPr>
              <xdr:cNvPr id="225" name="Straight Connector 34">
                <a:extLst>
                  <a:ext uri="{FF2B5EF4-FFF2-40B4-BE49-F238E27FC236}">
                    <a16:creationId xmlns:a16="http://schemas.microsoft.com/office/drawing/2014/main" id="{F409E3F2-EF05-2F77-C5DE-1270FED83DD9}"/>
                  </a:ext>
                </a:extLst>
              </xdr:cNvPr>
              <xdr:cNvCxnSpPr/>
            </xdr:nvCxnSpPr>
            <xdr:spPr bwMode="auto">
              <a:xfrm flipV="1">
                <a:off x="4479416" y="1963847"/>
                <a:ext cx="0" cy="4042148"/>
              </a:xfrm>
              <a:prstGeom prst="line">
                <a:avLst/>
              </a:prstGeom>
              <a:solidFill>
                <a:srgbClr val="7F7F81"/>
              </a:solidFill>
              <a:ln w="9525" cap="flat" cmpd="sng" algn="ctr">
                <a:solidFill>
                  <a:srgbClr val="5F5F5F"/>
                </a:solidFill>
                <a:prstDash val="dash"/>
                <a:round/>
                <a:headEnd type="none" w="med" len="med"/>
                <a:tailEnd type="none" w="med" len="med"/>
              </a:ln>
              <a:effectLst/>
            </xdr:spPr>
          </xdr:cxnSp>
        </xdr:grpSp>
        <xdr:sp macro="" textlink="">
          <xdr:nvSpPr>
            <xdr:cNvPr id="217" name="TextBox 9">
              <a:extLst>
                <a:ext uri="{FF2B5EF4-FFF2-40B4-BE49-F238E27FC236}">
                  <a16:creationId xmlns:a16="http://schemas.microsoft.com/office/drawing/2014/main" id="{7BB0845E-ADFE-4060-C8FB-37440451F11C}"/>
                </a:ext>
              </a:extLst>
            </xdr:cNvPr>
            <xdr:cNvSpPr txBox="1"/>
          </xdr:nvSpPr>
          <xdr:spPr>
            <a:xfrm>
              <a:off x="3815207" y="1566040"/>
              <a:ext cx="1312212" cy="289342"/>
            </a:xfrm>
            <a:prstGeom prst="rect">
              <a:avLst/>
            </a:prstGeom>
            <a:noFill/>
          </xdr:spPr>
          <xdr:txBody>
            <a:bodyPr wrap="square" lIns="93296" tIns="46648" rIns="93296" bIns="46648" rtlCol="0">
              <a:sp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pt-BR" sz="1300" i="1">
                  <a:solidFill>
                    <a:srgbClr val="000000"/>
                  </a:solidFill>
                  <a:cs typeface="Franklin Gothic Book"/>
                </a:rPr>
                <a:t>WACC = 16,6%</a:t>
              </a:r>
            </a:p>
          </xdr:txBody>
        </xdr:sp>
        <xdr:sp macro="" textlink="">
          <xdr:nvSpPr>
            <xdr:cNvPr id="218" name="TextBox 35">
              <a:extLst>
                <a:ext uri="{FF2B5EF4-FFF2-40B4-BE49-F238E27FC236}">
                  <a16:creationId xmlns:a16="http://schemas.microsoft.com/office/drawing/2014/main" id="{9E236D5B-E712-AC98-F046-4396D9B50630}"/>
                </a:ext>
              </a:extLst>
            </xdr:cNvPr>
            <xdr:cNvSpPr txBox="1"/>
          </xdr:nvSpPr>
          <xdr:spPr>
            <a:xfrm>
              <a:off x="193548" y="3858944"/>
              <a:ext cx="1059262" cy="494317"/>
            </a:xfrm>
            <a:prstGeom prst="rect">
              <a:avLst/>
            </a:prstGeom>
            <a:noFill/>
          </xdr:spPr>
          <xdr:txBody>
            <a:bodyPr wrap="square" lIns="93296" tIns="46648" rIns="93296" bIns="46648" rtlCol="0">
              <a:sp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pt-BR" sz="1300">
                  <a:solidFill>
                    <a:srgbClr val="000000"/>
                  </a:solidFill>
                  <a:cs typeface="Franklin Gothic Book"/>
                </a:rPr>
                <a:t>Média</a:t>
              </a:r>
            </a:p>
            <a:p>
              <a:r>
                <a:rPr lang="pt-BR" sz="1300">
                  <a:solidFill>
                    <a:srgbClr val="000000"/>
                  </a:solidFill>
                  <a:cs typeface="Franklin Gothic Book"/>
                </a:rPr>
                <a:t>qualitativa</a:t>
              </a:r>
            </a:p>
          </xdr:txBody>
        </xdr:sp>
        <xdr:sp macro="" textlink="">
          <xdr:nvSpPr>
            <xdr:cNvPr id="219" name="TextBox 62">
              <a:extLst>
                <a:ext uri="{FF2B5EF4-FFF2-40B4-BE49-F238E27FC236}">
                  <a16:creationId xmlns:a16="http://schemas.microsoft.com/office/drawing/2014/main" id="{34356E3C-CDC4-540B-857C-5743116013E8}"/>
                </a:ext>
              </a:extLst>
            </xdr:cNvPr>
            <xdr:cNvSpPr txBox="1"/>
          </xdr:nvSpPr>
          <xdr:spPr>
            <a:xfrm>
              <a:off x="7723286" y="2223231"/>
              <a:ext cx="861500" cy="274210"/>
            </a:xfrm>
            <a:prstGeom prst="rect">
              <a:avLst/>
            </a:prstGeom>
            <a:noFill/>
          </xdr:spPr>
          <xdr:txBody>
            <a:bodyPr wrap="square" lIns="93296" tIns="46648" rIns="93296" bIns="46648" rtlCol="0">
              <a:sp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pt-BR" sz="1200" i="1">
                  <a:solidFill>
                    <a:srgbClr val="7F7F81"/>
                  </a:solidFill>
                  <a:cs typeface="Franklin Gothic Book"/>
                </a:rPr>
                <a:t>Expandir </a:t>
              </a:r>
            </a:p>
          </xdr:txBody>
        </xdr:sp>
        <xdr:sp macro="" textlink="">
          <xdr:nvSpPr>
            <xdr:cNvPr id="220" name="TextBox 63">
              <a:extLst>
                <a:ext uri="{FF2B5EF4-FFF2-40B4-BE49-F238E27FC236}">
                  <a16:creationId xmlns:a16="http://schemas.microsoft.com/office/drawing/2014/main" id="{F639DCDA-8AEB-0B8C-5051-7D828A420A76}"/>
                </a:ext>
              </a:extLst>
            </xdr:cNvPr>
            <xdr:cNvSpPr txBox="1"/>
          </xdr:nvSpPr>
          <xdr:spPr>
            <a:xfrm>
              <a:off x="7278555" y="4950308"/>
              <a:ext cx="1668370" cy="455788"/>
            </a:xfrm>
            <a:prstGeom prst="rect">
              <a:avLst/>
            </a:prstGeom>
            <a:noFill/>
          </xdr:spPr>
          <xdr:txBody>
            <a:bodyPr wrap="square" lIns="93296" tIns="46648" rIns="93296" bIns="46648" rtlCol="0">
              <a:sp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pt-BR" sz="1200" i="1">
                  <a:solidFill>
                    <a:srgbClr val="7F7F81"/>
                  </a:solidFill>
                  <a:cs typeface="Franklin Gothic Book"/>
                </a:rPr>
                <a:t>Manter e otimizar gestão do projeto </a:t>
              </a:r>
            </a:p>
          </xdr:txBody>
        </xdr:sp>
        <xdr:sp macro="" textlink="">
          <xdr:nvSpPr>
            <xdr:cNvPr id="221" name="TextBox 64">
              <a:extLst>
                <a:ext uri="{FF2B5EF4-FFF2-40B4-BE49-F238E27FC236}">
                  <a16:creationId xmlns:a16="http://schemas.microsoft.com/office/drawing/2014/main" id="{7CABE698-A053-9EC4-B5DF-82F55CFBB193}"/>
                </a:ext>
              </a:extLst>
            </xdr:cNvPr>
            <xdr:cNvSpPr txBox="1"/>
          </xdr:nvSpPr>
          <xdr:spPr>
            <a:xfrm>
              <a:off x="3112637" y="4525606"/>
              <a:ext cx="1146813" cy="494317"/>
            </a:xfrm>
            <a:prstGeom prst="rect">
              <a:avLst/>
            </a:prstGeom>
            <a:noFill/>
          </xdr:spPr>
          <xdr:txBody>
            <a:bodyPr wrap="square" lIns="93296" tIns="46648" rIns="93296" bIns="46648" rtlCol="0">
              <a:sp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pt-BR" sz="1300" i="1">
                  <a:solidFill>
                    <a:srgbClr val="7F7F81"/>
                  </a:solidFill>
                  <a:cs typeface="Franklin Gothic Book"/>
                </a:rPr>
                <a:t>Vender ou </a:t>
              </a:r>
            </a:p>
            <a:p>
              <a:pPr algn="ctr"/>
              <a:r>
                <a:rPr lang="pt-BR" sz="1300" i="1">
                  <a:solidFill>
                    <a:srgbClr val="7F7F81"/>
                  </a:solidFill>
                  <a:cs typeface="Franklin Gothic Book"/>
                </a:rPr>
                <a:t>não investir</a:t>
              </a:r>
            </a:p>
          </xdr:txBody>
        </xdr:sp>
        <xdr:sp macro="" textlink="">
          <xdr:nvSpPr>
            <xdr:cNvPr id="222" name="TextBox 65">
              <a:extLst>
                <a:ext uri="{FF2B5EF4-FFF2-40B4-BE49-F238E27FC236}">
                  <a16:creationId xmlns:a16="http://schemas.microsoft.com/office/drawing/2014/main" id="{5D8BC002-C41E-9AFD-315A-D21180DB2494}"/>
                </a:ext>
              </a:extLst>
            </xdr:cNvPr>
            <xdr:cNvSpPr txBox="1"/>
          </xdr:nvSpPr>
          <xdr:spPr>
            <a:xfrm>
              <a:off x="1447280" y="2149554"/>
              <a:ext cx="1782021" cy="463539"/>
            </a:xfrm>
            <a:prstGeom prst="rect">
              <a:avLst/>
            </a:prstGeom>
            <a:noFill/>
          </xdr:spPr>
          <xdr:txBody>
            <a:bodyPr wrap="square" lIns="93296" tIns="46648" rIns="93296" bIns="46648" rtlCol="0">
              <a:sp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just"/>
              <a:r>
                <a:rPr lang="pt-BR" sz="1200" i="1">
                  <a:solidFill>
                    <a:srgbClr val="7F7F81"/>
                  </a:solidFill>
                  <a:cs typeface="Franklin Gothic Book"/>
                </a:rPr>
                <a:t>Incrementar margens ou aumentar giro</a:t>
              </a:r>
            </a:p>
          </xdr:txBody>
        </xdr:sp>
      </xdr:grpSp>
      <xdr:sp macro="" textlink="">
        <xdr:nvSpPr>
          <xdr:cNvPr id="189" name="TextBox 37">
            <a:extLst>
              <a:ext uri="{FF2B5EF4-FFF2-40B4-BE49-F238E27FC236}">
                <a16:creationId xmlns:a16="http://schemas.microsoft.com/office/drawing/2014/main" id="{9F4D7AF9-E304-D09A-D3CE-F5E8CF8AC975}"/>
              </a:ext>
            </a:extLst>
          </xdr:cNvPr>
          <xdr:cNvSpPr txBox="1"/>
        </xdr:nvSpPr>
        <xdr:spPr>
          <a:xfrm>
            <a:off x="6793138" y="3479524"/>
            <a:ext cx="401614" cy="278873"/>
          </a:xfrm>
          <a:prstGeom prst="rect">
            <a:avLst/>
          </a:prstGeom>
          <a:noFill/>
        </xdr:spPr>
        <xdr:txBody>
          <a:bodyPr wrap="square" lIns="93296" tIns="46648" rIns="93296" bIns="46648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200">
                <a:solidFill>
                  <a:srgbClr val="000000"/>
                </a:solidFill>
                <a:cs typeface="Franklin Gothic Book"/>
              </a:rPr>
              <a:t>MS</a:t>
            </a:r>
          </a:p>
        </xdr:txBody>
      </xdr:sp>
      <xdr:sp macro="" textlink="">
        <xdr:nvSpPr>
          <xdr:cNvPr id="190" name="TextBox 37">
            <a:extLst>
              <a:ext uri="{FF2B5EF4-FFF2-40B4-BE49-F238E27FC236}">
                <a16:creationId xmlns:a16="http://schemas.microsoft.com/office/drawing/2014/main" id="{00080B31-1BEF-EAB8-D66D-78C6A362BEA1}"/>
              </a:ext>
            </a:extLst>
          </xdr:cNvPr>
          <xdr:cNvSpPr txBox="1"/>
        </xdr:nvSpPr>
        <xdr:spPr>
          <a:xfrm>
            <a:off x="6154215" y="2576623"/>
            <a:ext cx="417644" cy="278873"/>
          </a:xfrm>
          <a:prstGeom prst="rect">
            <a:avLst/>
          </a:prstGeom>
          <a:noFill/>
        </xdr:spPr>
        <xdr:txBody>
          <a:bodyPr wrap="square" lIns="93296" tIns="46648" rIns="93296" bIns="46648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200">
                <a:solidFill>
                  <a:srgbClr val="000000"/>
                </a:solidFill>
                <a:cs typeface="Franklin Gothic Book"/>
              </a:rPr>
              <a:t>MG</a:t>
            </a:r>
          </a:p>
        </xdr:txBody>
      </xdr:sp>
      <xdr:sp macro="" textlink="">
        <xdr:nvSpPr>
          <xdr:cNvPr id="191" name="TextBox 37">
            <a:extLst>
              <a:ext uri="{FF2B5EF4-FFF2-40B4-BE49-F238E27FC236}">
                <a16:creationId xmlns:a16="http://schemas.microsoft.com/office/drawing/2014/main" id="{CB362E10-D897-3261-B306-16BEB29AD078}"/>
              </a:ext>
            </a:extLst>
          </xdr:cNvPr>
          <xdr:cNvSpPr txBox="1"/>
        </xdr:nvSpPr>
        <xdr:spPr>
          <a:xfrm>
            <a:off x="4798844" y="2898265"/>
            <a:ext cx="339096" cy="278873"/>
          </a:xfrm>
          <a:prstGeom prst="rect">
            <a:avLst/>
          </a:prstGeom>
          <a:noFill/>
        </xdr:spPr>
        <xdr:txBody>
          <a:bodyPr wrap="square" lIns="93296" tIns="46648" rIns="93296" bIns="46648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200">
                <a:solidFill>
                  <a:srgbClr val="000000"/>
                </a:solidFill>
                <a:cs typeface="Franklin Gothic Book"/>
              </a:rPr>
              <a:t>SP</a:t>
            </a:r>
          </a:p>
        </xdr:txBody>
      </xdr:sp>
      <xdr:sp macro="" textlink="">
        <xdr:nvSpPr>
          <xdr:cNvPr id="192" name="TextBox 37">
            <a:extLst>
              <a:ext uri="{FF2B5EF4-FFF2-40B4-BE49-F238E27FC236}">
                <a16:creationId xmlns:a16="http://schemas.microsoft.com/office/drawing/2014/main" id="{8339EDC2-145C-EC62-DA96-EFD111F66E0D}"/>
              </a:ext>
            </a:extLst>
          </xdr:cNvPr>
          <xdr:cNvSpPr txBox="1"/>
        </xdr:nvSpPr>
        <xdr:spPr>
          <a:xfrm>
            <a:off x="3677883" y="3310859"/>
            <a:ext cx="363142" cy="278873"/>
          </a:xfrm>
          <a:prstGeom prst="rect">
            <a:avLst/>
          </a:prstGeom>
          <a:noFill/>
        </xdr:spPr>
        <xdr:txBody>
          <a:bodyPr wrap="square" lIns="93296" tIns="46648" rIns="93296" bIns="46648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200">
                <a:solidFill>
                  <a:srgbClr val="000000"/>
                </a:solidFill>
                <a:cs typeface="Franklin Gothic Book"/>
              </a:rPr>
              <a:t>BA</a:t>
            </a:r>
          </a:p>
        </xdr:txBody>
      </xdr:sp>
      <xdr:sp macro="" textlink="">
        <xdr:nvSpPr>
          <xdr:cNvPr id="193" name="TextBox 37">
            <a:extLst>
              <a:ext uri="{FF2B5EF4-FFF2-40B4-BE49-F238E27FC236}">
                <a16:creationId xmlns:a16="http://schemas.microsoft.com/office/drawing/2014/main" id="{A0847C9C-0169-B2C3-5D7B-95D44E7751C8}"/>
              </a:ext>
            </a:extLst>
          </xdr:cNvPr>
          <xdr:cNvSpPr txBox="1"/>
        </xdr:nvSpPr>
        <xdr:spPr>
          <a:xfrm>
            <a:off x="5161986" y="4158946"/>
            <a:ext cx="417644" cy="278873"/>
          </a:xfrm>
          <a:prstGeom prst="rect">
            <a:avLst/>
          </a:prstGeom>
          <a:noFill/>
        </xdr:spPr>
        <xdr:txBody>
          <a:bodyPr wrap="square" lIns="93296" tIns="46648" rIns="93296" bIns="46648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200">
                <a:solidFill>
                  <a:srgbClr val="000000"/>
                </a:solidFill>
                <a:cs typeface="Franklin Gothic Book"/>
              </a:rPr>
              <a:t>MG</a:t>
            </a:r>
          </a:p>
        </xdr:txBody>
      </xdr:sp>
      <xdr:sp macro="" textlink="">
        <xdr:nvSpPr>
          <xdr:cNvPr id="194" name="TextBox 37">
            <a:extLst>
              <a:ext uri="{FF2B5EF4-FFF2-40B4-BE49-F238E27FC236}">
                <a16:creationId xmlns:a16="http://schemas.microsoft.com/office/drawing/2014/main" id="{AC72B954-F969-7694-EBBD-C2F53D8DA8C1}"/>
              </a:ext>
            </a:extLst>
          </xdr:cNvPr>
          <xdr:cNvSpPr txBox="1"/>
        </xdr:nvSpPr>
        <xdr:spPr>
          <a:xfrm>
            <a:off x="4404542" y="4762441"/>
            <a:ext cx="417644" cy="278873"/>
          </a:xfrm>
          <a:prstGeom prst="rect">
            <a:avLst/>
          </a:prstGeom>
          <a:noFill/>
        </xdr:spPr>
        <xdr:txBody>
          <a:bodyPr wrap="square" lIns="93296" tIns="46648" rIns="93296" bIns="46648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200">
                <a:solidFill>
                  <a:srgbClr val="000000"/>
                </a:solidFill>
                <a:cs typeface="Franklin Gothic Book"/>
              </a:rPr>
              <a:t>MG</a:t>
            </a:r>
          </a:p>
        </xdr:txBody>
      </xdr:sp>
      <xdr:sp macro="" textlink="">
        <xdr:nvSpPr>
          <xdr:cNvPr id="195" name="TextBox 37">
            <a:extLst>
              <a:ext uri="{FF2B5EF4-FFF2-40B4-BE49-F238E27FC236}">
                <a16:creationId xmlns:a16="http://schemas.microsoft.com/office/drawing/2014/main" id="{4D287FEB-F14B-D19B-F20E-74921CD7B192}"/>
              </a:ext>
            </a:extLst>
          </xdr:cNvPr>
          <xdr:cNvSpPr txBox="1"/>
        </xdr:nvSpPr>
        <xdr:spPr>
          <a:xfrm>
            <a:off x="2642808" y="5260359"/>
            <a:ext cx="339096" cy="278873"/>
          </a:xfrm>
          <a:prstGeom prst="rect">
            <a:avLst/>
          </a:prstGeom>
          <a:noFill/>
        </xdr:spPr>
        <xdr:txBody>
          <a:bodyPr wrap="square" lIns="93296" tIns="46648" rIns="93296" bIns="46648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200">
                <a:solidFill>
                  <a:srgbClr val="000000"/>
                </a:solidFill>
                <a:cs typeface="Franklin Gothic Book"/>
              </a:rPr>
              <a:t>SP</a:t>
            </a:r>
          </a:p>
        </xdr:txBody>
      </xdr:sp>
      <xdr:sp macro="" textlink="">
        <xdr:nvSpPr>
          <xdr:cNvPr id="196" name="TextBox 37">
            <a:extLst>
              <a:ext uri="{FF2B5EF4-FFF2-40B4-BE49-F238E27FC236}">
                <a16:creationId xmlns:a16="http://schemas.microsoft.com/office/drawing/2014/main" id="{A7ED61C1-BA36-C5A9-DC50-DB3834385014}"/>
              </a:ext>
            </a:extLst>
          </xdr:cNvPr>
          <xdr:cNvSpPr txBox="1"/>
        </xdr:nvSpPr>
        <xdr:spPr>
          <a:xfrm>
            <a:off x="1520306" y="4720693"/>
            <a:ext cx="401614" cy="278873"/>
          </a:xfrm>
          <a:prstGeom prst="rect">
            <a:avLst/>
          </a:prstGeom>
          <a:noFill/>
        </xdr:spPr>
        <xdr:txBody>
          <a:bodyPr wrap="square" lIns="93296" tIns="46648" rIns="93296" bIns="46648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200">
                <a:solidFill>
                  <a:srgbClr val="000000"/>
                </a:solidFill>
                <a:cs typeface="Franklin Gothic Book"/>
              </a:rPr>
              <a:t>MS</a:t>
            </a:r>
          </a:p>
        </xdr:txBody>
      </xdr:sp>
      <xdr:sp macro="" textlink="">
        <xdr:nvSpPr>
          <xdr:cNvPr id="197" name="TextBox 37">
            <a:extLst>
              <a:ext uri="{FF2B5EF4-FFF2-40B4-BE49-F238E27FC236}">
                <a16:creationId xmlns:a16="http://schemas.microsoft.com/office/drawing/2014/main" id="{4ADAF1F8-9E9D-62FF-53E3-D841E2D28C8F}"/>
              </a:ext>
            </a:extLst>
          </xdr:cNvPr>
          <xdr:cNvSpPr txBox="1"/>
        </xdr:nvSpPr>
        <xdr:spPr>
          <a:xfrm>
            <a:off x="1576331" y="5268564"/>
            <a:ext cx="363142" cy="278873"/>
          </a:xfrm>
          <a:prstGeom prst="rect">
            <a:avLst/>
          </a:prstGeom>
          <a:noFill/>
        </xdr:spPr>
        <xdr:txBody>
          <a:bodyPr wrap="square" lIns="93296" tIns="46648" rIns="93296" bIns="46648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200">
                <a:solidFill>
                  <a:srgbClr val="000000"/>
                </a:solidFill>
                <a:cs typeface="Franklin Gothic Book"/>
              </a:rPr>
              <a:t>BA</a:t>
            </a:r>
          </a:p>
        </xdr:txBody>
      </xdr:sp>
      <xdr:sp macro="" textlink="">
        <xdr:nvSpPr>
          <xdr:cNvPr id="198" name="TextBox 37">
            <a:extLst>
              <a:ext uri="{FF2B5EF4-FFF2-40B4-BE49-F238E27FC236}">
                <a16:creationId xmlns:a16="http://schemas.microsoft.com/office/drawing/2014/main" id="{7E94FB4D-821F-0A7C-05AC-DAEF227C765E}"/>
              </a:ext>
            </a:extLst>
          </xdr:cNvPr>
          <xdr:cNvSpPr txBox="1"/>
        </xdr:nvSpPr>
        <xdr:spPr>
          <a:xfrm>
            <a:off x="3087487" y="3590540"/>
            <a:ext cx="401614" cy="278873"/>
          </a:xfrm>
          <a:prstGeom prst="rect">
            <a:avLst/>
          </a:prstGeom>
          <a:noFill/>
        </xdr:spPr>
        <xdr:txBody>
          <a:bodyPr wrap="square" lIns="93296" tIns="46648" rIns="93296" bIns="46648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200">
                <a:solidFill>
                  <a:srgbClr val="000000"/>
                </a:solidFill>
                <a:cs typeface="Franklin Gothic Book"/>
              </a:rPr>
              <a:t>MS</a:t>
            </a:r>
          </a:p>
        </xdr:txBody>
      </xdr:sp>
      <xdr:sp macro="" textlink="">
        <xdr:nvSpPr>
          <xdr:cNvPr id="199" name="TextBox 37">
            <a:extLst>
              <a:ext uri="{FF2B5EF4-FFF2-40B4-BE49-F238E27FC236}">
                <a16:creationId xmlns:a16="http://schemas.microsoft.com/office/drawing/2014/main" id="{C53B8844-E58D-E534-964D-792CCF5141D8}"/>
              </a:ext>
            </a:extLst>
          </xdr:cNvPr>
          <xdr:cNvSpPr txBox="1"/>
        </xdr:nvSpPr>
        <xdr:spPr>
          <a:xfrm>
            <a:off x="4146392" y="3444766"/>
            <a:ext cx="339096" cy="278873"/>
          </a:xfrm>
          <a:prstGeom prst="rect">
            <a:avLst/>
          </a:prstGeom>
          <a:noFill/>
        </xdr:spPr>
        <xdr:txBody>
          <a:bodyPr wrap="square" lIns="93296" tIns="46648" rIns="93296" bIns="46648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200">
                <a:solidFill>
                  <a:srgbClr val="000000"/>
                </a:solidFill>
                <a:cs typeface="Franklin Gothic Book"/>
              </a:rPr>
              <a:t>SP</a:t>
            </a:r>
          </a:p>
        </xdr:txBody>
      </xdr:sp>
      <xdr:sp macro="" textlink="">
        <xdr:nvSpPr>
          <xdr:cNvPr id="200" name="TextBox 37">
            <a:extLst>
              <a:ext uri="{FF2B5EF4-FFF2-40B4-BE49-F238E27FC236}">
                <a16:creationId xmlns:a16="http://schemas.microsoft.com/office/drawing/2014/main" id="{94CA5F9C-72CB-7830-DF8A-A01B3E52A576}"/>
              </a:ext>
            </a:extLst>
          </xdr:cNvPr>
          <xdr:cNvSpPr txBox="1"/>
        </xdr:nvSpPr>
        <xdr:spPr>
          <a:xfrm>
            <a:off x="6246810" y="3427212"/>
            <a:ext cx="383981" cy="325040"/>
          </a:xfrm>
          <a:prstGeom prst="rect">
            <a:avLst/>
          </a:prstGeom>
          <a:noFill/>
        </xdr:spPr>
        <xdr:txBody>
          <a:bodyPr wrap="square" lIns="93296" tIns="46648" rIns="93296" bIns="46648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500">
                <a:solidFill>
                  <a:srgbClr val="000000"/>
                </a:solidFill>
                <a:cs typeface="Franklin Gothic Book"/>
              </a:rPr>
              <a:t>25</a:t>
            </a:r>
          </a:p>
        </xdr:txBody>
      </xdr:sp>
      <xdr:sp macro="" textlink="">
        <xdr:nvSpPr>
          <xdr:cNvPr id="201" name="TextBox 37">
            <a:extLst>
              <a:ext uri="{FF2B5EF4-FFF2-40B4-BE49-F238E27FC236}">
                <a16:creationId xmlns:a16="http://schemas.microsoft.com/office/drawing/2014/main" id="{C281E908-A20B-9962-E844-7A04DB1AF614}"/>
              </a:ext>
            </a:extLst>
          </xdr:cNvPr>
          <xdr:cNvSpPr txBox="1"/>
        </xdr:nvSpPr>
        <xdr:spPr>
          <a:xfrm>
            <a:off x="5588462" y="2525971"/>
            <a:ext cx="403217" cy="348123"/>
          </a:xfrm>
          <a:prstGeom prst="rect">
            <a:avLst/>
          </a:prstGeom>
          <a:noFill/>
        </xdr:spPr>
        <xdr:txBody>
          <a:bodyPr wrap="square" lIns="93296" tIns="46648" rIns="93296" bIns="46648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650">
                <a:solidFill>
                  <a:srgbClr val="000000"/>
                </a:solidFill>
                <a:cs typeface="Franklin Gothic Book"/>
              </a:rPr>
              <a:t>40</a:t>
            </a:r>
          </a:p>
        </xdr:txBody>
      </xdr:sp>
      <xdr:sp macro="" textlink="">
        <xdr:nvSpPr>
          <xdr:cNvPr id="202" name="TextBox 37">
            <a:extLst>
              <a:ext uri="{FF2B5EF4-FFF2-40B4-BE49-F238E27FC236}">
                <a16:creationId xmlns:a16="http://schemas.microsoft.com/office/drawing/2014/main" id="{F0393324-C63B-6F83-2C88-B304B4763013}"/>
              </a:ext>
            </a:extLst>
          </xdr:cNvPr>
          <xdr:cNvSpPr txBox="1"/>
        </xdr:nvSpPr>
        <xdr:spPr>
          <a:xfrm>
            <a:off x="5196642" y="3117754"/>
            <a:ext cx="390393" cy="332734"/>
          </a:xfrm>
          <a:prstGeom prst="rect">
            <a:avLst/>
          </a:prstGeom>
          <a:noFill/>
        </xdr:spPr>
        <xdr:txBody>
          <a:bodyPr wrap="square" lIns="93296" tIns="46648" rIns="93296" bIns="46648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550">
                <a:solidFill>
                  <a:srgbClr val="000000"/>
                </a:solidFill>
                <a:cs typeface="Franklin Gothic Book"/>
              </a:rPr>
              <a:t>28</a:t>
            </a:r>
          </a:p>
        </xdr:txBody>
      </xdr:sp>
      <xdr:sp macro="" textlink="">
        <xdr:nvSpPr>
          <xdr:cNvPr id="203" name="TextBox 37">
            <a:extLst>
              <a:ext uri="{FF2B5EF4-FFF2-40B4-BE49-F238E27FC236}">
                <a16:creationId xmlns:a16="http://schemas.microsoft.com/office/drawing/2014/main" id="{0D229FE6-F2EC-FFD0-4559-DBE874344622}"/>
              </a:ext>
            </a:extLst>
          </xdr:cNvPr>
          <xdr:cNvSpPr txBox="1"/>
        </xdr:nvSpPr>
        <xdr:spPr>
          <a:xfrm>
            <a:off x="3669324" y="3628696"/>
            <a:ext cx="345508" cy="278873"/>
          </a:xfrm>
          <a:prstGeom prst="rect">
            <a:avLst/>
          </a:prstGeom>
          <a:noFill/>
        </xdr:spPr>
        <xdr:txBody>
          <a:bodyPr wrap="square" lIns="93296" tIns="46648" rIns="93296" bIns="46648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200">
                <a:solidFill>
                  <a:srgbClr val="000000"/>
                </a:solidFill>
                <a:cs typeface="Franklin Gothic Book"/>
              </a:rPr>
              <a:t>10</a:t>
            </a:r>
          </a:p>
        </xdr:txBody>
      </xdr:sp>
      <xdr:sp macro="" textlink="">
        <xdr:nvSpPr>
          <xdr:cNvPr id="204" name="TextBox 37">
            <a:extLst>
              <a:ext uri="{FF2B5EF4-FFF2-40B4-BE49-F238E27FC236}">
                <a16:creationId xmlns:a16="http://schemas.microsoft.com/office/drawing/2014/main" id="{74C327F0-101D-E165-6FBC-08B0D14B1FB4}"/>
              </a:ext>
            </a:extLst>
          </xdr:cNvPr>
          <xdr:cNvSpPr txBox="1"/>
        </xdr:nvSpPr>
        <xdr:spPr>
          <a:xfrm>
            <a:off x="4425710" y="4310821"/>
            <a:ext cx="444895" cy="355817"/>
          </a:xfrm>
          <a:prstGeom prst="rect">
            <a:avLst/>
          </a:prstGeom>
          <a:noFill/>
        </xdr:spPr>
        <xdr:txBody>
          <a:bodyPr wrap="square" lIns="93296" tIns="46648" rIns="93296" bIns="46648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650">
                <a:solidFill>
                  <a:srgbClr val="000000"/>
                </a:solidFill>
                <a:latin typeface="Franklin Gothic Book"/>
                <a:cs typeface="Franklin Gothic Book"/>
              </a:rPr>
              <a:t>40</a:t>
            </a:r>
          </a:p>
        </xdr:txBody>
      </xdr:sp>
      <xdr:sp macro="" textlink="">
        <xdr:nvSpPr>
          <xdr:cNvPr id="205" name="TextBox 37">
            <a:extLst>
              <a:ext uri="{FF2B5EF4-FFF2-40B4-BE49-F238E27FC236}">
                <a16:creationId xmlns:a16="http://schemas.microsoft.com/office/drawing/2014/main" id="{83EB4411-D673-3B95-6662-D3D4399E6C94}"/>
              </a:ext>
            </a:extLst>
          </xdr:cNvPr>
          <xdr:cNvSpPr txBox="1"/>
        </xdr:nvSpPr>
        <xdr:spPr>
          <a:xfrm>
            <a:off x="4102599" y="3991777"/>
            <a:ext cx="441689" cy="394289"/>
          </a:xfrm>
          <a:prstGeom prst="rect">
            <a:avLst/>
          </a:prstGeom>
          <a:noFill/>
        </xdr:spPr>
        <xdr:txBody>
          <a:bodyPr wrap="square" lIns="93296" tIns="46648" rIns="93296" bIns="46648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950">
                <a:solidFill>
                  <a:srgbClr val="000000"/>
                </a:solidFill>
                <a:cs typeface="Franklin Gothic Book"/>
              </a:rPr>
              <a:t>75</a:t>
            </a:r>
          </a:p>
        </xdr:txBody>
      </xdr:sp>
      <xdr:sp macro="" textlink="">
        <xdr:nvSpPr>
          <xdr:cNvPr id="206" name="TextBox 37">
            <a:extLst>
              <a:ext uri="{FF2B5EF4-FFF2-40B4-BE49-F238E27FC236}">
                <a16:creationId xmlns:a16="http://schemas.microsoft.com/office/drawing/2014/main" id="{FDB646E7-F3E5-B1E0-FAD5-EB8C45792615}"/>
              </a:ext>
            </a:extLst>
          </xdr:cNvPr>
          <xdr:cNvSpPr txBox="1"/>
        </xdr:nvSpPr>
        <xdr:spPr>
          <a:xfrm>
            <a:off x="3274166" y="3922822"/>
            <a:ext cx="377569" cy="317345"/>
          </a:xfrm>
          <a:prstGeom prst="rect">
            <a:avLst/>
          </a:prstGeom>
          <a:noFill/>
        </xdr:spPr>
        <xdr:txBody>
          <a:bodyPr wrap="square" lIns="93296" tIns="46648" rIns="93296" bIns="46648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450">
                <a:solidFill>
                  <a:srgbClr val="000000"/>
                </a:solidFill>
                <a:cs typeface="Franklin Gothic Book"/>
              </a:rPr>
              <a:t>15</a:t>
            </a:r>
          </a:p>
        </xdr:txBody>
      </xdr:sp>
      <xdr:sp macro="" textlink="">
        <xdr:nvSpPr>
          <xdr:cNvPr id="207" name="TextBox 37">
            <a:extLst>
              <a:ext uri="{FF2B5EF4-FFF2-40B4-BE49-F238E27FC236}">
                <a16:creationId xmlns:a16="http://schemas.microsoft.com/office/drawing/2014/main" id="{42697BD1-D613-246E-1F93-5C8B1A8925CC}"/>
              </a:ext>
            </a:extLst>
          </xdr:cNvPr>
          <xdr:cNvSpPr txBox="1"/>
        </xdr:nvSpPr>
        <xdr:spPr>
          <a:xfrm>
            <a:off x="2111156" y="4164497"/>
            <a:ext cx="345508" cy="278873"/>
          </a:xfrm>
          <a:prstGeom prst="rect">
            <a:avLst/>
          </a:prstGeom>
          <a:noFill/>
        </xdr:spPr>
        <xdr:txBody>
          <a:bodyPr wrap="square" lIns="93296" tIns="46648" rIns="93296" bIns="46648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200">
                <a:solidFill>
                  <a:srgbClr val="000000"/>
                </a:solidFill>
                <a:cs typeface="Franklin Gothic Book"/>
              </a:rPr>
              <a:t>10</a:t>
            </a:r>
          </a:p>
        </xdr:txBody>
      </xdr:sp>
      <xdr:sp macro="" textlink="">
        <xdr:nvSpPr>
          <xdr:cNvPr id="208" name="TextBox 37">
            <a:extLst>
              <a:ext uri="{FF2B5EF4-FFF2-40B4-BE49-F238E27FC236}">
                <a16:creationId xmlns:a16="http://schemas.microsoft.com/office/drawing/2014/main" id="{32E01D35-7ADC-2C68-EFA1-A4616F9ED528}"/>
              </a:ext>
            </a:extLst>
          </xdr:cNvPr>
          <xdr:cNvSpPr txBox="1"/>
        </xdr:nvSpPr>
        <xdr:spPr>
          <a:xfrm>
            <a:off x="1306993" y="5254215"/>
            <a:ext cx="345508" cy="278873"/>
          </a:xfrm>
          <a:prstGeom prst="rect">
            <a:avLst/>
          </a:prstGeom>
          <a:noFill/>
        </xdr:spPr>
        <xdr:txBody>
          <a:bodyPr wrap="square" lIns="93296" tIns="46648" rIns="93296" bIns="46648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200">
                <a:solidFill>
                  <a:srgbClr val="000000"/>
                </a:solidFill>
                <a:cs typeface="Franklin Gothic Book"/>
              </a:rPr>
              <a:t>10</a:t>
            </a:r>
          </a:p>
        </xdr:txBody>
      </xdr:sp>
      <xdr:sp macro="" textlink="">
        <xdr:nvSpPr>
          <xdr:cNvPr id="209" name="TextBox 37">
            <a:extLst>
              <a:ext uri="{FF2B5EF4-FFF2-40B4-BE49-F238E27FC236}">
                <a16:creationId xmlns:a16="http://schemas.microsoft.com/office/drawing/2014/main" id="{F39656CC-02A7-F293-0DF3-48734796CB2B}"/>
              </a:ext>
            </a:extLst>
          </xdr:cNvPr>
          <xdr:cNvSpPr txBox="1"/>
        </xdr:nvSpPr>
        <xdr:spPr>
          <a:xfrm>
            <a:off x="1177027" y="4772142"/>
            <a:ext cx="364745" cy="301956"/>
          </a:xfrm>
          <a:prstGeom prst="rect">
            <a:avLst/>
          </a:prstGeom>
          <a:noFill/>
        </xdr:spPr>
        <xdr:txBody>
          <a:bodyPr wrap="square" lIns="93296" tIns="46648" rIns="93296" bIns="46648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350">
                <a:solidFill>
                  <a:srgbClr val="000000"/>
                </a:solidFill>
                <a:cs typeface="Franklin Gothic Book"/>
              </a:rPr>
              <a:t>12</a:t>
            </a:r>
          </a:p>
        </xdr:txBody>
      </xdr:sp>
      <xdr:sp macro="" textlink="">
        <xdr:nvSpPr>
          <xdr:cNvPr id="210" name="TextBox 37">
            <a:extLst>
              <a:ext uri="{FF2B5EF4-FFF2-40B4-BE49-F238E27FC236}">
                <a16:creationId xmlns:a16="http://schemas.microsoft.com/office/drawing/2014/main" id="{FD3DFB8D-3CC8-E39B-0D9F-E873F1AE82D7}"/>
              </a:ext>
            </a:extLst>
          </xdr:cNvPr>
          <xdr:cNvSpPr txBox="1"/>
        </xdr:nvSpPr>
        <xdr:spPr>
          <a:xfrm>
            <a:off x="2087651" y="5090635"/>
            <a:ext cx="416041" cy="363512"/>
          </a:xfrm>
          <a:prstGeom prst="rect">
            <a:avLst/>
          </a:prstGeom>
          <a:noFill/>
        </xdr:spPr>
        <xdr:txBody>
          <a:bodyPr wrap="square" lIns="93296" tIns="46648" rIns="93296" bIns="46648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750">
                <a:solidFill>
                  <a:srgbClr val="000000"/>
                </a:solidFill>
                <a:cs typeface="Franklin Gothic Book"/>
              </a:rPr>
              <a:t>50</a:t>
            </a:r>
          </a:p>
        </xdr:txBody>
      </xdr:sp>
      <xdr:sp macro="" textlink="">
        <xdr:nvSpPr>
          <xdr:cNvPr id="211" name="TextBox 37">
            <a:extLst>
              <a:ext uri="{FF2B5EF4-FFF2-40B4-BE49-F238E27FC236}">
                <a16:creationId xmlns:a16="http://schemas.microsoft.com/office/drawing/2014/main" id="{1D56C1EE-4798-8DF2-751E-AE3D2758150F}"/>
              </a:ext>
            </a:extLst>
          </xdr:cNvPr>
          <xdr:cNvSpPr txBox="1"/>
        </xdr:nvSpPr>
        <xdr:spPr>
          <a:xfrm>
            <a:off x="4415169" y="3910790"/>
            <a:ext cx="597180" cy="417372"/>
          </a:xfrm>
          <a:prstGeom prst="rect">
            <a:avLst/>
          </a:prstGeom>
          <a:noFill/>
        </xdr:spPr>
        <xdr:txBody>
          <a:bodyPr wrap="square" lIns="93296" tIns="46648" rIns="93296" bIns="46648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2100">
                <a:solidFill>
                  <a:srgbClr val="000000"/>
                </a:solidFill>
                <a:cs typeface="Franklin Gothic Book"/>
              </a:rPr>
              <a:t>100</a:t>
            </a:r>
          </a:p>
        </xdr:txBody>
      </xdr:sp>
    </xdr:grpSp>
    <xdr:clientData/>
  </xdr:twoCellAnchor>
  <xdr:twoCellAnchor>
    <xdr:from>
      <xdr:col>29</xdr:col>
      <xdr:colOff>584297</xdr:colOff>
      <xdr:row>71</xdr:row>
      <xdr:rowOff>56474</xdr:rowOff>
    </xdr:from>
    <xdr:to>
      <xdr:col>30</xdr:col>
      <xdr:colOff>261639</xdr:colOff>
      <xdr:row>72</xdr:row>
      <xdr:rowOff>135322</xdr:rowOff>
    </xdr:to>
    <xdr:sp macro="" textlink="">
      <xdr:nvSpPr>
        <xdr:cNvPr id="226" name="TextBox 37">
          <a:extLst>
            <a:ext uri="{FF2B5EF4-FFF2-40B4-BE49-F238E27FC236}">
              <a16:creationId xmlns:a16="http://schemas.microsoft.com/office/drawing/2014/main" id="{8585C360-D94F-4FB9-BB21-2C332F6F6907}"/>
            </a:ext>
          </a:extLst>
        </xdr:cNvPr>
        <xdr:cNvSpPr txBox="1"/>
      </xdr:nvSpPr>
      <xdr:spPr>
        <a:xfrm>
          <a:off x="2595977" y="2433914"/>
          <a:ext cx="347902" cy="276968"/>
        </a:xfrm>
        <a:prstGeom prst="rect">
          <a:avLst/>
        </a:prstGeom>
        <a:solidFill>
          <a:schemeClr val="bg1"/>
        </a:solidFill>
      </xdr:spPr>
      <xdr:txBody>
        <a:bodyPr wrap="square" lIns="93296" tIns="46648" rIns="93296" bIns="46648" rtlCol="0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200">
              <a:solidFill>
                <a:srgbClr val="000000"/>
              </a:solidFill>
              <a:cs typeface="Franklin Gothic Book"/>
            </a:rPr>
            <a:t>BA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282502</xdr:colOff>
      <xdr:row>1</xdr:row>
      <xdr:rowOff>134359</xdr:rowOff>
    </xdr:from>
    <xdr:to>
      <xdr:col>22</xdr:col>
      <xdr:colOff>53037</xdr:colOff>
      <xdr:row>14</xdr:row>
      <xdr:rowOff>151029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5D8A8CE-43CC-AE76-3878-E287A6387E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512689</xdr:colOff>
      <xdr:row>16</xdr:row>
      <xdr:rowOff>144100</xdr:rowOff>
    </xdr:from>
    <xdr:to>
      <xdr:col>22</xdr:col>
      <xdr:colOff>283225</xdr:colOff>
      <xdr:row>29</xdr:row>
      <xdr:rowOff>184583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F508700-E83F-D2A4-B7D8-A855EC5F6D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601746</xdr:colOff>
      <xdr:row>72</xdr:row>
      <xdr:rowOff>70685</xdr:rowOff>
    </xdr:from>
    <xdr:to>
      <xdr:col>13</xdr:col>
      <xdr:colOff>347579</xdr:colOff>
      <xdr:row>86</xdr:row>
      <xdr:rowOff>9691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62DED7D-3F3E-46F0-B0E5-D6CCD2620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72</xdr:row>
      <xdr:rowOff>170948</xdr:rowOff>
    </xdr:from>
    <xdr:to>
      <xdr:col>19</xdr:col>
      <xdr:colOff>0</xdr:colOff>
      <xdr:row>86</xdr:row>
      <xdr:rowOff>109954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2C3AC91-BF7F-4F22-AE22-9B54C0BD5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18</xdr:row>
      <xdr:rowOff>31750</xdr:rowOff>
    </xdr:from>
    <xdr:to>
      <xdr:col>7</xdr:col>
      <xdr:colOff>425450</xdr:colOff>
      <xdr:row>34</xdr:row>
      <xdr:rowOff>133350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3121F1AA-9673-4DA6-83C3-6D55BE536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508000</xdr:colOff>
      <xdr:row>0</xdr:row>
      <xdr:rowOff>88900</xdr:rowOff>
    </xdr:from>
    <xdr:to>
      <xdr:col>7</xdr:col>
      <xdr:colOff>457200</xdr:colOff>
      <xdr:row>17</xdr:row>
      <xdr:rowOff>25400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7FD130B-B42A-4535-AF8E-C23388FF1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590550</xdr:colOff>
      <xdr:row>36</xdr:row>
      <xdr:rowOff>44450</xdr:rowOff>
    </xdr:from>
    <xdr:to>
      <xdr:col>7</xdr:col>
      <xdr:colOff>539750</xdr:colOff>
      <xdr:row>52</xdr:row>
      <xdr:rowOff>146050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E640D74-D0AA-4AD3-A5DD-D97C7FCAF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222250</xdr:colOff>
      <xdr:row>0</xdr:row>
      <xdr:rowOff>69850</xdr:rowOff>
    </xdr:from>
    <xdr:to>
      <xdr:col>15</xdr:col>
      <xdr:colOff>171450</xdr:colOff>
      <xdr:row>17</xdr:row>
      <xdr:rowOff>6350</xdr:rowOff>
    </xdr:to>
    <xdr:graphicFrame macro="">
      <xdr:nvGraphicFramePr>
        <xdr:cNvPr id="5" name="Chart 5">
          <a:extLst>
            <a:ext uri="{FF2B5EF4-FFF2-40B4-BE49-F238E27FC236}">
              <a16:creationId xmlns:a16="http://schemas.microsoft.com/office/drawing/2014/main" id="{0AD79C74-3911-4313-A315-F5436DC9A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431800</xdr:colOff>
      <xdr:row>17</xdr:row>
      <xdr:rowOff>88900</xdr:rowOff>
    </xdr:from>
    <xdr:to>
      <xdr:col>15</xdr:col>
      <xdr:colOff>381000</xdr:colOff>
      <xdr:row>34</xdr:row>
      <xdr:rowOff>25400</xdr:rowOff>
    </xdr:to>
    <xdr:graphicFrame macro="">
      <xdr:nvGraphicFramePr>
        <xdr:cNvPr id="6" name="Chart 9">
          <a:extLst>
            <a:ext uri="{FF2B5EF4-FFF2-40B4-BE49-F238E27FC236}">
              <a16:creationId xmlns:a16="http://schemas.microsoft.com/office/drawing/2014/main" id="{B62288AB-0CE7-4572-9948-40A8DAD2C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514350</xdr:colOff>
      <xdr:row>34</xdr:row>
      <xdr:rowOff>127000</xdr:rowOff>
    </xdr:from>
    <xdr:to>
      <xdr:col>15</xdr:col>
      <xdr:colOff>463550</xdr:colOff>
      <xdr:row>51</xdr:row>
      <xdr:rowOff>63500</xdr:rowOff>
    </xdr:to>
    <xdr:graphicFrame macro="">
      <xdr:nvGraphicFramePr>
        <xdr:cNvPr id="7" name="Chart 13">
          <a:extLst>
            <a:ext uri="{FF2B5EF4-FFF2-40B4-BE49-F238E27FC236}">
              <a16:creationId xmlns:a16="http://schemas.microsoft.com/office/drawing/2014/main" id="{3987E55A-E6D1-452B-9E49-FDDCF2D06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558800</xdr:colOff>
      <xdr:row>0</xdr:row>
      <xdr:rowOff>95250</xdr:rowOff>
    </xdr:from>
    <xdr:to>
      <xdr:col>22</xdr:col>
      <xdr:colOff>508000</xdr:colOff>
      <xdr:row>17</xdr:row>
      <xdr:rowOff>31750</xdr:rowOff>
    </xdr:to>
    <xdr:graphicFrame macro="">
      <xdr:nvGraphicFramePr>
        <xdr:cNvPr id="8" name="Chart 16">
          <a:extLst>
            <a:ext uri="{FF2B5EF4-FFF2-40B4-BE49-F238E27FC236}">
              <a16:creationId xmlns:a16="http://schemas.microsoft.com/office/drawing/2014/main" id="{FE20FAB7-574D-49C7-8E4B-1DD2C2320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50800</xdr:colOff>
      <xdr:row>17</xdr:row>
      <xdr:rowOff>38100</xdr:rowOff>
    </xdr:from>
    <xdr:to>
      <xdr:col>23</xdr:col>
      <xdr:colOff>0</xdr:colOff>
      <xdr:row>33</xdr:row>
      <xdr:rowOff>139700</xdr:rowOff>
    </xdr:to>
    <xdr:graphicFrame macro="">
      <xdr:nvGraphicFramePr>
        <xdr:cNvPr id="9" name="Chart 17">
          <a:extLst>
            <a:ext uri="{FF2B5EF4-FFF2-40B4-BE49-F238E27FC236}">
              <a16:creationId xmlns:a16="http://schemas.microsoft.com/office/drawing/2014/main" id="{FF254290-C1BC-4376-9F4A-18D1741BB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601746</xdr:colOff>
      <xdr:row>72</xdr:row>
      <xdr:rowOff>70685</xdr:rowOff>
    </xdr:from>
    <xdr:to>
      <xdr:col>13</xdr:col>
      <xdr:colOff>347579</xdr:colOff>
      <xdr:row>86</xdr:row>
      <xdr:rowOff>9691</xdr:rowOff>
    </xdr:to>
    <xdr:graphicFrame macro="">
      <xdr:nvGraphicFramePr>
        <xdr:cNvPr id="2" name="Gráfico 6">
          <a:extLst>
            <a:ext uri="{FF2B5EF4-FFF2-40B4-BE49-F238E27FC236}">
              <a16:creationId xmlns:a16="http://schemas.microsoft.com/office/drawing/2014/main" id="{8FB4FFD9-B03E-496F-AA0B-995F78D0F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72</xdr:row>
      <xdr:rowOff>170948</xdr:rowOff>
    </xdr:from>
    <xdr:to>
      <xdr:col>19</xdr:col>
      <xdr:colOff>0</xdr:colOff>
      <xdr:row>86</xdr:row>
      <xdr:rowOff>109954</xdr:rowOff>
    </xdr:to>
    <xdr:graphicFrame macro="">
      <xdr:nvGraphicFramePr>
        <xdr:cNvPr id="3" name="Gráfico 7">
          <a:extLst>
            <a:ext uri="{FF2B5EF4-FFF2-40B4-BE49-F238E27FC236}">
              <a16:creationId xmlns:a16="http://schemas.microsoft.com/office/drawing/2014/main" id="{8552B472-8351-437E-BAAD-36E9B061E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</xdr:colOff>
      <xdr:row>1</xdr:row>
      <xdr:rowOff>99060</xdr:rowOff>
    </xdr:from>
    <xdr:to>
      <xdr:col>7</xdr:col>
      <xdr:colOff>566420</xdr:colOff>
      <xdr:row>16</xdr:row>
      <xdr:rowOff>43180</xdr:rowOff>
    </xdr:to>
    <xdr:graphicFrame macro="">
      <xdr:nvGraphicFramePr>
        <xdr:cNvPr id="40" name="Chart 4">
          <a:extLst>
            <a:ext uri="{FF2B5EF4-FFF2-40B4-BE49-F238E27FC236}">
              <a16:creationId xmlns:a16="http://schemas.microsoft.com/office/drawing/2014/main" id="{990FB989-1B44-4C46-B83B-E96EDA8D4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15</xdr:col>
      <xdr:colOff>513080</xdr:colOff>
      <xdr:row>15</xdr:row>
      <xdr:rowOff>142240</xdr:rowOff>
    </xdr:to>
    <xdr:graphicFrame macro="">
      <xdr:nvGraphicFramePr>
        <xdr:cNvPr id="41" name="Chart 6">
          <a:extLst>
            <a:ext uri="{FF2B5EF4-FFF2-40B4-BE49-F238E27FC236}">
              <a16:creationId xmlns:a16="http://schemas.microsoft.com/office/drawing/2014/main" id="{842E451C-CF8C-4FCF-AB0D-3C46FA09A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7620</xdr:colOff>
      <xdr:row>0</xdr:row>
      <xdr:rowOff>167640</xdr:rowOff>
    </xdr:from>
    <xdr:to>
      <xdr:col>23</xdr:col>
      <xdr:colOff>520700</xdr:colOff>
      <xdr:row>15</xdr:row>
      <xdr:rowOff>111760</xdr:rowOff>
    </xdr:to>
    <xdr:graphicFrame macro="">
      <xdr:nvGraphicFramePr>
        <xdr:cNvPr id="42" name="Chart 9">
          <a:extLst>
            <a:ext uri="{FF2B5EF4-FFF2-40B4-BE49-F238E27FC236}">
              <a16:creationId xmlns:a16="http://schemas.microsoft.com/office/drawing/2014/main" id="{D2DABC9E-24C7-42D9-98C5-D9EDC56C6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18</xdr:row>
      <xdr:rowOff>0</xdr:rowOff>
    </xdr:from>
    <xdr:to>
      <xdr:col>7</xdr:col>
      <xdr:colOff>513080</xdr:colOff>
      <xdr:row>32</xdr:row>
      <xdr:rowOff>132080</xdr:rowOff>
    </xdr:to>
    <xdr:graphicFrame macro="">
      <xdr:nvGraphicFramePr>
        <xdr:cNvPr id="43" name="Chart 3">
          <a:extLst>
            <a:ext uri="{FF2B5EF4-FFF2-40B4-BE49-F238E27FC236}">
              <a16:creationId xmlns:a16="http://schemas.microsoft.com/office/drawing/2014/main" id="{65D2572B-7C55-4F84-A586-F7F6288C6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16</xdr:row>
      <xdr:rowOff>190500</xdr:rowOff>
    </xdr:from>
    <xdr:to>
      <xdr:col>15</xdr:col>
      <xdr:colOff>513080</xdr:colOff>
      <xdr:row>31</xdr:row>
      <xdr:rowOff>134620</xdr:rowOff>
    </xdr:to>
    <xdr:graphicFrame macro="">
      <xdr:nvGraphicFramePr>
        <xdr:cNvPr id="44" name="Chart 7">
          <a:extLst>
            <a:ext uri="{FF2B5EF4-FFF2-40B4-BE49-F238E27FC236}">
              <a16:creationId xmlns:a16="http://schemas.microsoft.com/office/drawing/2014/main" id="{F672BCE2-89E6-4798-83BC-E826E22C9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17</xdr:row>
      <xdr:rowOff>0</xdr:rowOff>
    </xdr:from>
    <xdr:to>
      <xdr:col>23</xdr:col>
      <xdr:colOff>513080</xdr:colOff>
      <xdr:row>31</xdr:row>
      <xdr:rowOff>132080</xdr:rowOff>
    </xdr:to>
    <xdr:graphicFrame macro="">
      <xdr:nvGraphicFramePr>
        <xdr:cNvPr id="45" name="Chart 10">
          <a:extLst>
            <a:ext uri="{FF2B5EF4-FFF2-40B4-BE49-F238E27FC236}">
              <a16:creationId xmlns:a16="http://schemas.microsoft.com/office/drawing/2014/main" id="{56F26B5D-ECC1-421D-A521-C20F8401B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7</xdr:col>
      <xdr:colOff>513080</xdr:colOff>
      <xdr:row>49</xdr:row>
      <xdr:rowOff>132080</xdr:rowOff>
    </xdr:to>
    <xdr:graphicFrame macro="">
      <xdr:nvGraphicFramePr>
        <xdr:cNvPr id="46" name="Chart 5">
          <a:extLst>
            <a:ext uri="{FF2B5EF4-FFF2-40B4-BE49-F238E27FC236}">
              <a16:creationId xmlns:a16="http://schemas.microsoft.com/office/drawing/2014/main" id="{7AEB3D70-B683-4A35-8C98-5F6DDBBAF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35</xdr:row>
      <xdr:rowOff>0</xdr:rowOff>
    </xdr:from>
    <xdr:to>
      <xdr:col>15</xdr:col>
      <xdr:colOff>513080</xdr:colOff>
      <xdr:row>49</xdr:row>
      <xdr:rowOff>142240</xdr:rowOff>
    </xdr:to>
    <xdr:graphicFrame macro="">
      <xdr:nvGraphicFramePr>
        <xdr:cNvPr id="47" name="Chart 8">
          <a:extLst>
            <a:ext uri="{FF2B5EF4-FFF2-40B4-BE49-F238E27FC236}">
              <a16:creationId xmlns:a16="http://schemas.microsoft.com/office/drawing/2014/main" id="{6E092790-3224-4964-A139-247AC6E48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10579</xdr:colOff>
      <xdr:row>0</xdr:row>
      <xdr:rowOff>144842</xdr:rowOff>
    </xdr:from>
    <xdr:to>
      <xdr:col>20</xdr:col>
      <xdr:colOff>178401</xdr:colOff>
      <xdr:row>17</xdr:row>
      <xdr:rowOff>63804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450325-B408-4BFC-A99D-A12143D91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511023</xdr:colOff>
      <xdr:row>19</xdr:row>
      <xdr:rowOff>19656</xdr:rowOff>
    </xdr:from>
    <xdr:to>
      <xdr:col>20</xdr:col>
      <xdr:colOff>71059</xdr:colOff>
      <xdr:row>35</xdr:row>
      <xdr:rowOff>101905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77EA69D-B808-4173-AAE4-7A4CFC564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494394</xdr:colOff>
      <xdr:row>19</xdr:row>
      <xdr:rowOff>95249</xdr:rowOff>
    </xdr:from>
    <xdr:to>
      <xdr:col>26</xdr:col>
      <xdr:colOff>571500</xdr:colOff>
      <xdr:row>36</xdr:row>
      <xdr:rowOff>11187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F6CCF3F-470A-4EDA-946B-39241EF4D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536727</xdr:colOff>
      <xdr:row>1</xdr:row>
      <xdr:rowOff>101298</xdr:rowOff>
    </xdr:from>
    <xdr:to>
      <xdr:col>27</xdr:col>
      <xdr:colOff>4536</xdr:colOff>
      <xdr:row>18</xdr:row>
      <xdr:rowOff>17236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6E12788-2689-404D-BB29-F4B9382C1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607785</xdr:colOff>
      <xdr:row>36</xdr:row>
      <xdr:rowOff>163285</xdr:rowOff>
    </xdr:from>
    <xdr:to>
      <xdr:col>17</xdr:col>
      <xdr:colOff>77105</xdr:colOff>
      <xdr:row>53</xdr:row>
      <xdr:rowOff>79223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AE3F6A5-7325-4A5D-9B3A-39CD3F73E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607785</xdr:colOff>
      <xdr:row>36</xdr:row>
      <xdr:rowOff>163285</xdr:rowOff>
    </xdr:from>
    <xdr:to>
      <xdr:col>24</xdr:col>
      <xdr:colOff>77105</xdr:colOff>
      <xdr:row>53</xdr:row>
      <xdr:rowOff>79223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CADD2C5-C639-4CB3-9076-6B1DC5955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22</xdr:col>
      <xdr:colOff>190500</xdr:colOff>
      <xdr:row>18</xdr:row>
      <xdr:rowOff>142875</xdr:rowOff>
    </xdr:from>
    <xdr:to>
      <xdr:col>29</xdr:col>
      <xdr:colOff>571499</xdr:colOff>
      <xdr:row>33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C14FC6B-2158-465B-AAD0-4B5324F55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22</xdr:col>
      <xdr:colOff>200025</xdr:colOff>
      <xdr:row>34</xdr:row>
      <xdr:rowOff>133350</xdr:rowOff>
    </xdr:from>
    <xdr:to>
      <xdr:col>29</xdr:col>
      <xdr:colOff>581024</xdr:colOff>
      <xdr:row>49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C997F12-E487-437A-9EC1-380A6C3FF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588433</xdr:colOff>
      <xdr:row>0</xdr:row>
      <xdr:rowOff>139700</xdr:rowOff>
    </xdr:from>
    <xdr:to>
      <xdr:col>26</xdr:col>
      <xdr:colOff>42333</xdr:colOff>
      <xdr:row>19</xdr:row>
      <xdr:rowOff>46567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01FAE0-7103-CFD6-38CD-3E4D5FEB6F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275168</xdr:colOff>
      <xdr:row>19</xdr:row>
      <xdr:rowOff>42331</xdr:rowOff>
    </xdr:from>
    <xdr:to>
      <xdr:col>26</xdr:col>
      <xdr:colOff>321735</xdr:colOff>
      <xdr:row>37</xdr:row>
      <xdr:rowOff>114298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4494786-5A85-4407-A67F-4899ED150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23</xdr:row>
      <xdr:rowOff>122768</xdr:rowOff>
    </xdr:from>
    <xdr:to>
      <xdr:col>9</xdr:col>
      <xdr:colOff>368300</xdr:colOff>
      <xdr:row>42</xdr:row>
      <xdr:rowOff>29635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B0E60F4-E28D-433B-8917-DDCCB394E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389467</xdr:colOff>
      <xdr:row>24</xdr:row>
      <xdr:rowOff>25399</xdr:rowOff>
    </xdr:from>
    <xdr:to>
      <xdr:col>16</xdr:col>
      <xdr:colOff>309034</xdr:colOff>
      <xdr:row>42</xdr:row>
      <xdr:rowOff>97366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5882B1-8456-45D7-A92E-E8CE946A2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364067</xdr:colOff>
      <xdr:row>43</xdr:row>
      <xdr:rowOff>105833</xdr:rowOff>
    </xdr:from>
    <xdr:to>
      <xdr:col>16</xdr:col>
      <xdr:colOff>283634</xdr:colOff>
      <xdr:row>62</xdr:row>
      <xdr:rowOff>12700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9B0B148-C985-45F7-B915-BE842A460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ujub\Dropbox\12%20PROJETO%20LIVRO\3.%20Finan&#231;as\CFO%20Estrategista%202023\Caso%20Icara&#237;.xlsx" TargetMode="External"/><Relationship Id="rId1" Type="http://schemas.openxmlformats.org/officeDocument/2006/relationships/externalLinkPath" Target="https://d.docs.live.net/05d8cf113e92d2a8/03%20-%20Livros%20-%20AUTORIA/2%20-%20Livro%20CFO%20Estrategista/00%20-%20Livro%20NOVA%20VERSAO/Caso%20Icara&#237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G/Windados/Controladoria/Contabilidade/Balan&#231;o%20Projetado/2007/Modelo%20JP/SLC%20Model_14-05-0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G/Windados/Controladoria/Contabilidade/Balan&#231;o%20Projetado/2007/Modelo%20JP/SLC%20Model_14-05-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G/Windados/Controladoria/Contabilidade/Balan&#231;o%20Projetado/2007/Modelo%20JP/SLC%20Model_Adaptad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G/Windados/Controladoria/Contabilidade/Balan&#231;o%20Projetado/2007/Modelo%20JP/SLC%20Model_Adaptad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S/LAM/270Park/Industrials/Project%20Bavaro/Models/JP%20Morgan/Project%20Bavarol_JPM_v6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S/LAM/270Park/Industrials/Project%20Bavaro/Models/JP%20Morgan/Project%20Bavarol_JPM_v6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G/Controladoria/Projetos/Crescimento%20SLC%20700%20mil%20has/Ajuste%20Ebitda%2025%25/SLCProjecao_700mil_ha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G/Controladoria/Projetos/Crescimento%20SLC%20700%20mil%20has/Ajuste%20Ebitda%2025%25/SLCProjecao_700mil_ha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S/LAM/270Park/Industrials/Project%20Bavaro/Models/JP%20Morgan/Project%20Bavarol_JPM_v67_Management%20Presentati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S/LAM/270Park/Industrials/Project%20Bavaro/Models/JP%20Morgan/Project%20Bavarol_JPM_v67_Management%20Presentat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G/__M&amp;A/GENERAL/MODEL_A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G/LAM/270Park/Natural%20Resources/Power/Project%20Papaya/Model/Elektro/Documents%20and%20Settings/U988281/Local%20Settings/Temp/c.data.U988281.notes_cdi/USERS/Chang/FPL/rostan/STEEL_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G/LAM/270Park/Natural%20Resources/Power/Project%20Papaya/Model/Elektro/Documents%20and%20Settings/U988281/Local%20Settings/Temp/c.data.U988281.notes_cdi/USERS/Chang/FPL/rostan/STEEL_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20216%20-%20Valuation%20Tupy%20(v12.265)%20-%20HC.xlsx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na.clara\Downloads\CFO%20Estrategista%202024%20(2).xlsx" TargetMode="External"/><Relationship Id="rId1" Type="http://schemas.openxmlformats.org/officeDocument/2006/relationships/externalLinkPath" Target="CFO%20Estrategista%202024%20(2).xlsx" TargetMode="External"/></Relationships>
</file>

<file path=xl/externalLinks/_rels/externalLink2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ujub\Dropbox\12%20PROJETO%20LIVRO\3.%20Finan&#231;as\CFO%20Estrategista%202023\Districom%20Analise%20Completo.xlsx" TargetMode="External"/><Relationship Id="rId1" Type="http://schemas.openxmlformats.org/officeDocument/2006/relationships/externalLinkPath" Target="https://d.docs.live.net/05d8cf113e92d2a8/03%20-%20Livros%20-%20AUTORIA/2%20-%20Livro%20CFO%20Estrategista/00%20-%20Livro%20NOVA%20VERSAO/Districom%20Analise%20Complet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jujub/Dropbox/12%20PROJETO%20LIVRO/3.%20Finan&#231;as/Livro%20Mauricio/Maikon%20130820/Caso%20Vegas%20-%20respostas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Marcos/Documents/Gale&#227;o/Livro%20CFO%20Estrategista/Casos%20CFO%20-%20c&#243;pia/Quat&#225;/Caso%20Quat&#225;%202017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1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/__M&amp;A/GENERAL/MODEL_A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h/My%20Documents/CRR%20Case%20Study/LBOKE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/My%20Documents/CRR%20Case%20Study/LBOKE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G/GR_PFi/AComun/Analisis_Rent/A&#241;o%202.005/Jun-05/CDS/Jun-05%20cd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/GR_PFi/AComun/Analisis_Rent/A&#241;o%202.005/Jun-05/CDS/Jun-05%20cd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@/NY-270-05E5/SYS3/M&amp;A/KHOSLA/BEANPOT/COMPS/TVCOMP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@/NY-270-05E5/SYS3/M&amp;A/KHOSLA/BEANPOT/COMPS/TVCOMP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p. 9 - Icaraí "/>
      <sheetName val="Caso Icaraí"/>
    </sheetNames>
    <definedNames>
      <definedName name="__as1000" refersTo="#REF!"/>
      <definedName name="__as2" refersTo="#REF!"/>
      <definedName name="__asd2" refersTo="#REF!"/>
      <definedName name="__b2" refersTo="#REF!"/>
      <definedName name="__b21" refersTo="#REF!"/>
      <definedName name="aa" refersTo="#REF!"/>
      <definedName name="aaaaaa" refersTo="#REF!"/>
      <definedName name="aaaaaaaaaaaaaaaaaa" refersTo="#REF!"/>
      <definedName name="aaererc" refersTo="#REF!"/>
      <definedName name="abc" refersTo="#REF!"/>
      <definedName name="adfefadx" refersTo="#REF!"/>
      <definedName name="afdsaff" refersTo="#REF!"/>
      <definedName name="asdfasdfa" refersTo="#REF!"/>
      <definedName name="averagga" refersTo="#REF!"/>
      <definedName name="avergga8" refersTo="#REF!"/>
      <definedName name="awq" refersTo="#REF!"/>
      <definedName name="AxesFormat" refersTo="#REF!"/>
      <definedName name="axexformat2" refersTo="#REF!"/>
      <definedName name="b" refersTo="#REF!"/>
      <definedName name="bb" refersTo="#REF!"/>
      <definedName name="bezerx" refersTo="#REF!"/>
      <definedName name="cc" refersTo="#REF!"/>
      <definedName name="Choices_Wrapper" refersTo="#REF!"/>
      <definedName name="ClosePrint" refersTo="#REF!"/>
      <definedName name="dd" refersTo="#REF!"/>
      <definedName name="ddddddddddddd" refersTo="#REF!"/>
      <definedName name="de" refersTo="#REF!"/>
      <definedName name="Des" refersTo="#REF!"/>
      <definedName name="ee" refersTo="#REF!"/>
      <definedName name="ExpandOutputs" refersTo="#REF!"/>
      <definedName name="ExpandVPeriods" refersTo="#REF!"/>
      <definedName name="ExportFile" refersTo="#REF!"/>
      <definedName name="Exportfile2" refersTo="#REF!"/>
      <definedName name="faer" refersTo="#REF!"/>
      <definedName name="ff" refersTo="#REF!"/>
      <definedName name="fffff" refersTo="#REF!"/>
      <definedName name="fkjvosd" refersTo="#REF!"/>
      <definedName name="Fluxo" refersTo="#REF!"/>
      <definedName name="gg" refersTo="#REF!"/>
      <definedName name="ggg" refersTo="#REF!"/>
      <definedName name="grupo44" refersTo="#REF!"/>
      <definedName name="Grupo44_Click" refersTo="#REF!"/>
      <definedName name="hh" refersTo="#REF!"/>
      <definedName name="ii" refersTo="#REF!"/>
      <definedName name="ImportFile" refersTo="#REF!"/>
      <definedName name="importfile2" refersTo="#REF!"/>
      <definedName name="importfile3" refersTo="#REF!"/>
      <definedName name="jj" refersTo="#REF!"/>
      <definedName name="kk" refersTo="#REF!"/>
      <definedName name="ma" refersTo="#REF!"/>
      <definedName name="Macro" refersTo="#REF!"/>
      <definedName name="Macroeconomics" refersTo="#REF!"/>
      <definedName name="Module1.Group8_Click" refersTo="#REF!"/>
      <definedName name="Module1.OK" refersTo="#REF!"/>
      <definedName name="name2" refersTo="#REF!"/>
      <definedName name="name3" refersTo="#REF!"/>
      <definedName name="NewName" refersTo="#REF!"/>
      <definedName name="ProImportExport.ImportFile" refersTo="#REF!"/>
      <definedName name="ProImportExport.SaveNewFile" refersTo="#REF!"/>
      <definedName name="rrrr" refersTo="#REF!"/>
      <definedName name="s" refersTo="#REF!"/>
      <definedName name="SaveNewFile" refersTo="#REF!"/>
      <definedName name="savenewfile2" refersTo="#REF!"/>
      <definedName name="ssssss" refersTo="#REF!"/>
      <definedName name="teste" refersTo="#REF!"/>
      <definedName name="teste0" refersTo="#REF!"/>
      <definedName name="teste2" refersTo="#REF!"/>
      <definedName name="teste3" refersTo="#REF!"/>
      <definedName name="U.AxesFormat" refersTo="#REF!"/>
      <definedName name="U.Choices_Wrapper" refersTo="#REF!"/>
      <definedName name="www" refersTo="#REF!"/>
      <definedName name="wwwwww" refersTo="#REF!"/>
      <definedName name="zzz" refersTo="#REF!"/>
    </defined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ntrol"/>
      <sheetName val="Assumptions"/>
      <sheetName val="Macro"/>
      <sheetName val="Preços"/>
      <sheetName val="Projeto Bahia I"/>
      <sheetName val="Bahia I"/>
      <sheetName val="WC_Bahia I"/>
      <sheetName val="PPE_Bahia I"/>
      <sheetName val="DCF_Bahia I"/>
      <sheetName val="Capex_Bahia I"/>
      <sheetName val="Projeto Cerrado I"/>
      <sheetName val="Cerrado I"/>
      <sheetName val="WC_Cerrado I"/>
      <sheetName val="PPE_Cerrado I"/>
      <sheetName val="DCF_Cerrado I"/>
      <sheetName val="Projeto Cerrado II"/>
      <sheetName val="Cerrado II"/>
      <sheetName val="WC_Cerrado II"/>
      <sheetName val="PPE_Cerrado II"/>
      <sheetName val="DCF_Cerrado II"/>
      <sheetName val="Projeto Expansão"/>
      <sheetName val="Volume_Exp"/>
      <sheetName val="Receitas_Exp"/>
      <sheetName val="Custos_Exp"/>
      <sheetName val="IS_Exp"/>
      <sheetName val="WC_Expansao"/>
      <sheetName val="PPE_Expansao"/>
      <sheetName val="DCF_Expansao"/>
      <sheetName val="Capex_Expansão"/>
      <sheetName val="Projetos Atuais"/>
      <sheetName val="Volume"/>
      <sheetName val="Receitas"/>
      <sheetName val="Custos"/>
      <sheetName val="IS"/>
      <sheetName val="WC_Atuais"/>
      <sheetName val="PPE_Atuais"/>
      <sheetName val="DCF_Atuais"/>
      <sheetName val="Combined"/>
      <sheetName val="IS Combined"/>
      <sheetName val="BS Combined"/>
      <sheetName val="CF Combined"/>
      <sheetName val="WC Combined"/>
      <sheetName val="Schedules Combined"/>
      <sheetName val="Resumo"/>
      <sheetName val="DCF_Combined"/>
    </sheetNames>
    <sheetDataSet>
      <sheetData sheetId="0"/>
      <sheetData sheetId="1">
        <row r="13">
          <cell r="G13">
            <v>1</v>
          </cell>
        </row>
        <row r="16">
          <cell r="G16">
            <v>1</v>
          </cell>
        </row>
        <row r="19">
          <cell r="G19">
            <v>1</v>
          </cell>
        </row>
        <row r="22">
          <cell r="G22">
            <v>1</v>
          </cell>
        </row>
        <row r="25">
          <cell r="G25">
            <v>1</v>
          </cell>
        </row>
        <row r="36">
          <cell r="G36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Cover"/>
      <sheetName val="Assumptions"/>
      <sheetName val="Macro"/>
      <sheetName val="Preços"/>
      <sheetName val="Projeto Bahia I"/>
      <sheetName val="Bahia I"/>
      <sheetName val="WC_Bahia I"/>
      <sheetName val="PPE_Bahia I"/>
      <sheetName val="DCF_Bahia I"/>
      <sheetName val="Capex_Bahia I"/>
      <sheetName val="Projeto Cerrado I"/>
      <sheetName val="Cerrado I"/>
      <sheetName val="WC_Cerrado I"/>
      <sheetName val="PPE_Cerrado I"/>
      <sheetName val="DCF_Cerrado I"/>
      <sheetName val="Projeto Cerrado II"/>
      <sheetName val="Cerrado II"/>
      <sheetName val="WC_Cerrado II"/>
      <sheetName val="PPE_Cerrado II"/>
      <sheetName val="DCF_Cerrado II"/>
      <sheetName val="Projeto Expansão"/>
      <sheetName val="Volume_Exp"/>
      <sheetName val="Receitas_Exp"/>
      <sheetName val="Custos_Exp"/>
      <sheetName val="IS_Exp"/>
      <sheetName val="WC_Expansao"/>
      <sheetName val="PPE_Expansao"/>
      <sheetName val="DCF_Expansao"/>
      <sheetName val="Capex_Expansão"/>
      <sheetName val="Projetos Atuais"/>
      <sheetName val="Volume"/>
      <sheetName val="Receitas"/>
      <sheetName val="Custos"/>
      <sheetName val="IS"/>
      <sheetName val="WC_Atuais"/>
      <sheetName val="PPE_Atuais"/>
      <sheetName val="DCF_Atuais"/>
      <sheetName val="Combined"/>
      <sheetName val="IS Combined"/>
      <sheetName val="BS Combined"/>
      <sheetName val="CF Combined"/>
      <sheetName val="WC Combined"/>
      <sheetName val="Schedules Combined"/>
      <sheetName val="Resumo"/>
      <sheetName val="DCF_Combined"/>
    </sheetNames>
    <sheetDataSet>
      <sheetData sheetId="0">
        <row r="13">
          <cell r="G13">
            <v>1</v>
          </cell>
        </row>
        <row r="16">
          <cell r="G16">
            <v>1</v>
          </cell>
        </row>
        <row r="19">
          <cell r="G19">
            <v>1</v>
          </cell>
        </row>
        <row r="22">
          <cell r="G22">
            <v>1</v>
          </cell>
        </row>
        <row r="25">
          <cell r="G25">
            <v>1</v>
          </cell>
        </row>
        <row r="36">
          <cell r="G36">
            <v>0.02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ntrol"/>
      <sheetName val="Assumptions"/>
      <sheetName val="Macro"/>
      <sheetName val="Preços"/>
      <sheetName val="Projeto Bahia I"/>
      <sheetName val="Bahia I"/>
      <sheetName val="WC_Bahia I"/>
      <sheetName val="PPE_Bahia I"/>
      <sheetName val="DCF_Bahia I"/>
      <sheetName val="Capex_Bahia I"/>
      <sheetName val="Projeto Cerrado I"/>
      <sheetName val="Cerrado I"/>
      <sheetName val="WC_Cerrado I"/>
      <sheetName val="PPE_Cerrado I"/>
      <sheetName val="DCF_Cerrado I"/>
      <sheetName val="Projeto Cerrado II"/>
      <sheetName val="Cerrado II"/>
      <sheetName val="WC_Cerrado II"/>
      <sheetName val="PPE_Cerrado II"/>
      <sheetName val="DCF_Cerrado II"/>
      <sheetName val="Projeto Expansão"/>
      <sheetName val="Volume_Exp"/>
      <sheetName val="Receitas_Exp"/>
      <sheetName val="Custos_Exp"/>
      <sheetName val="IS_Exp"/>
      <sheetName val="WC_Expansao"/>
      <sheetName val="PPE_Expansao"/>
      <sheetName val="DCF_Expansao"/>
      <sheetName val="Capex_Expansão"/>
      <sheetName val="Projetos Atuais"/>
      <sheetName val="Volume"/>
      <sheetName val="Receitas"/>
      <sheetName val="Custos"/>
      <sheetName val="IS"/>
      <sheetName val="WC_Atuais"/>
      <sheetName val="PPE_Atuais"/>
      <sheetName val="DCF_Atuais"/>
      <sheetName val="Combined"/>
      <sheetName val="IS Combined"/>
      <sheetName val="BS Combined"/>
      <sheetName val="CF Combined"/>
      <sheetName val="WC Combined"/>
      <sheetName val="Schedules Combined"/>
      <sheetName val="Resumo"/>
      <sheetName val="DCF_Combined"/>
      <sheetName val="WCCombined"/>
      <sheetName val="WCombined"/>
      <sheetName val="WCmbined"/>
      <sheetName val="WCbined"/>
      <sheetName val="WCined"/>
      <sheetName val="WCned"/>
      <sheetName val="WCed"/>
      <sheetName val="WCd"/>
      <sheetName val="WC"/>
    </sheetNames>
    <sheetDataSet>
      <sheetData sheetId="0"/>
      <sheetData sheetId="1">
        <row r="28">
          <cell r="G28">
            <v>1</v>
          </cell>
        </row>
        <row r="31">
          <cell r="G31">
            <v>30000</v>
          </cell>
        </row>
        <row r="34">
          <cell r="G34">
            <v>0.2</v>
          </cell>
        </row>
        <row r="41">
          <cell r="G41">
            <v>1</v>
          </cell>
        </row>
        <row r="44">
          <cell r="G44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DCF_Atuais"/>
      <sheetName val="Cover"/>
      <sheetName val="Assumptions"/>
      <sheetName val="Macro"/>
      <sheetName val="Preços"/>
      <sheetName val="Projeto Bahia I"/>
      <sheetName val="Bahia I"/>
      <sheetName val="WC_Bahia I"/>
      <sheetName val="PPE_Bahia I"/>
      <sheetName val="DCF_Bahia I"/>
      <sheetName val="Capex_Bahia I"/>
      <sheetName val="Projeto Cerrado I"/>
      <sheetName val="Cerrado I"/>
      <sheetName val="WC_Cerrado I"/>
      <sheetName val="PPE_Cerrado I"/>
      <sheetName val="DCF_Cerrado I"/>
      <sheetName val="Projeto Cerrado II"/>
      <sheetName val="Cerrado II"/>
      <sheetName val="WC_Cerrado II"/>
      <sheetName val="PPE_Cerrado II"/>
      <sheetName val="DCF_Cerrado II"/>
      <sheetName val="Projeto Expansão"/>
      <sheetName val="Volume_Exp"/>
      <sheetName val="Receitas_Exp"/>
      <sheetName val="Custos_Exp"/>
      <sheetName val="IS_Exp"/>
      <sheetName val="WC_Expansao"/>
      <sheetName val="PPE_Expansao"/>
      <sheetName val="DCF_Expansao"/>
      <sheetName val="Capex_Expansão"/>
      <sheetName val="Projetos Atuais"/>
      <sheetName val="Volume"/>
      <sheetName val="Receitas"/>
      <sheetName val="Custos"/>
      <sheetName val="IS"/>
      <sheetName val="WC_Atuais"/>
      <sheetName val="PPE_Atuais"/>
      <sheetName val="Combined"/>
      <sheetName val="IS Combined"/>
      <sheetName val="BS Combined"/>
      <sheetName val="CF Combined"/>
      <sheetName val="WC Combined"/>
      <sheetName val="Schedules Combined"/>
      <sheetName val="Resumo"/>
      <sheetName val="DCF_Combined"/>
      <sheetName val="WCCombined"/>
      <sheetName val="WCombined"/>
      <sheetName val="WCmbined"/>
      <sheetName val="WCbined"/>
      <sheetName val="WCined"/>
      <sheetName val="WCned"/>
      <sheetName val="WCed"/>
      <sheetName val="WCd"/>
      <sheetName val="WC"/>
    </sheetNames>
    <sheetDataSet>
      <sheetData sheetId="0">
        <row r="28">
          <cell r="G28">
            <v>1</v>
          </cell>
        </row>
        <row r="31">
          <cell r="G31">
            <v>30000</v>
          </cell>
        </row>
        <row r="34">
          <cell r="G34">
            <v>0.2</v>
          </cell>
        </row>
        <row r="41">
          <cell r="G41">
            <v>1</v>
          </cell>
        </row>
        <row r="44">
          <cell r="G44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ntrol"/>
      <sheetName val="Updates"/>
      <sheetName val="Assumptions"/>
      <sheetName val="Volumes"/>
      <sheetName val="Revenues"/>
      <sheetName val="Prices"/>
      <sheetName val="Unit Margin"/>
      <sheetName val="Long"/>
      <sheetName val="Flat"/>
      <sheetName val="Wire"/>
      <sheetName val="PVC_Tubes"/>
      <sheetName val="PVC_Fittings"/>
      <sheetName val="Imports"/>
      <sheetName val="SG&amp;A"/>
      <sheetName val="IS"/>
      <sheetName val="BS"/>
      <sheetName val="CF "/>
      <sheetName val="WC"/>
      <sheetName val="Debt"/>
      <sheetName val="PP&amp;E"/>
      <sheetName val="DCF"/>
      <sheetName val="Equity"/>
      <sheetName val="WACC"/>
      <sheetName val="Do Not Print-&gt;"/>
      <sheetName val="Elasticity"/>
      <sheetName val="Comparison_Long"/>
      <sheetName val="Comparison_Flat"/>
      <sheetName val="Comparison_Wire"/>
      <sheetName val="Comparison_PVC Tubes"/>
      <sheetName val="Comparison_PVC Fittings"/>
      <sheetName val="Comparison_Merchant"/>
      <sheetName val="Output"/>
      <sheetName val="Capacity"/>
      <sheetName val="INCA info-&gt;"/>
      <sheetName val="FY06"/>
      <sheetName val="1Q07"/>
      <sheetName val="Macro_DR"/>
      <sheetName val="Macro_US"/>
      <sheetName val="Statistics_DR"/>
      <sheetName val="FY06_New"/>
      <sheetName val="1Q07_New"/>
      <sheetName val="Output Info Pack"/>
      <sheetName val="Proposal"/>
      <sheetName val="New Budget"/>
      <sheetName val="Real x Budget_Volumes"/>
      <sheetName val="Real x Budget_Prices"/>
      <sheetName val="Real x Budget_Revenues"/>
      <sheetName val="Assumptions_New Budget"/>
      <sheetName val="New Budget_Long"/>
      <sheetName val="New Budget_Flat"/>
      <sheetName val="New Budget_Wire"/>
      <sheetName val="New Budget_PVC_Tubes"/>
      <sheetName val="New Budget_PVC_Fittings"/>
      <sheetName val="New Budget_Imports"/>
      <sheetName val="IS_New Budget"/>
      <sheetName val="SG&amp;A_New Budet"/>
    </sheetNames>
    <sheetDataSet>
      <sheetData sheetId="0"/>
      <sheetData sheetId="1">
        <row r="41">
          <cell r="F41">
            <v>0</v>
          </cell>
        </row>
        <row r="168">
          <cell r="B168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Cover"/>
      <sheetName val="Updates"/>
      <sheetName val="Assumptions"/>
      <sheetName val="Volumes"/>
      <sheetName val="Revenues"/>
      <sheetName val="Prices"/>
      <sheetName val="Unit Margin"/>
      <sheetName val="Long"/>
      <sheetName val="Flat"/>
      <sheetName val="Wire"/>
      <sheetName val="PVC_Tubes"/>
      <sheetName val="PVC_Fittings"/>
      <sheetName val="Imports"/>
      <sheetName val="SG&amp;A"/>
      <sheetName val="IS"/>
      <sheetName val="BS"/>
      <sheetName val="CF "/>
      <sheetName val="WC"/>
      <sheetName val="Debt"/>
      <sheetName val="PP&amp;E"/>
      <sheetName val="DCF"/>
      <sheetName val="Equity"/>
      <sheetName val="WACC"/>
      <sheetName val="Do Not Print-&gt;"/>
      <sheetName val="Elasticity"/>
      <sheetName val="Comparison_Long"/>
      <sheetName val="Comparison_Flat"/>
      <sheetName val="Comparison_Wire"/>
      <sheetName val="Comparison_PVC Tubes"/>
      <sheetName val="Comparison_PVC Fittings"/>
      <sheetName val="Comparison_Merchant"/>
      <sheetName val="Output"/>
      <sheetName val="Capacity"/>
      <sheetName val="INCA info-&gt;"/>
      <sheetName val="FY06"/>
      <sheetName val="1Q07"/>
      <sheetName val="Macro_DR"/>
      <sheetName val="Macro_US"/>
      <sheetName val="Statistics_DR"/>
      <sheetName val="FY06_New"/>
      <sheetName val="1Q07_New"/>
      <sheetName val="Output Info Pack"/>
      <sheetName val="Proposal"/>
      <sheetName val="New Budget"/>
      <sheetName val="Real x Budget_Volumes"/>
      <sheetName val="Real x Budget_Prices"/>
      <sheetName val="Real x Budget_Revenues"/>
      <sheetName val="Assumptions_New Budget"/>
      <sheetName val="New Budget_Long"/>
      <sheetName val="New Budget_Flat"/>
      <sheetName val="New Budget_Wire"/>
      <sheetName val="New Budget_PVC_Tubes"/>
      <sheetName val="New Budget_PVC_Fittings"/>
      <sheetName val="New Budget_Imports"/>
      <sheetName val="IS_New Budget"/>
      <sheetName val="SG&amp;A_New Budet"/>
    </sheetNames>
    <sheetDataSet>
      <sheetData sheetId="0">
        <row r="41">
          <cell r="F41">
            <v>0</v>
          </cell>
        </row>
        <row r="168">
          <cell r="B168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to Atuais"/>
      <sheetName val="Projeção Mensal"/>
      <sheetName val="Capa"/>
      <sheetName val="Control"/>
      <sheetName val="Preços"/>
      <sheetName val="Macro"/>
      <sheetName val="Projetos Atuais"/>
      <sheetName val="Volume_Atuais"/>
      <sheetName val="Área_Atuais_Abert"/>
      <sheetName val="Forma_Custo"/>
      <sheetName val="Sum_Venda_Atuais"/>
      <sheetName val="IFC_Atuais"/>
      <sheetName val="FCFF_Combined"/>
      <sheetName val="EBIT_Cultura_Atuais"/>
      <sheetName val="USD Receivable"/>
      <sheetName val="BS_Atuais"/>
      <sheetName val="VPC"/>
      <sheetName val="IS_Atuais"/>
      <sheetName val="Receitas"/>
      <sheetName val="Custos"/>
      <sheetName val="Capex_Atuais"/>
      <sheetName val="Forma Capex"/>
      <sheetName val="Schedules"/>
      <sheetName val="Cash Flow_Atuais"/>
      <sheetName val="DCF_Atuais"/>
      <sheetName val="WC_Atuais"/>
      <sheetName val="Combined"/>
      <sheetName val="Volume_Comb"/>
      <sheetName val="USD Receivable_Comb"/>
      <sheetName val="Summary PE"/>
      <sheetName val="Summary_Comb"/>
      <sheetName val="WC_Comb"/>
      <sheetName val="Cash Flow_Comb"/>
      <sheetName val="IS_Comb"/>
      <sheetName val="Financials"/>
      <sheetName val="Bridge Avaliado"/>
      <sheetName val="BS_Comb"/>
      <sheetName val="Valuation_Comb"/>
      <sheetName val="Schedules_Comb"/>
      <sheetName val="EBIT_Cultura_Comb"/>
      <sheetName val="IFC_Comb"/>
      <sheetName val="Sum_Indicadores_Comb"/>
      <sheetName val="Sum_Indicadores_Atuais"/>
      <sheetName val="Capex_Comb"/>
      <sheetName val="Sensibilidade"/>
      <sheetName val="Cash Flow Arred"/>
      <sheetName val="Schedules s Arred"/>
      <sheetName val="Custo_Atuais"/>
      <sheetName val="Ativo Biológico"/>
      <sheetName val="DCF_Combined"/>
      <sheetName val="Summary Ven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ção Mensal"/>
      <sheetName val="Capa"/>
      <sheetName val="Control"/>
      <sheetName val="Preços"/>
      <sheetName val="Macro"/>
      <sheetName val="Projetos Atuais"/>
      <sheetName val="Volume_Atuais"/>
      <sheetName val="Área_Atuais_Abert"/>
      <sheetName val="Forma_Custo"/>
      <sheetName val="Sum_Venda_Atuais"/>
      <sheetName val="IFC_Atuais"/>
      <sheetName val="FCFF_Combined"/>
      <sheetName val="EBIT_Cultura_Atuais"/>
      <sheetName val="USD Receivable"/>
      <sheetName val="BS_Atuais"/>
      <sheetName val="VPC"/>
      <sheetName val="IS_Atuais"/>
      <sheetName val="Receitas"/>
      <sheetName val="Custos"/>
      <sheetName val="Capex_Atuais"/>
      <sheetName val="Forma Capex"/>
      <sheetName val="Schedules"/>
      <sheetName val="Cash Flow_Atuais"/>
      <sheetName val="DCF_Atuais"/>
      <sheetName val="WC_Atuais"/>
      <sheetName val="Combined"/>
      <sheetName val="Volume_Comb"/>
      <sheetName val="USD Receivable_Comb"/>
      <sheetName val="Summary PE"/>
      <sheetName val="Summary_Comb"/>
      <sheetName val="WC_Comb"/>
      <sheetName val="Cash Flow_Comb"/>
      <sheetName val="IS_Comb"/>
      <sheetName val="Financials"/>
      <sheetName val="Bridge Avaliado"/>
      <sheetName val="BS_Comb"/>
      <sheetName val="Valuation_Comb"/>
      <sheetName val="Schedules_Comb"/>
      <sheetName val="EBIT_Cultura_Comb"/>
      <sheetName val="IFC_Comb"/>
      <sheetName val="Sum_Indicadores_Comb"/>
      <sheetName val="Sum_Indicadores_Atuais"/>
      <sheetName val="Capex_Comb"/>
      <sheetName val="Sensibilidade"/>
      <sheetName val="Cash Flow Arred"/>
      <sheetName val="Schedules s Arred"/>
      <sheetName val="Custo_Atuais"/>
      <sheetName val="Projeto Atuais"/>
      <sheetName val="Ativo Biológico"/>
      <sheetName val="DCF_Combined"/>
      <sheetName val="Summary Ven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ntrol"/>
      <sheetName val="Updates"/>
      <sheetName val="Assumptions"/>
      <sheetName val="Volumes"/>
      <sheetName val="Revenues"/>
      <sheetName val="Prices"/>
      <sheetName val="Unit Margin"/>
      <sheetName val="Long"/>
      <sheetName val="Flat"/>
      <sheetName val="Wire"/>
      <sheetName val="PVC_Tubes"/>
      <sheetName val="PVC_Fittings"/>
      <sheetName val="Imports"/>
      <sheetName val="SG&amp;A"/>
      <sheetName val="IS"/>
      <sheetName val="BS"/>
      <sheetName val="CF "/>
      <sheetName val="WC"/>
      <sheetName val="Debt"/>
      <sheetName val="PP&amp;E"/>
      <sheetName val="DCF"/>
      <sheetName val="Equity"/>
      <sheetName val="WACC"/>
      <sheetName val="Do Not Print-&gt;"/>
      <sheetName val="Elasticity"/>
      <sheetName val="Comparison_Long"/>
      <sheetName val="Comparison_Flat"/>
      <sheetName val="Comparison_Wire"/>
      <sheetName val="Comparison_PVC Tubes"/>
      <sheetName val="Comparison_PVC Fittings"/>
      <sheetName val="Comparison_Merchant"/>
      <sheetName val="Output"/>
      <sheetName val="Capacity"/>
      <sheetName val="INCA info-&gt;"/>
      <sheetName val="FY06"/>
      <sheetName val="1Q07"/>
      <sheetName val="Macro_DR"/>
      <sheetName val="Macro_US"/>
      <sheetName val="Statistics_DR"/>
      <sheetName val="FY06_New"/>
      <sheetName val="1Q07_New"/>
      <sheetName val="Output Info Pack"/>
      <sheetName val="Proposal"/>
      <sheetName val="New Budget"/>
      <sheetName val="Real x Budget_Volumes"/>
      <sheetName val="Real x Budget_Prices"/>
      <sheetName val="Real x Budget_Revenues"/>
      <sheetName val="Assumptions_New Budget"/>
      <sheetName val="New Budget_Long"/>
      <sheetName val="New Budget_Flat"/>
      <sheetName val="New Budget_Wire"/>
      <sheetName val="New Budget_PVC_Tubes"/>
      <sheetName val="New Budget_PVC_Fittings"/>
      <sheetName val="New Budget_Imports"/>
      <sheetName val="IS_New Budget"/>
      <sheetName val="SG&amp;A_New Budet"/>
    </sheetNames>
    <sheetDataSet>
      <sheetData sheetId="0"/>
      <sheetData sheetId="1">
        <row r="20">
          <cell r="F20">
            <v>1.4999999999999999E-2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Cover"/>
      <sheetName val="Updates"/>
      <sheetName val="Assumptions"/>
      <sheetName val="Volumes"/>
      <sheetName val="Revenues"/>
      <sheetName val="Prices"/>
      <sheetName val="Unit Margin"/>
      <sheetName val="Long"/>
      <sheetName val="Flat"/>
      <sheetName val="Wire"/>
      <sheetName val="PVC_Tubes"/>
      <sheetName val="PVC_Fittings"/>
      <sheetName val="Imports"/>
      <sheetName val="SG&amp;A"/>
      <sheetName val="IS"/>
      <sheetName val="BS"/>
      <sheetName val="CF "/>
      <sheetName val="WC"/>
      <sheetName val="Debt"/>
      <sheetName val="PP&amp;E"/>
      <sheetName val="DCF"/>
      <sheetName val="Equity"/>
      <sheetName val="WACC"/>
      <sheetName val="Do Not Print-&gt;"/>
      <sheetName val="Elasticity"/>
      <sheetName val="Comparison_Long"/>
      <sheetName val="Comparison_Flat"/>
      <sheetName val="Comparison_Wire"/>
      <sheetName val="Comparison_PVC Tubes"/>
      <sheetName val="Comparison_PVC Fittings"/>
      <sheetName val="Comparison_Merchant"/>
      <sheetName val="Output"/>
      <sheetName val="Capacity"/>
      <sheetName val="INCA info-&gt;"/>
      <sheetName val="FY06"/>
      <sheetName val="1Q07"/>
      <sheetName val="Macro_DR"/>
      <sheetName val="Macro_US"/>
      <sheetName val="Statistics_DR"/>
      <sheetName val="FY06_New"/>
      <sheetName val="1Q07_New"/>
      <sheetName val="Output Info Pack"/>
      <sheetName val="Proposal"/>
      <sheetName val="New Budget"/>
      <sheetName val="Real x Budget_Volumes"/>
      <sheetName val="Real x Budget_Prices"/>
      <sheetName val="Real x Budget_Revenues"/>
      <sheetName val="Assumptions_New Budget"/>
      <sheetName val="New Budget_Long"/>
      <sheetName val="New Budget_Flat"/>
      <sheetName val="New Budget_Wire"/>
      <sheetName val="New Budget_PVC_Tubes"/>
      <sheetName val="New Budget_PVC_Fittings"/>
      <sheetName val="New Budget_Imports"/>
      <sheetName val="IS_New Budget"/>
      <sheetName val="SG&amp;A_New Budet"/>
    </sheetNames>
    <sheetDataSet>
      <sheetData sheetId="0">
        <row r="20">
          <cell r="F20">
            <v>1.4999999999999999E-2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AMOND"/>
      <sheetName val="STATIA"/>
      <sheetName val="Cover"/>
      <sheetName val="Index"/>
      <sheetName val="__FDSCACHE__"/>
      <sheetName val="Summary"/>
      <sheetName val="RevBuild"/>
      <sheetName val="ExpBuild"/>
      <sheetName val="TargetIS"/>
      <sheetName val="TargetBS"/>
      <sheetName val="Target D&amp;A"/>
      <sheetName val="Debt"/>
      <sheetName val="Taxes"/>
      <sheetName val="DCF"/>
      <sheetName val="Input"/>
      <sheetName val="ISLE Ownership"/>
      <sheetName val="RAM Ownership"/>
      <sheetName val="RAM Financial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kt Cap"/>
      <sheetName val="WACC-ML"/>
      <sheetName val="Comp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kt Cap"/>
      <sheetName val="WACC-ML"/>
      <sheetName val="Comp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ice"/>
      <sheetName val="Remarks"/>
      <sheetName val="1) DCF"/>
      <sheetName val="1-TUP"/>
      <sheetName val="1a"/>
      <sheetName val="1-BLJ"/>
      <sheetName val="1-BLM"/>
      <sheetName val="1-PEC"/>
      <sheetName val="1-CON"/>
      <sheetName val="1-GRA"/>
      <sheetName val="1-PER"/>
      <sheetName val="1-USI"/>
      <sheetName val="1b"/>
      <sheetName val="2) P&amp;L"/>
      <sheetName val="2-TUP"/>
      <sheetName val="2a"/>
      <sheetName val="2-BLJ"/>
      <sheetName val="2-BLM"/>
      <sheetName val="2-PEC"/>
      <sheetName val="2-CON"/>
      <sheetName val="2-GRA"/>
      <sheetName val="2-PER"/>
      <sheetName val="2b"/>
      <sheetName val="2-USI"/>
      <sheetName val="2c"/>
      <sheetName val="3) CTS"/>
      <sheetName val="3-BLJ"/>
      <sheetName val="3-BLM"/>
      <sheetName val="3-PEC"/>
      <sheetName val="3-CON"/>
      <sheetName val="3-GRA"/>
      <sheetName val="3-PER"/>
      <sheetName val="3-USI"/>
      <sheetName val="4) DAT"/>
      <sheetName val="TAX"/>
      <sheetName val="WCP"/>
      <sheetName val="BLP"/>
      <sheetName val="CPX"/>
      <sheetName val="D&amp;A"/>
      <sheetName val="SLS"/>
      <sheetName val="CIG"/>
      <sheetName val="VAR"/>
      <sheetName val="CND"/>
      <sheetName val="5) ANA"/>
      <sheetName val="RLT"/>
      <sheetName val="IND"/>
      <sheetName val="LOG"/>
      <sheetName val="GRF"/>
      <sheetName val="AUX"/>
      <sheetName val="Premis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>
        <row r="3">
          <cell r="C3">
            <v>0</v>
          </cell>
        </row>
        <row r="9">
          <cell r="B9" t="str">
            <v>BLJ</v>
          </cell>
        </row>
        <row r="10">
          <cell r="B10" t="str">
            <v>BLM</v>
          </cell>
        </row>
        <row r="11">
          <cell r="B11" t="str">
            <v>PEC</v>
          </cell>
        </row>
        <row r="12">
          <cell r="B12" t="str">
            <v>CON</v>
          </cell>
        </row>
        <row r="13">
          <cell r="B13" t="str">
            <v>GRA</v>
          </cell>
        </row>
        <row r="14">
          <cell r="B14" t="str">
            <v>PER</v>
          </cell>
        </row>
        <row r="15">
          <cell r="B15" t="str">
            <v>USI</v>
          </cell>
        </row>
        <row r="16">
          <cell r="B16" t="str">
            <v>TUP</v>
          </cell>
        </row>
      </sheetData>
      <sheetData sheetId="4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1"/>
      <sheetName val="2.1"/>
      <sheetName val="2.2"/>
      <sheetName val="2.3"/>
      <sheetName val="2.4"/>
      <sheetName val="2.5"/>
      <sheetName val="2.6"/>
      <sheetName val="2.7"/>
      <sheetName val="2.71a"/>
      <sheetName val="2.71b"/>
      <sheetName val="2.8 a 2.31"/>
      <sheetName val="Cap 2 - Topázio"/>
      <sheetName val="3.1 (FK)"/>
      <sheetName val="3.2 (FK)"/>
      <sheetName val="3.3 (FK)"/>
      <sheetName val="3.4 (FK)"/>
      <sheetName val="3.5 (FK)"/>
      <sheetName val="3.6 (FK)"/>
      <sheetName val="3.7 (FK)"/>
      <sheetName val="3.8 (FK)"/>
      <sheetName val="3.9 (FK)"/>
      <sheetName val="3.10 (FK)"/>
      <sheetName val="3.11 (FK)"/>
      <sheetName val="3.12 (FK)"/>
      <sheetName val="3.13 (FK)"/>
      <sheetName val="3.14 (FK)"/>
      <sheetName val="3.15 (FK)"/>
      <sheetName val="3.16 (FK)"/>
      <sheetName val="3.17 (FK)"/>
      <sheetName val="3.18 (FK)"/>
      <sheetName val="4.1 a 4.5 (FK)"/>
      <sheetName val="4.6 a 4.7 (FK)"/>
      <sheetName val="5.1 (FK)"/>
      <sheetName val="5.2 (FK)"/>
      <sheetName val="5.3 (FK)"/>
      <sheetName val="5.4 a 5.9 (FK)"/>
      <sheetName val="5.10 (FK)"/>
      <sheetName val="5.11 (FK)"/>
      <sheetName val="5.12 (FK)"/>
      <sheetName val="6.1 a 6.3 (FK)"/>
      <sheetName val="6.4 a 6.12 (FK) - Kilimanjaro"/>
      <sheetName val="Cap6 - Caso Districom"/>
      <sheetName val="6.13 e 6.14 (FK)"/>
      <sheetName val="7.1 (FK)"/>
      <sheetName val="7.2 (FK)"/>
      <sheetName val="7.3 (FK)"/>
      <sheetName val="7.4 (FK)"/>
      <sheetName val="7.5 (FK)"/>
      <sheetName val="7.6 (FK)"/>
      <sheetName val="7.7 (FK)"/>
      <sheetName val="7.8 (FK) "/>
      <sheetName val="7.9 (FK)"/>
      <sheetName val="7.10 (FK)"/>
      <sheetName val="7.11 (FK)"/>
      <sheetName val="7.12 (FK)"/>
      <sheetName val="7.13 (FK)"/>
      <sheetName val="7.14 (FK)"/>
      <sheetName val="Cap7 - Caso Polaris"/>
      <sheetName val="7.15 (FK)"/>
      <sheetName val="7.16 (FK)"/>
      <sheetName val="7.17 (FK)"/>
      <sheetName val="7.18 (FK)"/>
      <sheetName val="8.1 (FK)"/>
      <sheetName val="8.2 (FK)"/>
      <sheetName val="8.3 (FK)"/>
      <sheetName val="8.4 (FK)"/>
      <sheetName val="8.5 (FK)"/>
      <sheetName val="8.6 (FK)"/>
      <sheetName val="8.7 (FK)"/>
      <sheetName val="8.8 (FK)"/>
      <sheetName val="8.9 (FK)"/>
      <sheetName val="8.10 (FK)"/>
      <sheetName val="Cap8 - Caso Moinho"/>
      <sheetName val="8.11 (FK)"/>
      <sheetName val="9.1 (FK)"/>
      <sheetName val="9.2 (FK)"/>
      <sheetName val="9.3 (FK)"/>
      <sheetName val="9.4 (FK)"/>
      <sheetName val="9.5 (FK)"/>
      <sheetName val="9.6 (FK)"/>
      <sheetName val="9.7 (FK)"/>
      <sheetName val="9.8 (FK)"/>
      <sheetName val="10.1 (FK)"/>
      <sheetName val="10.2 (FK)"/>
      <sheetName val="10.3 (FK)"/>
      <sheetName val="10.4 (FK)"/>
      <sheetName val="10.5 (FK)"/>
      <sheetName val="10.6 (FK)"/>
      <sheetName val="10.7 (FK)"/>
      <sheetName val="10.8 (FK)"/>
      <sheetName val="10.9 (FK)"/>
      <sheetName val="10.10 (FK)"/>
      <sheetName val="10.11 (FK)"/>
      <sheetName val="10.12 (FK)"/>
      <sheetName val="10.13 (FK)"/>
      <sheetName val="10.14 (FK)"/>
      <sheetName val="10.15 (FK)"/>
      <sheetName val="10.16 (FK)"/>
      <sheetName val="10.17 (FK)"/>
      <sheetName val="10.18 (FK)"/>
      <sheetName val="10.19 (FK)"/>
      <sheetName val="10.20 (FK)"/>
      <sheetName val="10.21 (FK)"/>
      <sheetName val="10.22 (FK)"/>
      <sheetName val="10.23 (FK)"/>
      <sheetName val="10.24 (FK)"/>
      <sheetName val="10.25 e 10.26 (FK)"/>
      <sheetName val="10.27 (FK)"/>
      <sheetName val="10.28 (FK)"/>
      <sheetName val="10.29 (FK)"/>
      <sheetName val="11.1 (FK)"/>
      <sheetName val="11.2 (FK)"/>
      <sheetName val="11.3 (FK)"/>
      <sheetName val="11.4 (FK)"/>
      <sheetName val="11.5 (FK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Z1" t="str">
            <v>D = 0%</v>
          </cell>
          <cell r="AA1" t="str">
            <v>D = 50%</v>
          </cell>
          <cell r="AB1" t="str">
            <v>D = 200</v>
          </cell>
        </row>
        <row r="2">
          <cell r="Y2" t="str">
            <v>Ano 1</v>
          </cell>
          <cell r="Z2">
            <v>150000</v>
          </cell>
          <cell r="AA2">
            <v>150000</v>
          </cell>
          <cell r="AB2">
            <v>150000</v>
          </cell>
        </row>
        <row r="3">
          <cell r="Y3" t="str">
            <v>Ano 5</v>
          </cell>
          <cell r="Z3">
            <v>239255.62767782743</v>
          </cell>
          <cell r="AA3">
            <v>262430.07917620591</v>
          </cell>
          <cell r="AB3">
            <v>342167.65200801648</v>
          </cell>
        </row>
        <row r="5">
          <cell r="Y5" t="str">
            <v>Ano 1</v>
          </cell>
          <cell r="Z5">
            <v>200000</v>
          </cell>
          <cell r="AA5">
            <v>200000</v>
          </cell>
          <cell r="AB5">
            <v>200000</v>
          </cell>
        </row>
        <row r="6">
          <cell r="Y6" t="str">
            <v>Ano 5</v>
          </cell>
          <cell r="Z6">
            <v>319007.50357043656</v>
          </cell>
          <cell r="AA6">
            <v>349906.77223494125</v>
          </cell>
          <cell r="AB6">
            <v>456223.53601068864</v>
          </cell>
        </row>
        <row r="8">
          <cell r="Y8" t="str">
            <v>Ano 1</v>
          </cell>
          <cell r="Z8">
            <v>30940.14</v>
          </cell>
          <cell r="AA8">
            <v>25000.14</v>
          </cell>
          <cell r="AB8">
            <v>19060.14</v>
          </cell>
        </row>
        <row r="9">
          <cell r="Y9" t="str">
            <v>Ano 5</v>
          </cell>
          <cell r="Z9">
            <v>49398.203803774682</v>
          </cell>
          <cell r="AA9">
            <v>43798.449238261637</v>
          </cell>
          <cell r="AB9">
            <v>43580.732396222906</v>
          </cell>
        </row>
        <row r="11">
          <cell r="Y11" t="str">
            <v>Ano 1</v>
          </cell>
          <cell r="Z11">
            <v>47000</v>
          </cell>
          <cell r="AA11">
            <v>47000</v>
          </cell>
          <cell r="AB11">
            <v>47000</v>
          </cell>
        </row>
        <row r="12">
          <cell r="Y12" t="str">
            <v>Ano 5</v>
          </cell>
          <cell r="Z12">
            <v>74966.763339052559</v>
          </cell>
          <cell r="AA12">
            <v>82228.0914752112</v>
          </cell>
          <cell r="AB12">
            <v>107212.53096251184</v>
          </cell>
        </row>
        <row r="14">
          <cell r="Y14" t="str">
            <v>Ano 1</v>
          </cell>
          <cell r="Z14">
            <v>1000</v>
          </cell>
          <cell r="AA14">
            <v>1000</v>
          </cell>
          <cell r="AB14">
            <v>1000</v>
          </cell>
        </row>
        <row r="15">
          <cell r="Y15" t="str">
            <v>Ano 5</v>
          </cell>
          <cell r="Z15">
            <v>1595.0375178521829</v>
          </cell>
          <cell r="AA15">
            <v>1749.5338611747063</v>
          </cell>
          <cell r="AB15">
            <v>2281.1176800534436</v>
          </cell>
        </row>
        <row r="17">
          <cell r="Y17" t="str">
            <v>Ano 1</v>
          </cell>
          <cell r="Z17">
            <v>82.507040000000003</v>
          </cell>
          <cell r="AA17">
            <v>100.00056000000001</v>
          </cell>
          <cell r="AB17">
            <v>152.48112</v>
          </cell>
        </row>
        <row r="18">
          <cell r="Y18" t="str">
            <v>Ano 5</v>
          </cell>
          <cell r="Z18">
            <v>131.72854347673248</v>
          </cell>
          <cell r="AA18">
            <v>175.19379695304653</v>
          </cell>
          <cell r="AB18">
            <v>348.64585916978331</v>
          </cell>
        </row>
        <row r="20">
          <cell r="Y20" t="str">
            <v>Ano 1</v>
          </cell>
          <cell r="Z20">
            <v>206.26759999999999</v>
          </cell>
          <cell r="AA20">
            <v>250.00139999999999</v>
          </cell>
          <cell r="AB20">
            <v>381.20280000000002</v>
          </cell>
        </row>
        <row r="21">
          <cell r="Y21" t="str">
            <v>Ano 5</v>
          </cell>
          <cell r="Z21">
            <v>329.32135869183122</v>
          </cell>
          <cell r="AA21">
            <v>437.98449238261639</v>
          </cell>
          <cell r="AB21">
            <v>871.61464792445804</v>
          </cell>
        </row>
        <row r="23">
          <cell r="Y23" t="str">
            <v>Ano 1</v>
          </cell>
          <cell r="Z23">
            <v>31061.14</v>
          </cell>
          <cell r="AA23">
            <v>34121.14</v>
          </cell>
          <cell r="AB23">
            <v>37181.14</v>
          </cell>
        </row>
        <row r="24">
          <cell r="Y24" t="str">
            <v>Ano 5</v>
          </cell>
          <cell r="Z24">
            <v>49519.203803774682</v>
          </cell>
          <cell r="AA24">
            <v>59665.253988833989</v>
          </cell>
          <cell r="AB24">
            <v>84761.850637184893</v>
          </cell>
        </row>
        <row r="75">
          <cell r="D75" t="str">
            <v>Do</v>
          </cell>
          <cell r="E75" t="str">
            <v>D=50%</v>
          </cell>
          <cell r="F75" t="str">
            <v>D=200%</v>
          </cell>
        </row>
        <row r="76">
          <cell r="C76">
            <v>1</v>
          </cell>
          <cell r="D76">
            <v>1000</v>
          </cell>
          <cell r="E76">
            <v>1000</v>
          </cell>
          <cell r="F76">
            <v>1000</v>
          </cell>
        </row>
        <row r="77">
          <cell r="C77">
            <v>2</v>
          </cell>
          <cell r="D77">
            <v>1123.7605599999999</v>
          </cell>
          <cell r="E77">
            <v>1150.0008400000002</v>
          </cell>
          <cell r="F77">
            <v>1228.7216800000001</v>
          </cell>
        </row>
        <row r="78">
          <cell r="C78">
            <v>3</v>
          </cell>
          <cell r="D78">
            <v>1262.8773302847999</v>
          </cell>
          <cell r="E78">
            <v>1322.5738064032003</v>
          </cell>
          <cell r="F78">
            <v>1509.9761554624001</v>
          </cell>
        </row>
        <row r="79">
          <cell r="C79">
            <v>4</v>
          </cell>
          <cell r="D79">
            <v>1419.255709426538</v>
          </cell>
          <cell r="E79">
            <v>1521.1155527907536</v>
          </cell>
          <cell r="F79">
            <v>1855.8291588490042</v>
          </cell>
        </row>
        <row r="80">
          <cell r="C80">
            <v>5</v>
          </cell>
          <cell r="D80">
            <v>1595.0375178521829</v>
          </cell>
          <cell r="E80">
            <v>1749.5338611747063</v>
          </cell>
          <cell r="F80">
            <v>2281.1176800534436</v>
          </cell>
        </row>
        <row r="82">
          <cell r="D82" t="str">
            <v>Do</v>
          </cell>
          <cell r="E82" t="str">
            <v>D=50%</v>
          </cell>
          <cell r="F82" t="str">
            <v>D=200%</v>
          </cell>
        </row>
        <row r="83">
          <cell r="C83">
            <v>1</v>
          </cell>
          <cell r="D83">
            <v>82.507040000000003</v>
          </cell>
          <cell r="E83">
            <v>100.00056000000001</v>
          </cell>
          <cell r="F83">
            <v>152.48112</v>
          </cell>
        </row>
        <row r="84">
          <cell r="C84">
            <v>2</v>
          </cell>
          <cell r="D84">
            <v>92.744513523199984</v>
          </cell>
          <cell r="E84">
            <v>115.04864426880002</v>
          </cell>
          <cell r="F84">
            <v>187.5029836416</v>
          </cell>
        </row>
        <row r="85">
          <cell r="C85">
            <v>3</v>
          </cell>
          <cell r="D85">
            <v>82.507040000000003</v>
          </cell>
          <cell r="E85">
            <v>100.00056000000001</v>
          </cell>
          <cell r="F85">
            <v>152.48112</v>
          </cell>
        </row>
        <row r="86">
          <cell r="C86">
            <v>4</v>
          </cell>
          <cell r="D86">
            <v>117.18787228376321</v>
          </cell>
          <cell r="E86">
            <v>152.27887225596839</v>
          </cell>
          <cell r="F86">
            <v>283.52568080295953</v>
          </cell>
        </row>
        <row r="87">
          <cell r="C87">
            <v>5</v>
          </cell>
          <cell r="D87">
            <v>131.72854347673248</v>
          </cell>
          <cell r="E87">
            <v>175.19379695304653</v>
          </cell>
          <cell r="F87">
            <v>348.64585916978331</v>
          </cell>
        </row>
      </sheetData>
      <sheetData sheetId="9">
        <row r="1">
          <cell r="Z1" t="str">
            <v>D = 0%</v>
          </cell>
          <cell r="AA1" t="str">
            <v>D = 50%</v>
          </cell>
          <cell r="AB1" t="str">
            <v>D = 200</v>
          </cell>
        </row>
        <row r="2">
          <cell r="Y2" t="str">
            <v>Ano 1</v>
          </cell>
          <cell r="Z2">
            <v>150000</v>
          </cell>
          <cell r="AA2">
            <v>150000</v>
          </cell>
          <cell r="AB2">
            <v>150000</v>
          </cell>
        </row>
        <row r="3">
          <cell r="Y3" t="str">
            <v>Ano 5</v>
          </cell>
          <cell r="Z3">
            <v>182230.52182610659</v>
          </cell>
          <cell r="AA3">
            <v>174903.94378502714</v>
          </cell>
          <cell r="AB3">
            <v>154226.89338249181</v>
          </cell>
        </row>
        <row r="5">
          <cell r="Y5" t="str">
            <v>Ano 1</v>
          </cell>
          <cell r="Z5">
            <v>200000</v>
          </cell>
          <cell r="AA5">
            <v>200000</v>
          </cell>
          <cell r="AB5">
            <v>200000</v>
          </cell>
        </row>
        <row r="6">
          <cell r="Y6" t="str">
            <v>Ano 5</v>
          </cell>
          <cell r="Z6">
            <v>242974.02910147543</v>
          </cell>
          <cell r="AA6">
            <v>233205.2583800361</v>
          </cell>
          <cell r="AB6">
            <v>205635.85784332245</v>
          </cell>
        </row>
        <row r="8">
          <cell r="Y8" t="str">
            <v>Ano 1</v>
          </cell>
          <cell r="Z8">
            <v>12460.14</v>
          </cell>
          <cell r="AA8">
            <v>6520.1399999999994</v>
          </cell>
          <cell r="AB8">
            <v>580.14</v>
          </cell>
        </row>
        <row r="9">
          <cell r="Y9" t="str">
            <v>Ano 5</v>
          </cell>
          <cell r="Z9">
            <v>15154.611624662513</v>
          </cell>
          <cell r="AA9">
            <v>7615.9135265411714</v>
          </cell>
          <cell r="AB9">
            <v>598.73833088297124</v>
          </cell>
        </row>
        <row r="11">
          <cell r="Y11" t="str">
            <v>Ano 1</v>
          </cell>
          <cell r="Z11">
            <v>19000</v>
          </cell>
          <cell r="AA11">
            <v>19000</v>
          </cell>
          <cell r="AB11">
            <v>19000</v>
          </cell>
        </row>
        <row r="12">
          <cell r="Y12" t="str">
            <v>Ano 5</v>
          </cell>
          <cell r="Z12">
            <v>23082.532764640171</v>
          </cell>
          <cell r="AA12">
            <v>22154.499546103405</v>
          </cell>
          <cell r="AB12">
            <v>19535.40649511564</v>
          </cell>
        </row>
        <row r="14">
          <cell r="Y14" t="str">
            <v>Ano 1</v>
          </cell>
          <cell r="Z14">
            <v>1000</v>
          </cell>
          <cell r="AA14">
            <v>1000</v>
          </cell>
          <cell r="AB14">
            <v>1000</v>
          </cell>
        </row>
        <row r="15">
          <cell r="Y15" t="str">
            <v>Ano 5</v>
          </cell>
          <cell r="Z15">
            <v>1214.8701455073772</v>
          </cell>
          <cell r="AA15">
            <v>1166.0262919001809</v>
          </cell>
          <cell r="AB15">
            <v>1028.1792892166122</v>
          </cell>
        </row>
        <row r="17">
          <cell r="Y17" t="str">
            <v>Ano 1</v>
          </cell>
          <cell r="Z17">
            <v>33.227040000000009</v>
          </cell>
          <cell r="AA17">
            <v>26.080559999999998</v>
          </cell>
          <cell r="AB17">
            <v>4.6411199999999999</v>
          </cell>
        </row>
        <row r="18">
          <cell r="Y18" t="str">
            <v>Ano 5</v>
          </cell>
          <cell r="Z18">
            <v>40.412297665766708</v>
          </cell>
          <cell r="AA18">
            <v>30.463654106164686</v>
          </cell>
          <cell r="AB18">
            <v>4.7899066470637699</v>
          </cell>
        </row>
        <row r="20">
          <cell r="Y20" t="str">
            <v>Ano 1</v>
          </cell>
          <cell r="Z20">
            <v>83.067599999999985</v>
          </cell>
          <cell r="AA20">
            <v>65.201399999999992</v>
          </cell>
          <cell r="AB20">
            <v>11.6028</v>
          </cell>
        </row>
        <row r="21">
          <cell r="Y21" t="str">
            <v>Ano 5</v>
          </cell>
          <cell r="Z21">
            <v>101.03074416441675</v>
          </cell>
          <cell r="AA21">
            <v>76.159135265411706</v>
          </cell>
          <cell r="AB21">
            <v>11.974766617659425</v>
          </cell>
        </row>
        <row r="23">
          <cell r="Y23" t="str">
            <v>Ano 1</v>
          </cell>
          <cell r="Z23">
            <v>12581.14</v>
          </cell>
          <cell r="AA23">
            <v>15641.14</v>
          </cell>
          <cell r="AB23">
            <v>18701.14</v>
          </cell>
        </row>
        <row r="24">
          <cell r="Y24" t="str">
            <v>Ano 5</v>
          </cell>
          <cell r="Z24">
            <v>15275.611624662513</v>
          </cell>
          <cell r="AA24">
            <v>18231.1501536428</v>
          </cell>
          <cell r="AB24">
            <v>19226.965536781987</v>
          </cell>
        </row>
        <row r="75">
          <cell r="D75" t="str">
            <v>Do</v>
          </cell>
          <cell r="E75" t="str">
            <v>D=50%</v>
          </cell>
          <cell r="F75" t="str">
            <v>D=200%</v>
          </cell>
        </row>
        <row r="76">
          <cell r="D76">
            <v>1000</v>
          </cell>
          <cell r="E76">
            <v>1000</v>
          </cell>
          <cell r="F76">
            <v>1000</v>
          </cell>
        </row>
        <row r="77">
          <cell r="D77">
            <v>1049.8405600000001</v>
          </cell>
          <cell r="E77">
            <v>1039.12084</v>
          </cell>
          <cell r="F77">
            <v>1006.9616800000001</v>
          </cell>
        </row>
        <row r="78">
          <cell r="D78">
            <v>1102.1811224896001</v>
          </cell>
          <cell r="E78">
            <v>1079.7908652640001</v>
          </cell>
          <cell r="F78">
            <v>1013.9784965056</v>
          </cell>
        </row>
        <row r="79">
          <cell r="D79">
            <v>1157.1470875936782</v>
          </cell>
          <cell r="E79">
            <v>1122.0714235284543</v>
          </cell>
          <cell r="F79">
            <v>1021.0508861979243</v>
          </cell>
        </row>
        <row r="80">
          <cell r="D80">
            <v>1214.8701455073772</v>
          </cell>
          <cell r="E80">
            <v>1166.0262919001809</v>
          </cell>
          <cell r="F80">
            <v>1028.1792892166122</v>
          </cell>
        </row>
        <row r="82">
          <cell r="D82" t="str">
            <v>Do</v>
          </cell>
          <cell r="E82" t="str">
            <v>D=50%</v>
          </cell>
          <cell r="F82" t="str">
            <v>D=200%</v>
          </cell>
        </row>
        <row r="83">
          <cell r="D83">
            <v>33.227040000000009</v>
          </cell>
          <cell r="E83">
            <v>26.080559999999998</v>
          </cell>
          <cell r="F83">
            <v>4.6411199999999999</v>
          </cell>
        </row>
        <row r="84">
          <cell r="D84">
            <v>34.893708326400002</v>
          </cell>
          <cell r="E84">
            <v>27.113350175999972</v>
          </cell>
          <cell r="F84">
            <v>4.6778776704000018</v>
          </cell>
        </row>
        <row r="85">
          <cell r="D85">
            <v>82.507040000000003</v>
          </cell>
          <cell r="E85">
            <v>100.00056000000001</v>
          </cell>
          <cell r="F85">
            <v>152.48112</v>
          </cell>
        </row>
        <row r="86">
          <cell r="D86">
            <v>38.48203860913263</v>
          </cell>
          <cell r="E86">
            <v>29.303245581151124</v>
          </cell>
          <cell r="F86">
            <v>4.7522686791250841</v>
          </cell>
        </row>
        <row r="87">
          <cell r="D87">
            <v>40.412297665766708</v>
          </cell>
          <cell r="E87">
            <v>30.463654106164686</v>
          </cell>
          <cell r="F87">
            <v>4.7899066470637699</v>
          </cell>
        </row>
      </sheetData>
      <sheetData sheetId="10">
        <row r="1">
          <cell r="B1" t="str">
            <v>Faturamento</v>
          </cell>
          <cell r="C1" t="str">
            <v>Ebitda</v>
          </cell>
          <cell r="G1" t="str">
            <v>Mkt Cap</v>
          </cell>
        </row>
        <row r="2">
          <cell r="A2">
            <v>1995</v>
          </cell>
          <cell r="B2">
            <v>0.51100000000000001</v>
          </cell>
          <cell r="C2">
            <v>-0.3</v>
          </cell>
          <cell r="D2">
            <v>-0.58708414872798431</v>
          </cell>
          <cell r="F2">
            <v>0.19960861056751467</v>
          </cell>
        </row>
        <row r="3">
          <cell r="A3">
            <v>1996</v>
          </cell>
          <cell r="B3">
            <v>15.746</v>
          </cell>
          <cell r="C3">
            <v>-6.1</v>
          </cell>
          <cell r="D3">
            <v>-0.38739997459672293</v>
          </cell>
          <cell r="F3">
            <v>0.21967483805410898</v>
          </cell>
        </row>
        <row r="4">
          <cell r="A4">
            <v>1997</v>
          </cell>
          <cell r="B4">
            <v>147.78700000000001</v>
          </cell>
          <cell r="C4">
            <v>-29.2</v>
          </cell>
          <cell r="D4">
            <v>-0.19758165467869296</v>
          </cell>
          <cell r="F4">
            <v>0.19499685357981419</v>
          </cell>
          <cell r="G4">
            <v>2074.5539290000002</v>
          </cell>
          <cell r="H4">
            <v>-0.22187200000000001</v>
          </cell>
        </row>
        <row r="5">
          <cell r="A5">
            <v>1998</v>
          </cell>
          <cell r="B5">
            <v>609.81899999999996</v>
          </cell>
          <cell r="C5">
            <v>-53.5</v>
          </cell>
          <cell r="D5">
            <v>-8.7730949675231512E-2</v>
          </cell>
          <cell r="F5">
            <v>0.21918634873626436</v>
          </cell>
          <cell r="G5">
            <v>19573.269583000001</v>
          </cell>
          <cell r="H5">
            <v>-0.33432899999999999</v>
          </cell>
        </row>
        <row r="6">
          <cell r="A6">
            <v>1999</v>
          </cell>
          <cell r="B6">
            <v>1639.8389999999999</v>
          </cell>
          <cell r="C6">
            <v>-346.2</v>
          </cell>
          <cell r="D6">
            <v>-0.21111828661228327</v>
          </cell>
          <cell r="F6">
            <v>0.17723996075224457</v>
          </cell>
          <cell r="G6">
            <v>23155.529273</v>
          </cell>
          <cell r="H6">
            <v>-0.20503299999999999</v>
          </cell>
        </row>
        <row r="7">
          <cell r="A7">
            <v>2000</v>
          </cell>
          <cell r="B7">
            <v>2761.9830000000002</v>
          </cell>
          <cell r="C7">
            <v>-73.3</v>
          </cell>
          <cell r="D7">
            <v>-2.6538903389340191E-2</v>
          </cell>
          <cell r="F7">
            <v>0.23742977418760361</v>
          </cell>
          <cell r="G7">
            <v>3652.7796830000002</v>
          </cell>
          <cell r="H7">
            <v>-0.15552199999999999</v>
          </cell>
        </row>
        <row r="8">
          <cell r="A8">
            <v>2001</v>
          </cell>
          <cell r="B8">
            <v>3122.433</v>
          </cell>
          <cell r="C8">
            <v>35.07</v>
          </cell>
          <cell r="D8">
            <v>1.1231626106949293E-2</v>
          </cell>
          <cell r="F8">
            <v>0.25574864216461968</v>
          </cell>
          <cell r="G8">
            <v>5229.8095430000003</v>
          </cell>
          <cell r="H8">
            <v>8.4426000000000001E-2</v>
          </cell>
        </row>
        <row r="9">
          <cell r="A9">
            <v>2002</v>
          </cell>
          <cell r="B9">
            <v>3932.9360000000001</v>
          </cell>
          <cell r="C9">
            <v>162.398</v>
          </cell>
          <cell r="D9">
            <v>4.1291798290132353E-2</v>
          </cell>
          <cell r="F9">
            <v>0.25238600373868275</v>
          </cell>
          <cell r="G9">
            <v>8226.8682580000004</v>
          </cell>
          <cell r="H9">
            <v>0.188809</v>
          </cell>
        </row>
        <row r="10">
          <cell r="A10">
            <v>2003</v>
          </cell>
          <cell r="B10">
            <v>5264</v>
          </cell>
          <cell r="C10">
            <v>346</v>
          </cell>
          <cell r="D10">
            <v>6.5729483282674778E-2</v>
          </cell>
          <cell r="F10">
            <v>0.23879179331306991</v>
          </cell>
          <cell r="G10">
            <v>17361.955663000001</v>
          </cell>
          <cell r="H10">
            <v>0.21349399999999999</v>
          </cell>
        </row>
        <row r="11">
          <cell r="A11">
            <v>2004</v>
          </cell>
          <cell r="B11">
            <v>6921</v>
          </cell>
          <cell r="C11">
            <v>507</v>
          </cell>
          <cell r="D11">
            <v>7.3255309926311227E-2</v>
          </cell>
          <cell r="F11">
            <v>0.23146944083224968</v>
          </cell>
          <cell r="G11">
            <v>14267.306457000001</v>
          </cell>
          <cell r="H11">
            <v>0.175542</v>
          </cell>
        </row>
        <row r="12">
          <cell r="A12">
            <v>2005</v>
          </cell>
          <cell r="B12">
            <v>8490</v>
          </cell>
          <cell r="C12">
            <v>543</v>
          </cell>
          <cell r="D12">
            <v>6.3957597173144878E-2</v>
          </cell>
          <cell r="F12">
            <v>0.24016489988221437</v>
          </cell>
          <cell r="G12">
            <v>16339.203982999999</v>
          </cell>
          <cell r="H12">
            <v>0.14114599999999999</v>
          </cell>
        </row>
        <row r="13">
          <cell r="A13">
            <v>2006</v>
          </cell>
          <cell r="B13">
            <v>10711</v>
          </cell>
          <cell r="C13">
            <v>508</v>
          </cell>
          <cell r="D13">
            <v>4.7427877882550651E-2</v>
          </cell>
          <cell r="F13">
            <v>0.22929698440855195</v>
          </cell>
          <cell r="G13">
            <v>16723.991486999999</v>
          </cell>
          <cell r="H13">
            <v>0.19165399999999999</v>
          </cell>
        </row>
        <row r="14">
          <cell r="A14">
            <v>2007</v>
          </cell>
          <cell r="B14">
            <v>14835</v>
          </cell>
          <cell r="C14">
            <v>785</v>
          </cell>
          <cell r="D14">
            <v>5.2915402763734409E-2</v>
          </cell>
          <cell r="F14">
            <v>0.22601954836535221</v>
          </cell>
          <cell r="G14">
            <v>31340.522110999998</v>
          </cell>
          <cell r="H14">
            <v>0.1694</v>
          </cell>
        </row>
        <row r="15">
          <cell r="A15">
            <v>2008</v>
          </cell>
          <cell r="B15">
            <v>19166</v>
          </cell>
          <cell r="C15">
            <v>933</v>
          </cell>
          <cell r="D15">
            <v>4.8679954085359488E-2</v>
          </cell>
          <cell r="F15">
            <v>0.22279035792549307</v>
          </cell>
          <cell r="G15">
            <v>25209.26</v>
          </cell>
          <cell r="H15">
            <v>0.168129</v>
          </cell>
        </row>
        <row r="16">
          <cell r="A16">
            <v>2009</v>
          </cell>
          <cell r="B16">
            <v>24509</v>
          </cell>
          <cell r="C16">
            <v>1386</v>
          </cell>
          <cell r="D16">
            <v>5.6550654861479456E-2</v>
          </cell>
          <cell r="F16">
            <v>0.22567220204822719</v>
          </cell>
          <cell r="G16">
            <v>55750.569291</v>
          </cell>
          <cell r="H16">
            <v>0.135046</v>
          </cell>
        </row>
        <row r="17">
          <cell r="A17">
            <v>2010</v>
          </cell>
          <cell r="B17">
            <v>34204</v>
          </cell>
          <cell r="C17">
            <v>1790</v>
          </cell>
          <cell r="D17">
            <v>5.2333060460764823E-2</v>
          </cell>
          <cell r="F17">
            <v>0.22345339726347796</v>
          </cell>
          <cell r="G17">
            <v>77184.783314999993</v>
          </cell>
          <cell r="H17">
            <v>6.4114000000000004E-2</v>
          </cell>
        </row>
        <row r="18">
          <cell r="A18">
            <v>2011</v>
          </cell>
          <cell r="B18">
            <v>48077</v>
          </cell>
          <cell r="C18">
            <v>1709</v>
          </cell>
          <cell r="D18">
            <v>3.5547143124571003E-2</v>
          </cell>
          <cell r="F18">
            <v>0.22441084094265448</v>
          </cell>
          <cell r="G18">
            <v>81666.586727999995</v>
          </cell>
          <cell r="H18">
            <v>3.8580000000000003E-2</v>
          </cell>
        </row>
        <row r="19">
          <cell r="A19">
            <v>2012</v>
          </cell>
          <cell r="B19">
            <v>61093</v>
          </cell>
          <cell r="C19">
            <v>2508</v>
          </cell>
          <cell r="D19">
            <v>4.1052166369305809E-2</v>
          </cell>
          <cell r="F19">
            <v>0.24752426628255284</v>
          </cell>
          <cell r="G19">
            <v>123985.167784</v>
          </cell>
          <cell r="H19">
            <v>3.2927999999999999E-2</v>
          </cell>
        </row>
        <row r="20">
          <cell r="A20">
            <v>2013</v>
          </cell>
          <cell r="B20">
            <v>74452</v>
          </cell>
          <cell r="C20">
            <v>3547</v>
          </cell>
          <cell r="D20">
            <v>4.7641433406758714E-2</v>
          </cell>
          <cell r="F20">
            <v>0.27226938161500025</v>
          </cell>
          <cell r="G20">
            <v>164733.596059</v>
          </cell>
          <cell r="H20">
            <v>5.5030000000000001E-3</v>
          </cell>
        </row>
        <row r="21">
          <cell r="A21">
            <v>2014</v>
          </cell>
          <cell r="B21">
            <v>88988</v>
          </cell>
          <cell r="C21">
            <v>4365</v>
          </cell>
          <cell r="D21">
            <v>4.905155751337259E-2</v>
          </cell>
          <cell r="F21">
            <v>0.29482626871038792</v>
          </cell>
          <cell r="G21">
            <v>164638.037893</v>
          </cell>
          <cell r="H21">
            <v>5.0160000000000003E-2</v>
          </cell>
        </row>
        <row r="22">
          <cell r="A22">
            <v>2015</v>
          </cell>
          <cell r="B22">
            <v>107006</v>
          </cell>
          <cell r="C22">
            <v>7879</v>
          </cell>
          <cell r="D22">
            <v>7.3631385155972562E-2</v>
          </cell>
          <cell r="F22">
            <v>0.33040203353083003</v>
          </cell>
          <cell r="G22">
            <v>276384.27454499999</v>
          </cell>
          <cell r="H22">
            <v>7.4121000000000006E-2</v>
          </cell>
        </row>
        <row r="23">
          <cell r="A23">
            <v>2016</v>
          </cell>
          <cell r="B23">
            <v>135987</v>
          </cell>
          <cell r="C23">
            <v>12302</v>
          </cell>
          <cell r="D23">
            <v>9.0464529697691698E-2</v>
          </cell>
          <cell r="F23">
            <v>0.35093060366064405</v>
          </cell>
          <cell r="G23">
            <v>394698.42</v>
          </cell>
          <cell r="H23">
            <v>4.6025000000000003E-2</v>
          </cell>
        </row>
        <row r="24">
          <cell r="A24">
            <v>2017</v>
          </cell>
          <cell r="B24">
            <v>177866</v>
          </cell>
          <cell r="C24">
            <v>15584</v>
          </cell>
          <cell r="D24">
            <v>8.7616520301800227E-2</v>
          </cell>
          <cell r="F24">
            <v>0.3706835482891615</v>
          </cell>
          <cell r="G24">
            <v>692249.06632999994</v>
          </cell>
          <cell r="H24">
            <v>0.103589</v>
          </cell>
        </row>
        <row r="25">
          <cell r="A25">
            <v>2018</v>
          </cell>
          <cell r="B25">
            <v>232887</v>
          </cell>
          <cell r="C25">
            <v>27762</v>
          </cell>
          <cell r="D25">
            <v>0.11920802792770743</v>
          </cell>
          <cell r="F25">
            <v>0.40247416128852193</v>
          </cell>
          <cell r="G25">
            <v>798808.87580399995</v>
          </cell>
          <cell r="H25">
            <v>8.3507999999999999E-2</v>
          </cell>
        </row>
        <row r="26">
          <cell r="A26">
            <v>2019</v>
          </cell>
          <cell r="B26">
            <v>280522</v>
          </cell>
          <cell r="C26">
            <v>36330</v>
          </cell>
          <cell r="D26">
            <v>0.12950855904349748</v>
          </cell>
          <cell r="F26">
            <v>0.40990011478600608</v>
          </cell>
          <cell r="G26">
            <v>999961.795071</v>
          </cell>
          <cell r="H26">
            <v>8.4751000000000007E-2</v>
          </cell>
        </row>
        <row r="27">
          <cell r="A27">
            <v>2020</v>
          </cell>
          <cell r="B27">
            <v>386064</v>
          </cell>
          <cell r="C27">
            <v>48079</v>
          </cell>
          <cell r="D27">
            <v>0.12453634630527581</v>
          </cell>
          <cell r="F27">
            <v>0.3956779186870571</v>
          </cell>
          <cell r="G27">
            <v>1668073.318129</v>
          </cell>
          <cell r="H27">
            <v>6.5312999999999996E-2</v>
          </cell>
        </row>
        <row r="28">
          <cell r="A28">
            <v>2021</v>
          </cell>
          <cell r="B28">
            <v>469822</v>
          </cell>
          <cell r="C28">
            <v>59312</v>
          </cell>
          <cell r="D28">
            <v>0.12624355607017126</v>
          </cell>
          <cell r="F28">
            <v>0.42032514441639601</v>
          </cell>
          <cell r="G28">
            <v>1604279.5674030001</v>
          </cell>
          <cell r="H28">
            <v>2.809E-2</v>
          </cell>
        </row>
        <row r="29">
          <cell r="A29">
            <v>2022</v>
          </cell>
          <cell r="B29">
            <v>513983</v>
          </cell>
          <cell r="C29">
            <v>55269</v>
          </cell>
          <cell r="D29">
            <v>0.10753079382002907</v>
          </cell>
          <cell r="F29">
            <v>0.43805339865326287</v>
          </cell>
          <cell r="G29">
            <v>1059464.186276</v>
          </cell>
          <cell r="H29">
            <v>6.7798999999999998E-2</v>
          </cell>
        </row>
        <row r="30">
          <cell r="A30">
            <v>2023</v>
          </cell>
          <cell r="B30">
            <v>574785</v>
          </cell>
          <cell r="C30">
            <v>85515</v>
          </cell>
          <cell r="D30">
            <v>0.14877736892925181</v>
          </cell>
          <cell r="F30">
            <v>0.46982088955000567</v>
          </cell>
          <cell r="G30">
            <v>1784655.979606</v>
          </cell>
          <cell r="H30">
            <v>9.2202999999999993E-2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6">
          <cell r="B6">
            <v>330</v>
          </cell>
          <cell r="C6">
            <v>550</v>
          </cell>
          <cell r="D6">
            <v>550</v>
          </cell>
          <cell r="E6">
            <v>550</v>
          </cell>
          <cell r="F6">
            <v>550</v>
          </cell>
          <cell r="G6">
            <v>550</v>
          </cell>
          <cell r="H6">
            <v>550</v>
          </cell>
          <cell r="I6">
            <v>550</v>
          </cell>
          <cell r="J6">
            <v>550</v>
          </cell>
          <cell r="K6">
            <v>550</v>
          </cell>
          <cell r="L6">
            <v>550</v>
          </cell>
        </row>
        <row r="8">
          <cell r="B8">
            <v>0</v>
          </cell>
          <cell r="C8">
            <v>-110.00000000000001</v>
          </cell>
          <cell r="D8">
            <v>-110.00000000000001</v>
          </cell>
          <cell r="E8">
            <v>-110.00000000000001</v>
          </cell>
          <cell r="F8">
            <v>-110.00000000000001</v>
          </cell>
          <cell r="G8">
            <v>-110.00000000000001</v>
          </cell>
          <cell r="H8">
            <v>-110.00000000000001</v>
          </cell>
          <cell r="I8">
            <v>-110.00000000000001</v>
          </cell>
          <cell r="J8">
            <v>-110.00000000000001</v>
          </cell>
          <cell r="K8">
            <v>-110.00000000000001</v>
          </cell>
          <cell r="L8">
            <v>-110.00000000000001</v>
          </cell>
        </row>
        <row r="11">
          <cell r="B11">
            <v>0.34</v>
          </cell>
          <cell r="C11">
            <v>0.34</v>
          </cell>
          <cell r="D11">
            <v>0.34</v>
          </cell>
          <cell r="E11">
            <v>0.34</v>
          </cell>
          <cell r="F11">
            <v>0.34</v>
          </cell>
          <cell r="G11">
            <v>0.34</v>
          </cell>
          <cell r="H11">
            <v>0.34</v>
          </cell>
          <cell r="I11">
            <v>0.34</v>
          </cell>
          <cell r="J11">
            <v>0.34</v>
          </cell>
          <cell r="K11">
            <v>0.34</v>
          </cell>
          <cell r="L11">
            <v>0.34</v>
          </cell>
        </row>
        <row r="16">
          <cell r="B16">
            <v>300</v>
          </cell>
          <cell r="C16">
            <v>500</v>
          </cell>
          <cell r="D16">
            <v>500</v>
          </cell>
          <cell r="E16">
            <v>500</v>
          </cell>
          <cell r="F16">
            <v>500</v>
          </cell>
          <cell r="G16">
            <v>500</v>
          </cell>
          <cell r="H16">
            <v>500</v>
          </cell>
          <cell r="I16">
            <v>500</v>
          </cell>
          <cell r="J16">
            <v>500</v>
          </cell>
          <cell r="K16">
            <v>500</v>
          </cell>
          <cell r="L16">
            <v>500</v>
          </cell>
        </row>
        <row r="20">
          <cell r="B20">
            <v>1500</v>
          </cell>
          <cell r="C20">
            <v>1500</v>
          </cell>
        </row>
        <row r="21">
          <cell r="B21">
            <v>0</v>
          </cell>
          <cell r="C21">
            <v>1000</v>
          </cell>
        </row>
      </sheetData>
      <sheetData sheetId="33">
        <row r="10">
          <cell r="C10">
            <v>0.11000000000000001</v>
          </cell>
        </row>
        <row r="11">
          <cell r="C11">
            <v>0.34</v>
          </cell>
        </row>
        <row r="27">
          <cell r="C27">
            <v>0.11837999999999999</v>
          </cell>
        </row>
      </sheetData>
      <sheetData sheetId="34"/>
      <sheetData sheetId="35">
        <row r="1">
          <cell r="H1">
            <v>0.6</v>
          </cell>
        </row>
      </sheetData>
      <sheetData sheetId="36"/>
      <sheetData sheetId="37"/>
      <sheetData sheetId="38"/>
      <sheetData sheetId="39">
        <row r="1">
          <cell r="C1">
            <v>2015</v>
          </cell>
          <cell r="D1">
            <v>2016</v>
          </cell>
          <cell r="E1">
            <v>2017</v>
          </cell>
          <cell r="F1">
            <v>2018</v>
          </cell>
          <cell r="G1">
            <v>2019</v>
          </cell>
          <cell r="H1">
            <v>2020</v>
          </cell>
          <cell r="I1">
            <v>2021</v>
          </cell>
          <cell r="J1">
            <v>2022</v>
          </cell>
          <cell r="K1">
            <v>2023</v>
          </cell>
        </row>
        <row r="2">
          <cell r="C2">
            <v>0.236599</v>
          </cell>
          <cell r="D2">
            <v>0.18628600000000001</v>
          </cell>
          <cell r="E2">
            <v>0.19943</v>
          </cell>
          <cell r="F2">
            <v>0.19139800000000001</v>
          </cell>
          <cell r="G2">
            <v>0.16056400000000001</v>
          </cell>
          <cell r="H2">
            <v>0.13980000000000001</v>
          </cell>
          <cell r="I2">
            <v>0.129355</v>
          </cell>
          <cell r="J2">
            <v>0.12645100000000001</v>
          </cell>
          <cell r="K2">
            <v>0.13784299999999999</v>
          </cell>
        </row>
        <row r="3">
          <cell r="C3">
            <v>0.65622100000000005</v>
          </cell>
          <cell r="D3">
            <v>0.63427500000000003</v>
          </cell>
          <cell r="E3">
            <v>0.62333899999999998</v>
          </cell>
          <cell r="F3">
            <v>0.616784</v>
          </cell>
          <cell r="G3">
            <v>0.58315300000000003</v>
          </cell>
          <cell r="H3">
            <v>0.53637199999999996</v>
          </cell>
          <cell r="I3">
            <v>0.51053300000000001</v>
          </cell>
          <cell r="J3">
            <v>0.49287799999999998</v>
          </cell>
          <cell r="K3">
            <v>0.50723399999999996</v>
          </cell>
        </row>
        <row r="4">
          <cell r="C4">
            <v>0.57565699999999997</v>
          </cell>
          <cell r="D4">
            <v>0.52411399999999997</v>
          </cell>
          <cell r="E4">
            <v>0.56123100000000004</v>
          </cell>
          <cell r="F4">
            <v>0.55027999999999999</v>
          </cell>
          <cell r="G4">
            <v>0.52674699999999997</v>
          </cell>
          <cell r="H4">
            <v>0.51448899999999997</v>
          </cell>
          <cell r="I4">
            <v>0.55234700000000003</v>
          </cell>
          <cell r="J4">
            <v>0.57642899999999997</v>
          </cell>
          <cell r="K4">
            <v>0.58932799999999996</v>
          </cell>
        </row>
        <row r="7">
          <cell r="C7">
            <v>7.8756999999999994E-2</v>
          </cell>
          <cell r="D7">
            <v>0.141565</v>
          </cell>
          <cell r="E7">
            <v>0.187918</v>
          </cell>
          <cell r="F7">
            <v>0.227739</v>
          </cell>
          <cell r="G7">
            <v>7.8955999999999998E-2</v>
          </cell>
          <cell r="H7">
            <v>3.5413E-2</v>
          </cell>
          <cell r="I7">
            <v>4.1409999999999997E-3</v>
          </cell>
          <cell r="J7">
            <v>2.6336999999999999E-2</v>
          </cell>
          <cell r="K7">
            <v>-1.4357E-2</v>
          </cell>
        </row>
        <row r="8">
          <cell r="C8">
            <v>0.28720800000000002</v>
          </cell>
          <cell r="D8">
            <v>0.30736000000000002</v>
          </cell>
          <cell r="E8">
            <v>0.30089500000000002</v>
          </cell>
          <cell r="F8">
            <v>0.29103800000000002</v>
          </cell>
          <cell r="G8">
            <v>0.27928500000000001</v>
          </cell>
          <cell r="H8">
            <v>0.25773400000000002</v>
          </cell>
          <cell r="I8">
            <v>0.240568</v>
          </cell>
          <cell r="J8">
            <v>0.27987000000000001</v>
          </cell>
          <cell r="K8">
            <v>0.27643099999999998</v>
          </cell>
        </row>
        <row r="9">
          <cell r="C9">
            <v>1.66387</v>
          </cell>
          <cell r="D9">
            <v>1.639073</v>
          </cell>
          <cell r="E9">
            <v>1.772802</v>
          </cell>
          <cell r="F9">
            <v>1.9228160000000001</v>
          </cell>
          <cell r="G9">
            <v>1.391243</v>
          </cell>
          <cell r="H9">
            <v>1.3131520000000001</v>
          </cell>
          <cell r="I9">
            <v>1.119375</v>
          </cell>
          <cell r="J9">
            <v>0.97961299999999996</v>
          </cell>
          <cell r="K9">
            <v>0.97760400000000003</v>
          </cell>
        </row>
      </sheetData>
      <sheetData sheetId="40"/>
      <sheetData sheetId="41"/>
      <sheetData sheetId="42"/>
      <sheetData sheetId="43"/>
      <sheetData sheetId="44"/>
      <sheetData sheetId="45"/>
      <sheetData sheetId="46">
        <row r="2">
          <cell r="B2">
            <v>2010</v>
          </cell>
          <cell r="C2">
            <v>2011</v>
          </cell>
          <cell r="D2">
            <v>2012</v>
          </cell>
          <cell r="E2">
            <v>2013</v>
          </cell>
          <cell r="F2">
            <v>2014</v>
          </cell>
          <cell r="G2">
            <v>2015</v>
          </cell>
          <cell r="H2">
            <v>2016</v>
          </cell>
          <cell r="I2">
            <v>2017</v>
          </cell>
          <cell r="J2">
            <v>2018</v>
          </cell>
          <cell r="K2">
            <v>2019</v>
          </cell>
          <cell r="L2">
            <v>2020</v>
          </cell>
          <cell r="M2">
            <v>2021</v>
          </cell>
          <cell r="N2">
            <v>2022</v>
          </cell>
          <cell r="O2">
            <v>2023</v>
          </cell>
        </row>
        <row r="3">
          <cell r="A3" t="str">
            <v>RECEITA</v>
          </cell>
          <cell r="B3">
            <v>2007.828</v>
          </cell>
          <cell r="C3">
            <v>2728.9850000000001</v>
          </cell>
          <cell r="D3">
            <v>2976.0479999999998</v>
          </cell>
          <cell r="E3">
            <v>6207.1679999999997</v>
          </cell>
          <cell r="F3">
            <v>7351.4560000000001</v>
          </cell>
          <cell r="G3">
            <v>8897.8490000000002</v>
          </cell>
          <cell r="H3">
            <v>11256.565000000001</v>
          </cell>
          <cell r="I3">
            <v>13212.504999999999</v>
          </cell>
          <cell r="J3">
            <v>14801.445</v>
          </cell>
          <cell r="K3">
            <v>17565.599999999999</v>
          </cell>
          <cell r="L3">
            <v>20066.84</v>
          </cell>
          <cell r="M3">
            <v>24127.002</v>
          </cell>
          <cell r="N3">
            <v>29067.38</v>
          </cell>
          <cell r="O3">
            <v>33973.79</v>
          </cell>
        </row>
        <row r="4">
          <cell r="A4" t="str">
            <v>Mg EBITDA</v>
          </cell>
          <cell r="B4">
            <v>7.2347999999999996E-2</v>
          </cell>
          <cell r="C4">
            <v>6.0675E-2</v>
          </cell>
          <cell r="D4">
            <v>7.8264E-2</v>
          </cell>
          <cell r="E4">
            <v>5.9820999999999999E-2</v>
          </cell>
          <cell r="F4">
            <v>7.3427999999999993E-2</v>
          </cell>
          <cell r="G4">
            <v>8.0548999999999996E-2</v>
          </cell>
          <cell r="H4">
            <v>8.5809999999999997E-2</v>
          </cell>
          <cell r="I4">
            <v>8.4104999999999999E-2</v>
          </cell>
          <cell r="J4">
            <v>7.9055E-2</v>
          </cell>
          <cell r="K4">
            <v>7.7218999999999996E-2</v>
          </cell>
          <cell r="L4">
            <v>7.3354000000000003E-2</v>
          </cell>
          <cell r="M4">
            <v>7.8352000000000005E-2</v>
          </cell>
          <cell r="N4">
            <v>8.4830000000000003E-2</v>
          </cell>
          <cell r="O4">
            <v>8.1067E-2</v>
          </cell>
        </row>
        <row r="5">
          <cell r="A5" t="str">
            <v>PL</v>
          </cell>
          <cell r="B5">
            <v>598.61699999999996</v>
          </cell>
          <cell r="C5">
            <v>2201.174</v>
          </cell>
          <cell r="D5">
            <v>2264.6590000000001</v>
          </cell>
          <cell r="E5">
            <v>2326.9830000000002</v>
          </cell>
          <cell r="F5">
            <v>2456.9369999999999</v>
          </cell>
          <cell r="G5">
            <v>2656.7979999999998</v>
          </cell>
          <cell r="H5">
            <v>2935.9549999999999</v>
          </cell>
          <cell r="I5">
            <v>3250.3719999999998</v>
          </cell>
          <cell r="J5">
            <v>3534.7669999999998</v>
          </cell>
          <cell r="K5">
            <v>4076.4189999999999</v>
          </cell>
          <cell r="L5">
            <v>4425.6210000000001</v>
          </cell>
          <cell r="M5">
            <v>4718.8019999999997</v>
          </cell>
          <cell r="N5">
            <v>5402.9409999999998</v>
          </cell>
          <cell r="O5">
            <v>6028.3010000000004</v>
          </cell>
        </row>
        <row r="12">
          <cell r="A12">
            <v>40182</v>
          </cell>
          <cell r="B12">
            <v>1.8205119999999999</v>
          </cell>
        </row>
        <row r="13">
          <cell r="A13">
            <v>40183</v>
          </cell>
          <cell r="B13">
            <v>1.776281</v>
          </cell>
        </row>
        <row r="14">
          <cell r="A14">
            <v>40184</v>
          </cell>
          <cell r="B14">
            <v>1.7942290000000001</v>
          </cell>
        </row>
        <row r="15">
          <cell r="A15">
            <v>40185</v>
          </cell>
          <cell r="B15">
            <v>1.7820499999999999</v>
          </cell>
        </row>
        <row r="16">
          <cell r="A16">
            <v>40186</v>
          </cell>
          <cell r="B16">
            <v>1.8134600000000001</v>
          </cell>
        </row>
        <row r="17">
          <cell r="A17">
            <v>40189</v>
          </cell>
          <cell r="B17">
            <v>1.8621780000000001</v>
          </cell>
        </row>
        <row r="18">
          <cell r="A18">
            <v>40190</v>
          </cell>
          <cell r="B18">
            <v>1.8711530000000001</v>
          </cell>
        </row>
        <row r="19">
          <cell r="A19">
            <v>40191</v>
          </cell>
          <cell r="B19">
            <v>1.9166650000000001</v>
          </cell>
        </row>
        <row r="20">
          <cell r="A20">
            <v>40192</v>
          </cell>
          <cell r="B20">
            <v>1.9166650000000001</v>
          </cell>
        </row>
        <row r="21">
          <cell r="A21">
            <v>40193</v>
          </cell>
          <cell r="B21">
            <v>1.9096139999999999</v>
          </cell>
        </row>
        <row r="22">
          <cell r="A22">
            <v>40196</v>
          </cell>
          <cell r="B22">
            <v>1.877562</v>
          </cell>
        </row>
        <row r="23">
          <cell r="A23">
            <v>40197</v>
          </cell>
          <cell r="B23">
            <v>1.8583320000000001</v>
          </cell>
        </row>
        <row r="24">
          <cell r="A24">
            <v>40198</v>
          </cell>
          <cell r="B24">
            <v>1.8391010000000001</v>
          </cell>
        </row>
        <row r="25">
          <cell r="A25">
            <v>40199</v>
          </cell>
          <cell r="B25">
            <v>1.7942290000000001</v>
          </cell>
        </row>
        <row r="26">
          <cell r="A26">
            <v>40200</v>
          </cell>
          <cell r="B26">
            <v>1.8076909999999999</v>
          </cell>
        </row>
        <row r="27">
          <cell r="A27">
            <v>40204</v>
          </cell>
          <cell r="B27">
            <v>1.758332</v>
          </cell>
        </row>
        <row r="28">
          <cell r="A28">
            <v>40205</v>
          </cell>
          <cell r="B28">
            <v>1.7179469999999999</v>
          </cell>
        </row>
        <row r="29">
          <cell r="A29">
            <v>40206</v>
          </cell>
          <cell r="B29">
            <v>1.6987159999999999</v>
          </cell>
        </row>
        <row r="30">
          <cell r="A30">
            <v>40207</v>
          </cell>
          <cell r="B30">
            <v>1.7307680000000001</v>
          </cell>
        </row>
        <row r="31">
          <cell r="A31">
            <v>40210</v>
          </cell>
          <cell r="B31">
            <v>1.80705</v>
          </cell>
        </row>
        <row r="32">
          <cell r="A32">
            <v>40211</v>
          </cell>
          <cell r="B32">
            <v>1.824999</v>
          </cell>
        </row>
        <row r="33">
          <cell r="A33">
            <v>40212</v>
          </cell>
          <cell r="B33">
            <v>1.8788450000000001</v>
          </cell>
        </row>
        <row r="34">
          <cell r="A34">
            <v>40213</v>
          </cell>
          <cell r="B34">
            <v>1.8076909999999999</v>
          </cell>
        </row>
        <row r="35">
          <cell r="A35">
            <v>40214</v>
          </cell>
          <cell r="B35">
            <v>1.7628189999999999</v>
          </cell>
        </row>
        <row r="36">
          <cell r="A36">
            <v>40217</v>
          </cell>
          <cell r="B36">
            <v>1.8141</v>
          </cell>
        </row>
        <row r="37">
          <cell r="A37">
            <v>40218</v>
          </cell>
          <cell r="B37">
            <v>1.858973</v>
          </cell>
        </row>
        <row r="38">
          <cell r="A38">
            <v>40219</v>
          </cell>
          <cell r="B38">
            <v>1.8583320000000001</v>
          </cell>
        </row>
        <row r="39">
          <cell r="A39">
            <v>40220</v>
          </cell>
          <cell r="B39">
            <v>1.858973</v>
          </cell>
        </row>
        <row r="40">
          <cell r="A40">
            <v>40221</v>
          </cell>
          <cell r="B40">
            <v>1.826281</v>
          </cell>
        </row>
        <row r="41">
          <cell r="A41">
            <v>40226</v>
          </cell>
          <cell r="B41">
            <v>1.8493580000000001</v>
          </cell>
        </row>
        <row r="42">
          <cell r="A42">
            <v>40227</v>
          </cell>
          <cell r="B42">
            <v>1.8429469999999999</v>
          </cell>
        </row>
        <row r="43">
          <cell r="A43">
            <v>40228</v>
          </cell>
          <cell r="B43">
            <v>1.8397429999999999</v>
          </cell>
        </row>
        <row r="44">
          <cell r="A44">
            <v>40231</v>
          </cell>
          <cell r="B44">
            <v>1.8461529999999999</v>
          </cell>
        </row>
        <row r="45">
          <cell r="A45">
            <v>40232</v>
          </cell>
          <cell r="B45">
            <v>1.742947</v>
          </cell>
        </row>
        <row r="46">
          <cell r="A46">
            <v>40233</v>
          </cell>
          <cell r="B46">
            <v>1.79487</v>
          </cell>
        </row>
        <row r="47">
          <cell r="A47">
            <v>40234</v>
          </cell>
          <cell r="B47">
            <v>1.7820499999999999</v>
          </cell>
        </row>
        <row r="48">
          <cell r="A48">
            <v>40235</v>
          </cell>
          <cell r="B48">
            <v>1.7820499999999999</v>
          </cell>
        </row>
        <row r="49">
          <cell r="A49">
            <v>40238</v>
          </cell>
          <cell r="B49">
            <v>1.7807679999999999</v>
          </cell>
        </row>
        <row r="50">
          <cell r="A50">
            <v>40239</v>
          </cell>
          <cell r="B50">
            <v>1.8461529999999999</v>
          </cell>
        </row>
        <row r="51">
          <cell r="A51">
            <v>40240</v>
          </cell>
          <cell r="B51">
            <v>1.8429469999999999</v>
          </cell>
        </row>
        <row r="52">
          <cell r="A52">
            <v>40241</v>
          </cell>
          <cell r="B52">
            <v>1.8461529999999999</v>
          </cell>
        </row>
        <row r="53">
          <cell r="A53">
            <v>40242</v>
          </cell>
          <cell r="B53">
            <v>1.8269219999999999</v>
          </cell>
        </row>
        <row r="54">
          <cell r="A54">
            <v>40245</v>
          </cell>
          <cell r="B54">
            <v>1.8429469999999999</v>
          </cell>
        </row>
        <row r="55">
          <cell r="A55">
            <v>40246</v>
          </cell>
          <cell r="B55">
            <v>1.8461529999999999</v>
          </cell>
        </row>
        <row r="56">
          <cell r="A56">
            <v>40247</v>
          </cell>
          <cell r="B56">
            <v>1.8557680000000001</v>
          </cell>
        </row>
        <row r="57">
          <cell r="A57">
            <v>40248</v>
          </cell>
          <cell r="B57">
            <v>1.858973</v>
          </cell>
        </row>
        <row r="58">
          <cell r="A58">
            <v>40249</v>
          </cell>
          <cell r="B58">
            <v>1.8397429999999999</v>
          </cell>
        </row>
        <row r="59">
          <cell r="A59">
            <v>40252</v>
          </cell>
          <cell r="B59">
            <v>1.8269219999999999</v>
          </cell>
        </row>
        <row r="60">
          <cell r="A60">
            <v>40253</v>
          </cell>
          <cell r="B60">
            <v>1.823717</v>
          </cell>
        </row>
        <row r="61">
          <cell r="A61">
            <v>40254</v>
          </cell>
          <cell r="B61">
            <v>1.793588</v>
          </cell>
        </row>
        <row r="62">
          <cell r="A62">
            <v>40255</v>
          </cell>
          <cell r="B62">
            <v>1.8269219999999999</v>
          </cell>
        </row>
        <row r="63">
          <cell r="A63">
            <v>40256</v>
          </cell>
          <cell r="B63">
            <v>1.8269219999999999</v>
          </cell>
        </row>
        <row r="64">
          <cell r="A64">
            <v>40259</v>
          </cell>
          <cell r="B64">
            <v>1.8141</v>
          </cell>
        </row>
        <row r="65">
          <cell r="A65">
            <v>40260</v>
          </cell>
          <cell r="B65">
            <v>1.8205119999999999</v>
          </cell>
        </row>
        <row r="66">
          <cell r="A66">
            <v>40261</v>
          </cell>
          <cell r="B66">
            <v>1.832692</v>
          </cell>
        </row>
        <row r="67">
          <cell r="A67">
            <v>40262</v>
          </cell>
          <cell r="B67">
            <v>1.8301270000000001</v>
          </cell>
        </row>
        <row r="68">
          <cell r="A68">
            <v>40263</v>
          </cell>
          <cell r="B68">
            <v>1.832692</v>
          </cell>
        </row>
        <row r="69">
          <cell r="A69">
            <v>40266</v>
          </cell>
          <cell r="B69">
            <v>1.8282039999999999</v>
          </cell>
        </row>
        <row r="70">
          <cell r="A70">
            <v>40267</v>
          </cell>
          <cell r="B70">
            <v>1.8269219999999999</v>
          </cell>
        </row>
        <row r="71">
          <cell r="A71">
            <v>40268</v>
          </cell>
          <cell r="B71">
            <v>1.832692</v>
          </cell>
        </row>
        <row r="72">
          <cell r="A72">
            <v>40269</v>
          </cell>
          <cell r="B72">
            <v>1.8269219999999999</v>
          </cell>
        </row>
        <row r="73">
          <cell r="A73">
            <v>40273</v>
          </cell>
          <cell r="B73">
            <v>1.819871</v>
          </cell>
        </row>
        <row r="74">
          <cell r="A74">
            <v>40274</v>
          </cell>
          <cell r="B74">
            <v>1.775639</v>
          </cell>
        </row>
        <row r="75">
          <cell r="A75">
            <v>40275</v>
          </cell>
          <cell r="B75">
            <v>1.771793</v>
          </cell>
        </row>
        <row r="76">
          <cell r="A76">
            <v>40276</v>
          </cell>
          <cell r="B76">
            <v>1.7884599999999999</v>
          </cell>
        </row>
        <row r="77">
          <cell r="A77">
            <v>40277</v>
          </cell>
          <cell r="B77">
            <v>1.7435890000000001</v>
          </cell>
        </row>
        <row r="78">
          <cell r="A78">
            <v>40280</v>
          </cell>
          <cell r="B78">
            <v>1.742947</v>
          </cell>
        </row>
        <row r="79">
          <cell r="A79">
            <v>40281</v>
          </cell>
          <cell r="B79">
            <v>1.7499990000000001</v>
          </cell>
        </row>
        <row r="80">
          <cell r="A80">
            <v>40282</v>
          </cell>
          <cell r="B80">
            <v>1.7403839999999999</v>
          </cell>
        </row>
        <row r="81">
          <cell r="A81">
            <v>40283</v>
          </cell>
          <cell r="B81">
            <v>1.7884599999999999</v>
          </cell>
        </row>
        <row r="82">
          <cell r="A82">
            <v>40284</v>
          </cell>
          <cell r="B82">
            <v>1.79487</v>
          </cell>
        </row>
        <row r="83">
          <cell r="A83">
            <v>40287</v>
          </cell>
          <cell r="B83">
            <v>1.8141</v>
          </cell>
        </row>
        <row r="84">
          <cell r="A84">
            <v>40288</v>
          </cell>
          <cell r="B84">
            <v>1.826281</v>
          </cell>
        </row>
        <row r="85">
          <cell r="A85">
            <v>40290</v>
          </cell>
          <cell r="B85">
            <v>1.9019219999999999</v>
          </cell>
        </row>
        <row r="86">
          <cell r="A86">
            <v>40291</v>
          </cell>
          <cell r="B86">
            <v>1.9166650000000001</v>
          </cell>
        </row>
        <row r="87">
          <cell r="A87">
            <v>40294</v>
          </cell>
          <cell r="B87">
            <v>1.871793</v>
          </cell>
        </row>
        <row r="88">
          <cell r="A88">
            <v>40295</v>
          </cell>
          <cell r="B88">
            <v>1.8621780000000001</v>
          </cell>
        </row>
        <row r="89">
          <cell r="A89">
            <v>40296</v>
          </cell>
          <cell r="B89">
            <v>1.8826909999999999</v>
          </cell>
        </row>
        <row r="90">
          <cell r="A90">
            <v>40297</v>
          </cell>
          <cell r="B90">
            <v>1.878204</v>
          </cell>
        </row>
        <row r="91">
          <cell r="A91">
            <v>40298</v>
          </cell>
          <cell r="B91">
            <v>1.91987</v>
          </cell>
        </row>
        <row r="92">
          <cell r="A92">
            <v>40301</v>
          </cell>
          <cell r="B92">
            <v>1.891024</v>
          </cell>
        </row>
        <row r="93">
          <cell r="A93">
            <v>40302</v>
          </cell>
          <cell r="B93">
            <v>1.833332</v>
          </cell>
        </row>
        <row r="94">
          <cell r="A94">
            <v>40303</v>
          </cell>
          <cell r="B94">
            <v>1.8269219999999999</v>
          </cell>
        </row>
        <row r="95">
          <cell r="A95">
            <v>40304</v>
          </cell>
          <cell r="B95">
            <v>1.7884599999999999</v>
          </cell>
        </row>
        <row r="96">
          <cell r="A96">
            <v>40305</v>
          </cell>
          <cell r="B96">
            <v>1.7942290000000001</v>
          </cell>
        </row>
        <row r="97">
          <cell r="A97">
            <v>40308</v>
          </cell>
          <cell r="B97">
            <v>1.858973</v>
          </cell>
        </row>
        <row r="98">
          <cell r="A98">
            <v>40309</v>
          </cell>
          <cell r="B98">
            <v>1.858973</v>
          </cell>
        </row>
        <row r="99">
          <cell r="A99">
            <v>40310</v>
          </cell>
          <cell r="B99">
            <v>1.876922</v>
          </cell>
        </row>
        <row r="100">
          <cell r="A100">
            <v>40311</v>
          </cell>
          <cell r="B100">
            <v>1.852563</v>
          </cell>
        </row>
        <row r="101">
          <cell r="A101">
            <v>40312</v>
          </cell>
          <cell r="B101">
            <v>1.8384609999999999</v>
          </cell>
        </row>
        <row r="102">
          <cell r="A102">
            <v>40315</v>
          </cell>
          <cell r="B102">
            <v>1.8397429999999999</v>
          </cell>
        </row>
        <row r="103">
          <cell r="A103">
            <v>40316</v>
          </cell>
          <cell r="B103">
            <v>1.801922</v>
          </cell>
        </row>
        <row r="104">
          <cell r="A104">
            <v>40317</v>
          </cell>
          <cell r="B104">
            <v>1.7307680000000001</v>
          </cell>
        </row>
        <row r="105">
          <cell r="A105">
            <v>40318</v>
          </cell>
          <cell r="B105">
            <v>1.6032040000000001</v>
          </cell>
        </row>
        <row r="106">
          <cell r="A106">
            <v>40319</v>
          </cell>
          <cell r="B106">
            <v>1.6666650000000001</v>
          </cell>
        </row>
        <row r="107">
          <cell r="A107">
            <v>40322</v>
          </cell>
          <cell r="B107">
            <v>1.720512</v>
          </cell>
        </row>
        <row r="108">
          <cell r="A108">
            <v>40323</v>
          </cell>
          <cell r="B108">
            <v>1.852563</v>
          </cell>
        </row>
        <row r="109">
          <cell r="A109">
            <v>40324</v>
          </cell>
          <cell r="B109">
            <v>1.8269219999999999</v>
          </cell>
        </row>
        <row r="110">
          <cell r="A110">
            <v>40325</v>
          </cell>
          <cell r="B110">
            <v>1.891024</v>
          </cell>
        </row>
        <row r="111">
          <cell r="A111">
            <v>40326</v>
          </cell>
          <cell r="B111">
            <v>1.903845</v>
          </cell>
        </row>
        <row r="112">
          <cell r="A112">
            <v>40329</v>
          </cell>
          <cell r="B112">
            <v>1.8942300000000001</v>
          </cell>
        </row>
        <row r="113">
          <cell r="A113">
            <v>40330</v>
          </cell>
          <cell r="B113">
            <v>1.891024</v>
          </cell>
        </row>
        <row r="114">
          <cell r="A114">
            <v>40331</v>
          </cell>
          <cell r="B114">
            <v>1.903845</v>
          </cell>
        </row>
        <row r="115">
          <cell r="A115">
            <v>40333</v>
          </cell>
          <cell r="B115">
            <v>1.9230750000000001</v>
          </cell>
        </row>
        <row r="116">
          <cell r="A116">
            <v>40336</v>
          </cell>
          <cell r="B116">
            <v>1.9544859999999999</v>
          </cell>
        </row>
        <row r="117">
          <cell r="A117">
            <v>40337</v>
          </cell>
          <cell r="B117">
            <v>1.9519219999999999</v>
          </cell>
        </row>
        <row r="118">
          <cell r="A118">
            <v>40338</v>
          </cell>
          <cell r="B118">
            <v>1.9230750000000001</v>
          </cell>
        </row>
        <row r="119">
          <cell r="A119">
            <v>40339</v>
          </cell>
          <cell r="B119">
            <v>1.9166650000000001</v>
          </cell>
        </row>
        <row r="120">
          <cell r="A120">
            <v>40340</v>
          </cell>
          <cell r="B120">
            <v>1.9807680000000001</v>
          </cell>
        </row>
        <row r="121">
          <cell r="A121">
            <v>40343</v>
          </cell>
          <cell r="B121">
            <v>2.0192290000000002</v>
          </cell>
        </row>
        <row r="122">
          <cell r="A122">
            <v>40344</v>
          </cell>
          <cell r="B122">
            <v>2.1019220000000001</v>
          </cell>
        </row>
        <row r="123">
          <cell r="A123">
            <v>40345</v>
          </cell>
          <cell r="B123">
            <v>2.1788449999999999</v>
          </cell>
        </row>
        <row r="124">
          <cell r="A124">
            <v>40346</v>
          </cell>
          <cell r="B124">
            <v>2.0846149999999999</v>
          </cell>
        </row>
        <row r="125">
          <cell r="A125">
            <v>40347</v>
          </cell>
          <cell r="B125">
            <v>2.0993580000000001</v>
          </cell>
        </row>
        <row r="126">
          <cell r="A126">
            <v>40350</v>
          </cell>
          <cell r="B126">
            <v>2.1378189999999999</v>
          </cell>
        </row>
        <row r="127">
          <cell r="A127">
            <v>40351</v>
          </cell>
          <cell r="B127">
            <v>2.1467930000000002</v>
          </cell>
        </row>
        <row r="128">
          <cell r="A128">
            <v>40352</v>
          </cell>
          <cell r="B128">
            <v>2.115383</v>
          </cell>
        </row>
        <row r="129">
          <cell r="A129">
            <v>40353</v>
          </cell>
          <cell r="B129">
            <v>2.1788449999999999</v>
          </cell>
        </row>
        <row r="130">
          <cell r="A130">
            <v>40354</v>
          </cell>
          <cell r="B130">
            <v>2.1794859999999998</v>
          </cell>
        </row>
        <row r="131">
          <cell r="A131">
            <v>40357</v>
          </cell>
          <cell r="B131">
            <v>2.2365370000000002</v>
          </cell>
        </row>
        <row r="132">
          <cell r="A132">
            <v>40358</v>
          </cell>
          <cell r="B132">
            <v>2.2435879999999999</v>
          </cell>
        </row>
        <row r="133">
          <cell r="A133">
            <v>40359</v>
          </cell>
          <cell r="B133">
            <v>2.2115369999999999</v>
          </cell>
        </row>
        <row r="134">
          <cell r="A134">
            <v>40360</v>
          </cell>
          <cell r="B134">
            <v>2.1794859999999998</v>
          </cell>
        </row>
        <row r="135">
          <cell r="A135">
            <v>40361</v>
          </cell>
          <cell r="B135">
            <v>2.2243580000000001</v>
          </cell>
        </row>
        <row r="136">
          <cell r="A136">
            <v>40364</v>
          </cell>
          <cell r="B136">
            <v>2.1871779999999998</v>
          </cell>
        </row>
        <row r="137">
          <cell r="A137">
            <v>40365</v>
          </cell>
          <cell r="B137">
            <v>2.2070500000000002</v>
          </cell>
        </row>
        <row r="138">
          <cell r="A138">
            <v>40366</v>
          </cell>
          <cell r="B138">
            <v>2.2435879999999999</v>
          </cell>
        </row>
        <row r="139">
          <cell r="A139">
            <v>40367</v>
          </cell>
          <cell r="B139">
            <v>2.2435879999999999</v>
          </cell>
        </row>
        <row r="140">
          <cell r="A140">
            <v>40371</v>
          </cell>
          <cell r="B140">
            <v>2.2275619999999998</v>
          </cell>
        </row>
        <row r="141">
          <cell r="A141">
            <v>40372</v>
          </cell>
          <cell r="B141">
            <v>2.2275619999999998</v>
          </cell>
        </row>
        <row r="142">
          <cell r="A142">
            <v>40373</v>
          </cell>
          <cell r="B142">
            <v>2.2269220000000001</v>
          </cell>
        </row>
        <row r="143">
          <cell r="A143">
            <v>40374</v>
          </cell>
          <cell r="B143">
            <v>2.2435879999999999</v>
          </cell>
        </row>
        <row r="144">
          <cell r="A144">
            <v>40375</v>
          </cell>
          <cell r="B144">
            <v>2.2051270000000001</v>
          </cell>
        </row>
        <row r="145">
          <cell r="A145">
            <v>40378</v>
          </cell>
          <cell r="B145">
            <v>2.210896</v>
          </cell>
        </row>
        <row r="146">
          <cell r="A146">
            <v>40379</v>
          </cell>
          <cell r="B146">
            <v>2.2051270000000001</v>
          </cell>
        </row>
        <row r="147">
          <cell r="A147">
            <v>40380</v>
          </cell>
          <cell r="B147">
            <v>2.2307679999999999</v>
          </cell>
        </row>
        <row r="148">
          <cell r="A148">
            <v>40381</v>
          </cell>
          <cell r="B148">
            <v>2.2371780000000001</v>
          </cell>
        </row>
        <row r="149">
          <cell r="A149">
            <v>40382</v>
          </cell>
          <cell r="B149">
            <v>2.192307</v>
          </cell>
        </row>
        <row r="150">
          <cell r="A150">
            <v>40385</v>
          </cell>
          <cell r="B150">
            <v>2.189101</v>
          </cell>
        </row>
        <row r="151">
          <cell r="A151">
            <v>40386</v>
          </cell>
          <cell r="B151">
            <v>2.2243580000000001</v>
          </cell>
        </row>
        <row r="152">
          <cell r="A152">
            <v>40387</v>
          </cell>
          <cell r="B152">
            <v>2.2435879999999999</v>
          </cell>
        </row>
        <row r="153">
          <cell r="A153">
            <v>40388</v>
          </cell>
          <cell r="B153">
            <v>2.2435879999999999</v>
          </cell>
        </row>
        <row r="154">
          <cell r="A154">
            <v>40389</v>
          </cell>
          <cell r="B154">
            <v>2.3461530000000002</v>
          </cell>
        </row>
        <row r="155">
          <cell r="A155">
            <v>40392</v>
          </cell>
          <cell r="B155">
            <v>2.3397420000000002</v>
          </cell>
        </row>
        <row r="156">
          <cell r="A156">
            <v>40393</v>
          </cell>
          <cell r="B156">
            <v>2.3076910000000002</v>
          </cell>
        </row>
        <row r="157">
          <cell r="A157">
            <v>40394</v>
          </cell>
          <cell r="B157">
            <v>2.3044859999999998</v>
          </cell>
        </row>
        <row r="158">
          <cell r="A158">
            <v>40395</v>
          </cell>
          <cell r="B158">
            <v>2.3237160000000001</v>
          </cell>
        </row>
        <row r="159">
          <cell r="A159">
            <v>40396</v>
          </cell>
          <cell r="B159">
            <v>2.330768</v>
          </cell>
        </row>
        <row r="160">
          <cell r="A160">
            <v>40399</v>
          </cell>
          <cell r="B160">
            <v>2.3397420000000002</v>
          </cell>
        </row>
        <row r="161">
          <cell r="A161">
            <v>40400</v>
          </cell>
          <cell r="B161">
            <v>2.3397420000000002</v>
          </cell>
        </row>
        <row r="162">
          <cell r="A162">
            <v>40401</v>
          </cell>
          <cell r="B162">
            <v>2.3076910000000002</v>
          </cell>
        </row>
        <row r="163">
          <cell r="A163">
            <v>40402</v>
          </cell>
          <cell r="B163">
            <v>2.29487</v>
          </cell>
        </row>
        <row r="164">
          <cell r="A164">
            <v>40403</v>
          </cell>
          <cell r="B164">
            <v>2.4358960000000001</v>
          </cell>
        </row>
        <row r="165">
          <cell r="A165">
            <v>40406</v>
          </cell>
          <cell r="B165">
            <v>2.403845</v>
          </cell>
        </row>
        <row r="166">
          <cell r="A166">
            <v>40407</v>
          </cell>
          <cell r="B166">
            <v>2.3564080000000001</v>
          </cell>
        </row>
        <row r="167">
          <cell r="A167">
            <v>40408</v>
          </cell>
          <cell r="B167">
            <v>2.3589730000000002</v>
          </cell>
        </row>
        <row r="168">
          <cell r="A168">
            <v>40409</v>
          </cell>
          <cell r="B168">
            <v>2.3647420000000001</v>
          </cell>
        </row>
        <row r="169">
          <cell r="A169">
            <v>40410</v>
          </cell>
          <cell r="B169">
            <v>2.3589730000000002</v>
          </cell>
        </row>
        <row r="170">
          <cell r="A170">
            <v>40413</v>
          </cell>
          <cell r="B170">
            <v>2.3910239999999998</v>
          </cell>
        </row>
        <row r="171">
          <cell r="A171">
            <v>40414</v>
          </cell>
          <cell r="B171">
            <v>2.3910239999999998</v>
          </cell>
        </row>
        <row r="172">
          <cell r="A172">
            <v>40415</v>
          </cell>
          <cell r="B172">
            <v>2.3711519999999999</v>
          </cell>
        </row>
        <row r="173">
          <cell r="A173">
            <v>40416</v>
          </cell>
          <cell r="B173">
            <v>2.3371780000000002</v>
          </cell>
        </row>
        <row r="174">
          <cell r="A174">
            <v>40417</v>
          </cell>
          <cell r="B174">
            <v>2.362819</v>
          </cell>
        </row>
        <row r="175">
          <cell r="A175">
            <v>40420</v>
          </cell>
          <cell r="B175">
            <v>2.3557679999999999</v>
          </cell>
        </row>
        <row r="176">
          <cell r="A176">
            <v>40421</v>
          </cell>
          <cell r="B176">
            <v>2.3711519999999999</v>
          </cell>
        </row>
        <row r="177">
          <cell r="A177">
            <v>40422</v>
          </cell>
          <cell r="B177">
            <v>2.3782030000000001</v>
          </cell>
        </row>
        <row r="178">
          <cell r="A178">
            <v>40423</v>
          </cell>
          <cell r="B178">
            <v>2.3878200000000001</v>
          </cell>
        </row>
        <row r="179">
          <cell r="A179">
            <v>40424</v>
          </cell>
          <cell r="B179">
            <v>2.4173070000000001</v>
          </cell>
        </row>
        <row r="180">
          <cell r="A180">
            <v>40427</v>
          </cell>
          <cell r="B180">
            <v>2.3782030000000001</v>
          </cell>
        </row>
        <row r="181">
          <cell r="A181">
            <v>40429</v>
          </cell>
          <cell r="B181">
            <v>2.4070499999999999</v>
          </cell>
        </row>
        <row r="182">
          <cell r="A182">
            <v>40430</v>
          </cell>
          <cell r="B182">
            <v>2.4070499999999999</v>
          </cell>
        </row>
        <row r="183">
          <cell r="A183">
            <v>40431</v>
          </cell>
          <cell r="B183">
            <v>2.4999980000000002</v>
          </cell>
        </row>
        <row r="184">
          <cell r="A184">
            <v>40434</v>
          </cell>
          <cell r="B184">
            <v>2.596152</v>
          </cell>
        </row>
        <row r="185">
          <cell r="A185">
            <v>40435</v>
          </cell>
          <cell r="B185">
            <v>2.5897420000000002</v>
          </cell>
        </row>
        <row r="186">
          <cell r="A186">
            <v>40436</v>
          </cell>
          <cell r="B186">
            <v>2.6756389999999999</v>
          </cell>
        </row>
        <row r="187">
          <cell r="A187">
            <v>40437</v>
          </cell>
          <cell r="B187">
            <v>2.5801270000000001</v>
          </cell>
        </row>
        <row r="188">
          <cell r="A188">
            <v>40438</v>
          </cell>
          <cell r="B188">
            <v>2.6288459999999998</v>
          </cell>
        </row>
        <row r="189">
          <cell r="A189">
            <v>40441</v>
          </cell>
          <cell r="B189">
            <v>2.6282040000000002</v>
          </cell>
        </row>
        <row r="190">
          <cell r="A190">
            <v>40442</v>
          </cell>
          <cell r="B190">
            <v>2.6282040000000002</v>
          </cell>
        </row>
        <row r="191">
          <cell r="A191">
            <v>40443</v>
          </cell>
          <cell r="B191">
            <v>2.6346150000000002</v>
          </cell>
        </row>
        <row r="192">
          <cell r="A192">
            <v>40444</v>
          </cell>
          <cell r="B192">
            <v>2.6282040000000002</v>
          </cell>
        </row>
        <row r="193">
          <cell r="A193">
            <v>40445</v>
          </cell>
          <cell r="B193">
            <v>2.6282040000000002</v>
          </cell>
        </row>
        <row r="194">
          <cell r="A194">
            <v>40448</v>
          </cell>
          <cell r="B194">
            <v>2.596152</v>
          </cell>
        </row>
        <row r="195">
          <cell r="A195">
            <v>40449</v>
          </cell>
          <cell r="B195">
            <v>2.6442299999999999</v>
          </cell>
        </row>
        <row r="196">
          <cell r="A196">
            <v>40450</v>
          </cell>
          <cell r="B196">
            <v>2.7499989999999999</v>
          </cell>
        </row>
        <row r="197">
          <cell r="A197">
            <v>40451</v>
          </cell>
          <cell r="B197">
            <v>2.7692299999999999</v>
          </cell>
        </row>
        <row r="198">
          <cell r="A198">
            <v>40452</v>
          </cell>
          <cell r="B198">
            <v>2.8108960000000001</v>
          </cell>
        </row>
        <row r="199">
          <cell r="A199">
            <v>40455</v>
          </cell>
          <cell r="B199">
            <v>2.8429479999999998</v>
          </cell>
        </row>
        <row r="200">
          <cell r="A200">
            <v>40456</v>
          </cell>
          <cell r="B200">
            <v>2.9487160000000001</v>
          </cell>
        </row>
        <row r="201">
          <cell r="A201">
            <v>40457</v>
          </cell>
          <cell r="B201">
            <v>2.9102549999999998</v>
          </cell>
        </row>
        <row r="202">
          <cell r="A202">
            <v>40458</v>
          </cell>
          <cell r="B202">
            <v>2.8205110000000002</v>
          </cell>
        </row>
        <row r="203">
          <cell r="A203">
            <v>40459</v>
          </cell>
          <cell r="B203">
            <v>2.8993579999999999</v>
          </cell>
        </row>
        <row r="204">
          <cell r="A204">
            <v>40462</v>
          </cell>
          <cell r="B204">
            <v>3.0128189999999999</v>
          </cell>
        </row>
        <row r="205">
          <cell r="A205">
            <v>40464</v>
          </cell>
          <cell r="B205">
            <v>3.1666650000000001</v>
          </cell>
        </row>
        <row r="206">
          <cell r="A206">
            <v>40465</v>
          </cell>
          <cell r="B206">
            <v>3.1730749999999999</v>
          </cell>
        </row>
        <row r="207">
          <cell r="A207">
            <v>40466</v>
          </cell>
          <cell r="B207">
            <v>3.1730749999999999</v>
          </cell>
        </row>
        <row r="208">
          <cell r="A208">
            <v>40469</v>
          </cell>
          <cell r="B208">
            <v>3.0955119999999998</v>
          </cell>
        </row>
        <row r="209">
          <cell r="A209">
            <v>40470</v>
          </cell>
          <cell r="B209">
            <v>2.9871780000000001</v>
          </cell>
        </row>
        <row r="210">
          <cell r="A210">
            <v>40471</v>
          </cell>
          <cell r="B210">
            <v>2.9487160000000001</v>
          </cell>
        </row>
        <row r="211">
          <cell r="A211">
            <v>40472</v>
          </cell>
          <cell r="B211">
            <v>2.9134600000000002</v>
          </cell>
        </row>
        <row r="212">
          <cell r="A212">
            <v>40473</v>
          </cell>
          <cell r="B212">
            <v>2.884614</v>
          </cell>
        </row>
        <row r="213">
          <cell r="A213">
            <v>40476</v>
          </cell>
          <cell r="B213">
            <v>2.8108960000000001</v>
          </cell>
        </row>
        <row r="214">
          <cell r="A214">
            <v>40477</v>
          </cell>
          <cell r="B214">
            <v>2.7371780000000001</v>
          </cell>
        </row>
        <row r="215">
          <cell r="A215">
            <v>40478</v>
          </cell>
          <cell r="B215">
            <v>2.6211530000000001</v>
          </cell>
        </row>
        <row r="216">
          <cell r="A216">
            <v>40479</v>
          </cell>
          <cell r="B216">
            <v>2.7333319999999999</v>
          </cell>
        </row>
        <row r="217">
          <cell r="A217">
            <v>40480</v>
          </cell>
          <cell r="B217">
            <v>2.7583319999999998</v>
          </cell>
        </row>
        <row r="218">
          <cell r="A218">
            <v>40483</v>
          </cell>
          <cell r="B218">
            <v>2.8134600000000001</v>
          </cell>
        </row>
        <row r="219">
          <cell r="A219">
            <v>40485</v>
          </cell>
          <cell r="B219">
            <v>2.9166650000000001</v>
          </cell>
        </row>
        <row r="220">
          <cell r="A220">
            <v>40486</v>
          </cell>
          <cell r="B220">
            <v>2.75705</v>
          </cell>
        </row>
        <row r="221">
          <cell r="A221">
            <v>40487</v>
          </cell>
          <cell r="B221">
            <v>2.79487</v>
          </cell>
        </row>
        <row r="222">
          <cell r="A222">
            <v>40490</v>
          </cell>
          <cell r="B222">
            <v>2.8685890000000001</v>
          </cell>
        </row>
        <row r="223">
          <cell r="A223">
            <v>40491</v>
          </cell>
          <cell r="B223">
            <v>2.8519220000000001</v>
          </cell>
        </row>
        <row r="224">
          <cell r="A224">
            <v>40492</v>
          </cell>
          <cell r="B224">
            <v>2.7679469999999999</v>
          </cell>
        </row>
        <row r="225">
          <cell r="A225">
            <v>40493</v>
          </cell>
          <cell r="B225">
            <v>2.7564090000000001</v>
          </cell>
        </row>
        <row r="226">
          <cell r="A226">
            <v>40494</v>
          </cell>
          <cell r="B226">
            <v>2.6794850000000001</v>
          </cell>
        </row>
        <row r="227">
          <cell r="A227">
            <v>40498</v>
          </cell>
          <cell r="B227">
            <v>2.6602549999999998</v>
          </cell>
        </row>
        <row r="228">
          <cell r="A228">
            <v>40499</v>
          </cell>
          <cell r="B228">
            <v>2.6820499999999998</v>
          </cell>
        </row>
        <row r="229">
          <cell r="A229">
            <v>40500</v>
          </cell>
          <cell r="B229">
            <v>2.7564090000000001</v>
          </cell>
        </row>
        <row r="230">
          <cell r="A230">
            <v>40501</v>
          </cell>
          <cell r="B230">
            <v>2.7884600000000002</v>
          </cell>
        </row>
        <row r="231">
          <cell r="A231">
            <v>40504</v>
          </cell>
          <cell r="B231">
            <v>2.7884600000000002</v>
          </cell>
        </row>
        <row r="232">
          <cell r="A232">
            <v>40505</v>
          </cell>
          <cell r="B232">
            <v>2.7692299999999999</v>
          </cell>
        </row>
        <row r="233">
          <cell r="A233">
            <v>40506</v>
          </cell>
          <cell r="B233">
            <v>2.7243569999999999</v>
          </cell>
        </row>
        <row r="234">
          <cell r="A234">
            <v>40507</v>
          </cell>
          <cell r="B234">
            <v>2.7564090000000001</v>
          </cell>
        </row>
        <row r="235">
          <cell r="A235">
            <v>40508</v>
          </cell>
          <cell r="B235">
            <v>2.7557680000000002</v>
          </cell>
        </row>
        <row r="236">
          <cell r="A236">
            <v>40511</v>
          </cell>
          <cell r="B236">
            <v>2.716024</v>
          </cell>
        </row>
        <row r="237">
          <cell r="A237">
            <v>40512</v>
          </cell>
          <cell r="B237">
            <v>2.6910240000000001</v>
          </cell>
        </row>
        <row r="238">
          <cell r="A238">
            <v>40513</v>
          </cell>
          <cell r="B238">
            <v>2.746794</v>
          </cell>
        </row>
        <row r="239">
          <cell r="A239">
            <v>40514</v>
          </cell>
          <cell r="B239">
            <v>2.7435890000000001</v>
          </cell>
        </row>
        <row r="240">
          <cell r="A240">
            <v>40515</v>
          </cell>
          <cell r="B240">
            <v>2.8198699999999999</v>
          </cell>
        </row>
        <row r="241">
          <cell r="A241">
            <v>40518</v>
          </cell>
          <cell r="B241">
            <v>2.7884600000000002</v>
          </cell>
        </row>
        <row r="242">
          <cell r="A242">
            <v>40519</v>
          </cell>
          <cell r="B242">
            <v>2.75705</v>
          </cell>
        </row>
        <row r="243">
          <cell r="A243">
            <v>40520</v>
          </cell>
          <cell r="B243">
            <v>2.771153</v>
          </cell>
        </row>
        <row r="244">
          <cell r="A244">
            <v>40521</v>
          </cell>
          <cell r="B244">
            <v>2.778845</v>
          </cell>
        </row>
        <row r="245">
          <cell r="A245">
            <v>40522</v>
          </cell>
          <cell r="B245">
            <v>2.7884600000000002</v>
          </cell>
        </row>
        <row r="246">
          <cell r="A246">
            <v>40525</v>
          </cell>
          <cell r="B246">
            <v>2.8012809999999999</v>
          </cell>
        </row>
        <row r="247">
          <cell r="A247">
            <v>40526</v>
          </cell>
          <cell r="B247">
            <v>2.884614</v>
          </cell>
        </row>
        <row r="248">
          <cell r="A248">
            <v>40527</v>
          </cell>
          <cell r="B248">
            <v>2.9102549999999998</v>
          </cell>
        </row>
        <row r="249">
          <cell r="A249">
            <v>40528</v>
          </cell>
          <cell r="B249">
            <v>2.8685890000000001</v>
          </cell>
        </row>
        <row r="250">
          <cell r="A250">
            <v>40529</v>
          </cell>
          <cell r="B250">
            <v>2.8012809999999999</v>
          </cell>
        </row>
        <row r="251">
          <cell r="A251">
            <v>40532</v>
          </cell>
          <cell r="B251">
            <v>2.8076910000000002</v>
          </cell>
        </row>
        <row r="252">
          <cell r="A252">
            <v>40533</v>
          </cell>
          <cell r="B252">
            <v>2.751922</v>
          </cell>
        </row>
        <row r="253">
          <cell r="A253">
            <v>40534</v>
          </cell>
          <cell r="B253">
            <v>2.778845</v>
          </cell>
        </row>
        <row r="254">
          <cell r="A254">
            <v>40535</v>
          </cell>
          <cell r="B254">
            <v>2.7692299999999999</v>
          </cell>
        </row>
        <row r="255">
          <cell r="A255">
            <v>40539</v>
          </cell>
          <cell r="B255">
            <v>2.771153</v>
          </cell>
        </row>
        <row r="256">
          <cell r="A256">
            <v>40540</v>
          </cell>
          <cell r="B256">
            <v>2.7326920000000001</v>
          </cell>
        </row>
        <row r="257">
          <cell r="A257">
            <v>40541</v>
          </cell>
          <cell r="B257">
            <v>2.673076</v>
          </cell>
        </row>
        <row r="258">
          <cell r="A258">
            <v>40542</v>
          </cell>
          <cell r="B258">
            <v>2.596152</v>
          </cell>
        </row>
        <row r="259">
          <cell r="A259">
            <v>40546</v>
          </cell>
          <cell r="B259">
            <v>2.705768</v>
          </cell>
        </row>
        <row r="260">
          <cell r="A260">
            <v>40547</v>
          </cell>
          <cell r="B260">
            <v>2.7115369999999999</v>
          </cell>
        </row>
        <row r="261">
          <cell r="A261">
            <v>40548</v>
          </cell>
          <cell r="B261">
            <v>2.6884600000000001</v>
          </cell>
        </row>
        <row r="262">
          <cell r="A262">
            <v>40549</v>
          </cell>
          <cell r="B262">
            <v>2.7115369999999999</v>
          </cell>
        </row>
        <row r="263">
          <cell r="A263">
            <v>40550</v>
          </cell>
          <cell r="B263">
            <v>2.646153</v>
          </cell>
        </row>
        <row r="264">
          <cell r="A264">
            <v>40553</v>
          </cell>
          <cell r="B264">
            <v>2.7499989999999999</v>
          </cell>
        </row>
        <row r="265">
          <cell r="A265">
            <v>40554</v>
          </cell>
          <cell r="B265">
            <v>2.686537</v>
          </cell>
        </row>
        <row r="266">
          <cell r="A266">
            <v>40555</v>
          </cell>
          <cell r="B266">
            <v>2.680768</v>
          </cell>
        </row>
        <row r="267">
          <cell r="A267">
            <v>40556</v>
          </cell>
          <cell r="B267">
            <v>2.6923059999999999</v>
          </cell>
        </row>
        <row r="268">
          <cell r="A268">
            <v>40557</v>
          </cell>
          <cell r="B268">
            <v>2.646153</v>
          </cell>
        </row>
        <row r="269">
          <cell r="A269">
            <v>40560</v>
          </cell>
          <cell r="B269">
            <v>2.6826910000000002</v>
          </cell>
        </row>
        <row r="270">
          <cell r="A270">
            <v>40561</v>
          </cell>
          <cell r="B270">
            <v>2.673076</v>
          </cell>
        </row>
        <row r="271">
          <cell r="A271">
            <v>40562</v>
          </cell>
          <cell r="B271">
            <v>2.626922</v>
          </cell>
        </row>
        <row r="272">
          <cell r="A272">
            <v>40563</v>
          </cell>
          <cell r="B272">
            <v>2.548076</v>
          </cell>
        </row>
        <row r="273">
          <cell r="A273">
            <v>40564</v>
          </cell>
          <cell r="B273">
            <v>2.548076</v>
          </cell>
        </row>
        <row r="274">
          <cell r="A274">
            <v>40567</v>
          </cell>
          <cell r="B274">
            <v>2.5192299999999999</v>
          </cell>
        </row>
        <row r="275">
          <cell r="A275">
            <v>40569</v>
          </cell>
          <cell r="B275">
            <v>2.5096150000000002</v>
          </cell>
        </row>
        <row r="276">
          <cell r="A276">
            <v>40570</v>
          </cell>
          <cell r="B276">
            <v>2.4615369999999999</v>
          </cell>
        </row>
        <row r="277">
          <cell r="A277">
            <v>40571</v>
          </cell>
          <cell r="B277">
            <v>2.3423069999999999</v>
          </cell>
        </row>
        <row r="278">
          <cell r="A278">
            <v>40574</v>
          </cell>
          <cell r="B278">
            <v>2.3076910000000002</v>
          </cell>
        </row>
        <row r="279">
          <cell r="A279">
            <v>40575</v>
          </cell>
          <cell r="B279">
            <v>2.3326910000000001</v>
          </cell>
        </row>
        <row r="280">
          <cell r="A280">
            <v>40576</v>
          </cell>
          <cell r="B280">
            <v>2.2923070000000001</v>
          </cell>
        </row>
        <row r="281">
          <cell r="A281">
            <v>40577</v>
          </cell>
          <cell r="B281">
            <v>2.2692299999999999</v>
          </cell>
        </row>
        <row r="282">
          <cell r="A282">
            <v>40578</v>
          </cell>
          <cell r="B282">
            <v>2.2307679999999999</v>
          </cell>
        </row>
        <row r="283">
          <cell r="A283">
            <v>40581</v>
          </cell>
          <cell r="B283">
            <v>2.259614</v>
          </cell>
        </row>
        <row r="284">
          <cell r="A284">
            <v>40582</v>
          </cell>
          <cell r="B284">
            <v>2.21923</v>
          </cell>
        </row>
        <row r="285">
          <cell r="A285">
            <v>40583</v>
          </cell>
          <cell r="B285">
            <v>2.173076</v>
          </cell>
        </row>
        <row r="286">
          <cell r="A286">
            <v>40584</v>
          </cell>
          <cell r="B286">
            <v>2.232691</v>
          </cell>
        </row>
        <row r="287">
          <cell r="A287">
            <v>40585</v>
          </cell>
          <cell r="B287">
            <v>2.3115380000000001</v>
          </cell>
        </row>
        <row r="288">
          <cell r="A288">
            <v>40588</v>
          </cell>
          <cell r="B288">
            <v>2.3365369999999999</v>
          </cell>
        </row>
        <row r="289">
          <cell r="A289">
            <v>40589</v>
          </cell>
          <cell r="B289">
            <v>2.3365369999999999</v>
          </cell>
        </row>
        <row r="290">
          <cell r="A290">
            <v>40590</v>
          </cell>
          <cell r="B290">
            <v>2.3538450000000002</v>
          </cell>
        </row>
        <row r="291">
          <cell r="A291">
            <v>40591</v>
          </cell>
          <cell r="B291">
            <v>2.3269220000000002</v>
          </cell>
        </row>
        <row r="292">
          <cell r="A292">
            <v>40592</v>
          </cell>
          <cell r="B292">
            <v>2.423076</v>
          </cell>
        </row>
        <row r="293">
          <cell r="A293">
            <v>40595</v>
          </cell>
          <cell r="B293">
            <v>2.365383</v>
          </cell>
        </row>
        <row r="294">
          <cell r="A294">
            <v>40596</v>
          </cell>
          <cell r="B294">
            <v>2.423076</v>
          </cell>
        </row>
        <row r="295">
          <cell r="A295">
            <v>40597</v>
          </cell>
          <cell r="B295">
            <v>2.3288449999999998</v>
          </cell>
        </row>
        <row r="296">
          <cell r="A296">
            <v>40598</v>
          </cell>
          <cell r="B296">
            <v>2.3365369999999999</v>
          </cell>
        </row>
        <row r="297">
          <cell r="A297">
            <v>40599</v>
          </cell>
          <cell r="B297">
            <v>2.3461530000000002</v>
          </cell>
        </row>
        <row r="298">
          <cell r="A298">
            <v>40602</v>
          </cell>
          <cell r="B298">
            <v>2.442307</v>
          </cell>
        </row>
        <row r="299">
          <cell r="A299">
            <v>40603</v>
          </cell>
          <cell r="B299">
            <v>2.4807679999999999</v>
          </cell>
        </row>
        <row r="300">
          <cell r="A300">
            <v>40604</v>
          </cell>
          <cell r="B300">
            <v>2.403845</v>
          </cell>
        </row>
        <row r="301">
          <cell r="A301">
            <v>40605</v>
          </cell>
          <cell r="B301">
            <v>2.455768</v>
          </cell>
        </row>
        <row r="302">
          <cell r="A302">
            <v>40606</v>
          </cell>
          <cell r="B302">
            <v>2.403845</v>
          </cell>
        </row>
        <row r="303">
          <cell r="A303">
            <v>40611</v>
          </cell>
          <cell r="B303">
            <v>2.324999</v>
          </cell>
        </row>
        <row r="304">
          <cell r="A304">
            <v>40612</v>
          </cell>
          <cell r="B304">
            <v>2.259614</v>
          </cell>
        </row>
        <row r="305">
          <cell r="A305">
            <v>40613</v>
          </cell>
          <cell r="B305">
            <v>2.317307</v>
          </cell>
        </row>
        <row r="306">
          <cell r="A306">
            <v>40616</v>
          </cell>
          <cell r="B306">
            <v>2.3269220000000002</v>
          </cell>
        </row>
        <row r="307">
          <cell r="A307">
            <v>40617</v>
          </cell>
          <cell r="B307">
            <v>2.298076</v>
          </cell>
        </row>
        <row r="308">
          <cell r="A308">
            <v>40618</v>
          </cell>
          <cell r="B308">
            <v>2.3269220000000002</v>
          </cell>
        </row>
        <row r="309">
          <cell r="A309">
            <v>40619</v>
          </cell>
          <cell r="B309">
            <v>2.403845</v>
          </cell>
        </row>
        <row r="310">
          <cell r="A310">
            <v>40620</v>
          </cell>
          <cell r="B310">
            <v>2.3942299999999999</v>
          </cell>
        </row>
        <row r="311">
          <cell r="A311">
            <v>40623</v>
          </cell>
          <cell r="B311">
            <v>2.3846150000000002</v>
          </cell>
        </row>
        <row r="312">
          <cell r="A312">
            <v>40624</v>
          </cell>
          <cell r="B312">
            <v>2.442307</v>
          </cell>
        </row>
        <row r="313">
          <cell r="A313">
            <v>40625</v>
          </cell>
          <cell r="B313">
            <v>2.442307</v>
          </cell>
        </row>
        <row r="314">
          <cell r="A314">
            <v>40626</v>
          </cell>
          <cell r="B314">
            <v>2.4615369999999999</v>
          </cell>
        </row>
        <row r="315">
          <cell r="A315">
            <v>40627</v>
          </cell>
          <cell r="B315">
            <v>2.4999989999999999</v>
          </cell>
        </row>
        <row r="316">
          <cell r="A316">
            <v>40630</v>
          </cell>
          <cell r="B316">
            <v>2.4846140000000001</v>
          </cell>
        </row>
        <row r="317">
          <cell r="A317">
            <v>40631</v>
          </cell>
          <cell r="B317">
            <v>2.4346139999999998</v>
          </cell>
        </row>
        <row r="318">
          <cell r="A318">
            <v>40632</v>
          </cell>
          <cell r="B318">
            <v>2.4615369999999999</v>
          </cell>
        </row>
        <row r="319">
          <cell r="A319">
            <v>40633</v>
          </cell>
          <cell r="B319">
            <v>2.4538449999999998</v>
          </cell>
        </row>
        <row r="320">
          <cell r="A320">
            <v>40634</v>
          </cell>
          <cell r="B320">
            <v>2.5634600000000001</v>
          </cell>
        </row>
        <row r="321">
          <cell r="A321">
            <v>40637</v>
          </cell>
          <cell r="B321">
            <v>2.596152</v>
          </cell>
        </row>
        <row r="322">
          <cell r="A322">
            <v>40638</v>
          </cell>
          <cell r="B322">
            <v>2.4807679999999999</v>
          </cell>
        </row>
        <row r="323">
          <cell r="A323">
            <v>40639</v>
          </cell>
          <cell r="B323">
            <v>2.423076</v>
          </cell>
        </row>
        <row r="324">
          <cell r="A324">
            <v>40640</v>
          </cell>
          <cell r="B324">
            <v>2.423076</v>
          </cell>
        </row>
        <row r="325">
          <cell r="A325">
            <v>40641</v>
          </cell>
          <cell r="B325">
            <v>2.403845</v>
          </cell>
        </row>
        <row r="326">
          <cell r="A326">
            <v>40644</v>
          </cell>
          <cell r="B326">
            <v>2.4076919999999999</v>
          </cell>
        </row>
        <row r="327">
          <cell r="A327">
            <v>40645</v>
          </cell>
          <cell r="B327">
            <v>2.4134609999999999</v>
          </cell>
        </row>
        <row r="328">
          <cell r="A328">
            <v>40646</v>
          </cell>
          <cell r="B328">
            <v>2.3846150000000002</v>
          </cell>
        </row>
        <row r="329">
          <cell r="A329">
            <v>40647</v>
          </cell>
          <cell r="B329">
            <v>2.3942299999999999</v>
          </cell>
        </row>
        <row r="330">
          <cell r="A330">
            <v>40648</v>
          </cell>
          <cell r="B330">
            <v>2.403845</v>
          </cell>
        </row>
        <row r="331">
          <cell r="A331">
            <v>40651</v>
          </cell>
          <cell r="B331">
            <v>2.3211529999999998</v>
          </cell>
        </row>
        <row r="332">
          <cell r="A332">
            <v>40652</v>
          </cell>
          <cell r="B332">
            <v>2.232691</v>
          </cell>
        </row>
        <row r="333">
          <cell r="A333">
            <v>40653</v>
          </cell>
          <cell r="B333">
            <v>2.2115369999999999</v>
          </cell>
        </row>
        <row r="334">
          <cell r="A334">
            <v>40658</v>
          </cell>
          <cell r="B334">
            <v>2.2307679999999999</v>
          </cell>
        </row>
        <row r="335">
          <cell r="A335">
            <v>40659</v>
          </cell>
          <cell r="B335">
            <v>2.2538450000000001</v>
          </cell>
        </row>
        <row r="336">
          <cell r="A336">
            <v>40660</v>
          </cell>
          <cell r="B336">
            <v>2.1884610000000002</v>
          </cell>
        </row>
        <row r="337">
          <cell r="A337">
            <v>40661</v>
          </cell>
          <cell r="B337">
            <v>2.115383</v>
          </cell>
        </row>
        <row r="338">
          <cell r="A338">
            <v>40662</v>
          </cell>
          <cell r="B338">
            <v>2.173076</v>
          </cell>
        </row>
        <row r="339">
          <cell r="A339">
            <v>40665</v>
          </cell>
          <cell r="B339">
            <v>2.2019220000000002</v>
          </cell>
        </row>
        <row r="340">
          <cell r="A340">
            <v>40666</v>
          </cell>
          <cell r="B340">
            <v>2.2115369999999999</v>
          </cell>
        </row>
        <row r="341">
          <cell r="A341">
            <v>40667</v>
          </cell>
          <cell r="B341">
            <v>2.2461530000000001</v>
          </cell>
        </row>
        <row r="342">
          <cell r="A342">
            <v>40668</v>
          </cell>
          <cell r="B342">
            <v>2.2307679999999999</v>
          </cell>
        </row>
        <row r="343">
          <cell r="A343">
            <v>40669</v>
          </cell>
          <cell r="B343">
            <v>2.2307679999999999</v>
          </cell>
        </row>
        <row r="344">
          <cell r="A344">
            <v>40672</v>
          </cell>
          <cell r="B344">
            <v>2.173076</v>
          </cell>
        </row>
        <row r="345">
          <cell r="A345">
            <v>40673</v>
          </cell>
          <cell r="B345">
            <v>2.153845</v>
          </cell>
        </row>
        <row r="346">
          <cell r="A346">
            <v>40674</v>
          </cell>
          <cell r="B346">
            <v>2.1557689999999998</v>
          </cell>
        </row>
        <row r="347">
          <cell r="A347">
            <v>40675</v>
          </cell>
          <cell r="B347">
            <v>2.2423060000000001</v>
          </cell>
        </row>
        <row r="348">
          <cell r="A348">
            <v>40676</v>
          </cell>
          <cell r="B348">
            <v>2.2692299999999999</v>
          </cell>
        </row>
        <row r="349">
          <cell r="A349">
            <v>40679</v>
          </cell>
          <cell r="B349">
            <v>2.1634600000000002</v>
          </cell>
        </row>
        <row r="350">
          <cell r="A350">
            <v>40680</v>
          </cell>
          <cell r="B350">
            <v>2.15</v>
          </cell>
        </row>
        <row r="351">
          <cell r="A351">
            <v>40681</v>
          </cell>
          <cell r="B351">
            <v>2.1192299999999999</v>
          </cell>
        </row>
        <row r="352">
          <cell r="A352">
            <v>40682</v>
          </cell>
          <cell r="B352">
            <v>2.0980759999999998</v>
          </cell>
        </row>
        <row r="353">
          <cell r="A353">
            <v>40683</v>
          </cell>
          <cell r="B353">
            <v>2.0480749999999999</v>
          </cell>
        </row>
        <row r="354">
          <cell r="A354">
            <v>40686</v>
          </cell>
          <cell r="B354">
            <v>2.0557690000000002</v>
          </cell>
        </row>
        <row r="355">
          <cell r="A355">
            <v>40687</v>
          </cell>
          <cell r="B355">
            <v>2.0692300000000001</v>
          </cell>
        </row>
        <row r="356">
          <cell r="A356">
            <v>40688</v>
          </cell>
          <cell r="B356">
            <v>2.1115370000000002</v>
          </cell>
        </row>
        <row r="357">
          <cell r="A357">
            <v>40689</v>
          </cell>
          <cell r="B357">
            <v>2.1249989999999999</v>
          </cell>
        </row>
        <row r="358">
          <cell r="A358">
            <v>40690</v>
          </cell>
          <cell r="B358">
            <v>2.1057679999999999</v>
          </cell>
        </row>
        <row r="359">
          <cell r="A359">
            <v>40693</v>
          </cell>
          <cell r="B359">
            <v>2.1596150000000001</v>
          </cell>
        </row>
        <row r="360">
          <cell r="A360">
            <v>40694</v>
          </cell>
          <cell r="B360">
            <v>2.153845</v>
          </cell>
        </row>
        <row r="361">
          <cell r="A361">
            <v>40695</v>
          </cell>
          <cell r="B361">
            <v>2.115383</v>
          </cell>
        </row>
        <row r="362">
          <cell r="A362">
            <v>40696</v>
          </cell>
          <cell r="B362">
            <v>2.086538</v>
          </cell>
        </row>
        <row r="363">
          <cell r="A363">
            <v>40697</v>
          </cell>
          <cell r="B363">
            <v>2.0192290000000002</v>
          </cell>
        </row>
        <row r="364">
          <cell r="A364">
            <v>40700</v>
          </cell>
          <cell r="B364">
            <v>2.0249990000000002</v>
          </cell>
        </row>
        <row r="365">
          <cell r="A365">
            <v>40701</v>
          </cell>
          <cell r="B365">
            <v>2.0384600000000002</v>
          </cell>
        </row>
        <row r="366">
          <cell r="A366">
            <v>40702</v>
          </cell>
          <cell r="B366">
            <v>2.021153</v>
          </cell>
        </row>
        <row r="367">
          <cell r="A367">
            <v>40703</v>
          </cell>
          <cell r="B367">
            <v>2.1057679999999999</v>
          </cell>
        </row>
        <row r="368">
          <cell r="A368">
            <v>40704</v>
          </cell>
          <cell r="B368">
            <v>2.115383</v>
          </cell>
        </row>
        <row r="369">
          <cell r="A369">
            <v>40707</v>
          </cell>
          <cell r="B369">
            <v>2.0576919999999999</v>
          </cell>
        </row>
        <row r="370">
          <cell r="A370">
            <v>40708</v>
          </cell>
          <cell r="B370">
            <v>2.09423</v>
          </cell>
        </row>
        <row r="371">
          <cell r="A371">
            <v>40709</v>
          </cell>
          <cell r="B371">
            <v>2.086538</v>
          </cell>
        </row>
        <row r="372">
          <cell r="A372">
            <v>40710</v>
          </cell>
          <cell r="B372">
            <v>2.0192290000000002</v>
          </cell>
        </row>
        <row r="373">
          <cell r="A373">
            <v>40711</v>
          </cell>
          <cell r="B373">
            <v>2.0192290000000002</v>
          </cell>
        </row>
        <row r="374">
          <cell r="A374">
            <v>40714</v>
          </cell>
          <cell r="B374">
            <v>2.0499990000000001</v>
          </cell>
        </row>
        <row r="375">
          <cell r="A375">
            <v>40715</v>
          </cell>
          <cell r="B375">
            <v>2.009614</v>
          </cell>
        </row>
        <row r="376">
          <cell r="A376">
            <v>40716</v>
          </cell>
          <cell r="B376">
            <v>2.009614</v>
          </cell>
        </row>
        <row r="377">
          <cell r="A377">
            <v>40718</v>
          </cell>
          <cell r="B377">
            <v>1.9807680000000001</v>
          </cell>
        </row>
        <row r="378">
          <cell r="A378">
            <v>40721</v>
          </cell>
          <cell r="B378">
            <v>1.949999</v>
          </cell>
        </row>
        <row r="379">
          <cell r="A379">
            <v>40722</v>
          </cell>
          <cell r="B379">
            <v>1.9807680000000001</v>
          </cell>
        </row>
        <row r="380">
          <cell r="A380">
            <v>40723</v>
          </cell>
          <cell r="B380">
            <v>2.0480749999999999</v>
          </cell>
        </row>
        <row r="381">
          <cell r="A381">
            <v>40724</v>
          </cell>
          <cell r="B381">
            <v>2.0480749999999999</v>
          </cell>
        </row>
        <row r="382">
          <cell r="A382">
            <v>40725</v>
          </cell>
          <cell r="B382">
            <v>2.021153</v>
          </cell>
        </row>
        <row r="383">
          <cell r="A383">
            <v>40728</v>
          </cell>
          <cell r="B383">
            <v>2.1057679999999999</v>
          </cell>
        </row>
        <row r="384">
          <cell r="A384">
            <v>40729</v>
          </cell>
          <cell r="B384">
            <v>2.0961530000000002</v>
          </cell>
        </row>
        <row r="385">
          <cell r="A385">
            <v>40730</v>
          </cell>
          <cell r="B385">
            <v>2.115383</v>
          </cell>
        </row>
        <row r="386">
          <cell r="A386">
            <v>40731</v>
          </cell>
          <cell r="B386">
            <v>2.0615380000000001</v>
          </cell>
        </row>
        <row r="387">
          <cell r="A387">
            <v>40732</v>
          </cell>
          <cell r="B387">
            <v>2.0249990000000002</v>
          </cell>
        </row>
        <row r="388">
          <cell r="A388">
            <v>40735</v>
          </cell>
          <cell r="B388">
            <v>2.0115370000000001</v>
          </cell>
        </row>
        <row r="389">
          <cell r="A389">
            <v>40736</v>
          </cell>
          <cell r="B389">
            <v>2.009614</v>
          </cell>
        </row>
        <row r="390">
          <cell r="A390">
            <v>40737</v>
          </cell>
          <cell r="B390">
            <v>2.0480749999999999</v>
          </cell>
        </row>
        <row r="391">
          <cell r="A391">
            <v>40738</v>
          </cell>
          <cell r="B391">
            <v>2.0384600000000002</v>
          </cell>
        </row>
        <row r="392">
          <cell r="A392">
            <v>40739</v>
          </cell>
          <cell r="B392">
            <v>2.0961530000000002</v>
          </cell>
        </row>
        <row r="393">
          <cell r="A393">
            <v>40742</v>
          </cell>
          <cell r="B393">
            <v>1.9999990000000001</v>
          </cell>
        </row>
        <row r="394">
          <cell r="A394">
            <v>40743</v>
          </cell>
          <cell r="B394">
            <v>1.9442299999999999</v>
          </cell>
        </row>
        <row r="395">
          <cell r="A395">
            <v>40744</v>
          </cell>
          <cell r="B395">
            <v>1.9519219999999999</v>
          </cell>
        </row>
        <row r="396">
          <cell r="A396">
            <v>40745</v>
          </cell>
          <cell r="B396">
            <v>2.0192290000000002</v>
          </cell>
        </row>
        <row r="397">
          <cell r="A397">
            <v>40746</v>
          </cell>
          <cell r="B397">
            <v>2.028845</v>
          </cell>
        </row>
        <row r="398">
          <cell r="A398">
            <v>40749</v>
          </cell>
          <cell r="B398">
            <v>2.067307</v>
          </cell>
        </row>
        <row r="399">
          <cell r="A399">
            <v>40750</v>
          </cell>
          <cell r="B399">
            <v>2.278845</v>
          </cell>
        </row>
        <row r="400">
          <cell r="A400">
            <v>40751</v>
          </cell>
          <cell r="B400">
            <v>2.3557679999999999</v>
          </cell>
        </row>
        <row r="401">
          <cell r="A401">
            <v>40752</v>
          </cell>
          <cell r="B401">
            <v>2.4403839999999999</v>
          </cell>
        </row>
        <row r="402">
          <cell r="A402">
            <v>40753</v>
          </cell>
          <cell r="B402">
            <v>2.403845</v>
          </cell>
        </row>
        <row r="403">
          <cell r="A403">
            <v>40756</v>
          </cell>
          <cell r="B403">
            <v>2.4942299999999999</v>
          </cell>
        </row>
        <row r="404">
          <cell r="A404">
            <v>40757</v>
          </cell>
          <cell r="B404">
            <v>2.365383</v>
          </cell>
        </row>
        <row r="405">
          <cell r="A405">
            <v>40758</v>
          </cell>
          <cell r="B405">
            <v>2.423076</v>
          </cell>
        </row>
        <row r="406">
          <cell r="A406">
            <v>40759</v>
          </cell>
          <cell r="B406">
            <v>2.3942299999999999</v>
          </cell>
        </row>
        <row r="407">
          <cell r="A407">
            <v>40760</v>
          </cell>
          <cell r="B407">
            <v>2.3730760000000002</v>
          </cell>
        </row>
        <row r="408">
          <cell r="A408">
            <v>40763</v>
          </cell>
          <cell r="B408">
            <v>2.115383</v>
          </cell>
        </row>
        <row r="409">
          <cell r="A409">
            <v>40764</v>
          </cell>
          <cell r="B409">
            <v>2.192307</v>
          </cell>
        </row>
        <row r="410">
          <cell r="A410">
            <v>40765</v>
          </cell>
          <cell r="B410">
            <v>2.134614</v>
          </cell>
        </row>
        <row r="411">
          <cell r="A411">
            <v>40766</v>
          </cell>
          <cell r="B411">
            <v>2.305768</v>
          </cell>
        </row>
        <row r="412">
          <cell r="A412">
            <v>40767</v>
          </cell>
          <cell r="B412">
            <v>2.153845</v>
          </cell>
        </row>
        <row r="413">
          <cell r="A413">
            <v>40770</v>
          </cell>
          <cell r="B413">
            <v>2.259614</v>
          </cell>
        </row>
        <row r="414">
          <cell r="A414">
            <v>40771</v>
          </cell>
          <cell r="B414">
            <v>2.365383</v>
          </cell>
        </row>
        <row r="415">
          <cell r="A415">
            <v>40772</v>
          </cell>
          <cell r="B415">
            <v>2.442307</v>
          </cell>
        </row>
        <row r="416">
          <cell r="A416">
            <v>40773</v>
          </cell>
          <cell r="B416">
            <v>2.3846150000000002</v>
          </cell>
        </row>
        <row r="417">
          <cell r="A417">
            <v>40774</v>
          </cell>
          <cell r="B417">
            <v>2.3461530000000002</v>
          </cell>
        </row>
        <row r="418">
          <cell r="A418">
            <v>40777</v>
          </cell>
          <cell r="B418">
            <v>2.3615370000000002</v>
          </cell>
        </row>
        <row r="419">
          <cell r="A419">
            <v>40778</v>
          </cell>
          <cell r="B419">
            <v>2.34423</v>
          </cell>
        </row>
        <row r="420">
          <cell r="A420">
            <v>40779</v>
          </cell>
          <cell r="B420">
            <v>2.403845</v>
          </cell>
        </row>
        <row r="421">
          <cell r="A421">
            <v>40780</v>
          </cell>
          <cell r="B421">
            <v>2.403845</v>
          </cell>
        </row>
        <row r="422">
          <cell r="A422">
            <v>40781</v>
          </cell>
          <cell r="B422">
            <v>2.4269219999999998</v>
          </cell>
        </row>
        <row r="423">
          <cell r="A423">
            <v>40784</v>
          </cell>
          <cell r="B423">
            <v>2.3749989999999999</v>
          </cell>
        </row>
        <row r="424">
          <cell r="A424">
            <v>40785</v>
          </cell>
          <cell r="B424">
            <v>2.376922</v>
          </cell>
        </row>
        <row r="425">
          <cell r="A425">
            <v>40786</v>
          </cell>
          <cell r="B425">
            <v>2.403845</v>
          </cell>
        </row>
        <row r="426">
          <cell r="A426">
            <v>40787</v>
          </cell>
          <cell r="B426">
            <v>2.3076910000000002</v>
          </cell>
        </row>
        <row r="427">
          <cell r="A427">
            <v>40788</v>
          </cell>
          <cell r="B427">
            <v>2.3884599999999998</v>
          </cell>
        </row>
        <row r="428">
          <cell r="A428">
            <v>40791</v>
          </cell>
          <cell r="B428">
            <v>2.3557679999999999</v>
          </cell>
        </row>
        <row r="429">
          <cell r="A429">
            <v>40792</v>
          </cell>
          <cell r="B429">
            <v>2.3480759999999998</v>
          </cell>
        </row>
        <row r="430">
          <cell r="A430">
            <v>40794</v>
          </cell>
          <cell r="B430">
            <v>2.3846150000000002</v>
          </cell>
        </row>
        <row r="431">
          <cell r="A431">
            <v>40795</v>
          </cell>
          <cell r="B431">
            <v>2.3730760000000002</v>
          </cell>
        </row>
        <row r="432">
          <cell r="A432">
            <v>40798</v>
          </cell>
          <cell r="B432">
            <v>2.33846</v>
          </cell>
        </row>
        <row r="433">
          <cell r="A433">
            <v>40799</v>
          </cell>
          <cell r="B433">
            <v>2.2346140000000001</v>
          </cell>
        </row>
        <row r="434">
          <cell r="A434">
            <v>40800</v>
          </cell>
          <cell r="B434">
            <v>2.240383</v>
          </cell>
        </row>
        <row r="435">
          <cell r="A435">
            <v>40801</v>
          </cell>
          <cell r="B435">
            <v>2.278845</v>
          </cell>
        </row>
        <row r="436">
          <cell r="A436">
            <v>40802</v>
          </cell>
          <cell r="B436">
            <v>2.317307</v>
          </cell>
        </row>
        <row r="437">
          <cell r="A437">
            <v>40805</v>
          </cell>
          <cell r="B437">
            <v>2.278845</v>
          </cell>
        </row>
        <row r="438">
          <cell r="A438">
            <v>40806</v>
          </cell>
          <cell r="B438">
            <v>2.278845</v>
          </cell>
        </row>
        <row r="439">
          <cell r="A439">
            <v>40807</v>
          </cell>
          <cell r="B439">
            <v>2.273075</v>
          </cell>
        </row>
        <row r="440">
          <cell r="A440">
            <v>40808</v>
          </cell>
          <cell r="B440">
            <v>2.1769219999999998</v>
          </cell>
        </row>
        <row r="441">
          <cell r="A441">
            <v>40809</v>
          </cell>
          <cell r="B441">
            <v>2.15</v>
          </cell>
        </row>
        <row r="442">
          <cell r="A442">
            <v>40812</v>
          </cell>
          <cell r="B442">
            <v>2.1711529999999999</v>
          </cell>
        </row>
        <row r="443">
          <cell r="A443">
            <v>40813</v>
          </cell>
          <cell r="B443">
            <v>2.173076</v>
          </cell>
        </row>
        <row r="444">
          <cell r="A444">
            <v>40814</v>
          </cell>
          <cell r="B444">
            <v>2.1596150000000001</v>
          </cell>
        </row>
        <row r="445">
          <cell r="A445">
            <v>40815</v>
          </cell>
          <cell r="B445">
            <v>2.1557689999999998</v>
          </cell>
        </row>
        <row r="446">
          <cell r="A446">
            <v>40816</v>
          </cell>
          <cell r="B446">
            <v>2.1634600000000002</v>
          </cell>
        </row>
        <row r="447">
          <cell r="A447">
            <v>40819</v>
          </cell>
          <cell r="B447">
            <v>2.0769220000000002</v>
          </cell>
        </row>
        <row r="448">
          <cell r="A448">
            <v>40820</v>
          </cell>
          <cell r="B448">
            <v>1.9999990000000001</v>
          </cell>
        </row>
        <row r="449">
          <cell r="A449">
            <v>40821</v>
          </cell>
          <cell r="B449">
            <v>2.0961530000000002</v>
          </cell>
        </row>
        <row r="450">
          <cell r="A450">
            <v>40822</v>
          </cell>
          <cell r="B450">
            <v>2.115383</v>
          </cell>
        </row>
        <row r="451">
          <cell r="A451">
            <v>40823</v>
          </cell>
          <cell r="B451">
            <v>2.1038450000000002</v>
          </cell>
        </row>
        <row r="452">
          <cell r="A452">
            <v>40826</v>
          </cell>
          <cell r="B452">
            <v>2.1519219999999999</v>
          </cell>
        </row>
        <row r="453">
          <cell r="A453">
            <v>40827</v>
          </cell>
          <cell r="B453">
            <v>2.1634600000000002</v>
          </cell>
        </row>
        <row r="454">
          <cell r="A454">
            <v>40829</v>
          </cell>
          <cell r="B454">
            <v>2.1692300000000002</v>
          </cell>
        </row>
        <row r="455">
          <cell r="A455">
            <v>40830</v>
          </cell>
          <cell r="B455">
            <v>2.267306</v>
          </cell>
        </row>
        <row r="456">
          <cell r="A456">
            <v>40833</v>
          </cell>
          <cell r="B456">
            <v>2.192307</v>
          </cell>
        </row>
        <row r="457">
          <cell r="A457">
            <v>40834</v>
          </cell>
          <cell r="B457">
            <v>2.2346140000000001</v>
          </cell>
        </row>
        <row r="458">
          <cell r="A458">
            <v>40835</v>
          </cell>
          <cell r="B458">
            <v>2.2538450000000001</v>
          </cell>
        </row>
        <row r="459">
          <cell r="A459">
            <v>40836</v>
          </cell>
          <cell r="B459">
            <v>2.2692299999999999</v>
          </cell>
        </row>
        <row r="460">
          <cell r="A460">
            <v>40837</v>
          </cell>
          <cell r="B460">
            <v>2.2615370000000001</v>
          </cell>
        </row>
        <row r="461">
          <cell r="A461">
            <v>40840</v>
          </cell>
          <cell r="B461">
            <v>2.2749990000000002</v>
          </cell>
        </row>
        <row r="462">
          <cell r="A462">
            <v>40841</v>
          </cell>
          <cell r="B462">
            <v>2.2749990000000002</v>
          </cell>
        </row>
        <row r="463">
          <cell r="A463">
            <v>40842</v>
          </cell>
          <cell r="B463">
            <v>2.276923</v>
          </cell>
        </row>
        <row r="464">
          <cell r="A464">
            <v>40843</v>
          </cell>
          <cell r="B464">
            <v>2.2442299999999999</v>
          </cell>
        </row>
        <row r="465">
          <cell r="A465">
            <v>40844</v>
          </cell>
          <cell r="B465">
            <v>2.2019220000000002</v>
          </cell>
        </row>
        <row r="466">
          <cell r="A466">
            <v>40847</v>
          </cell>
          <cell r="B466">
            <v>2.0769220000000002</v>
          </cell>
        </row>
        <row r="467">
          <cell r="A467">
            <v>40848</v>
          </cell>
          <cell r="B467">
            <v>2.0769220000000002</v>
          </cell>
        </row>
        <row r="468">
          <cell r="A468">
            <v>40850</v>
          </cell>
          <cell r="B468">
            <v>2.1211530000000001</v>
          </cell>
        </row>
        <row r="469">
          <cell r="A469">
            <v>40851</v>
          </cell>
          <cell r="B469">
            <v>2.0115370000000001</v>
          </cell>
        </row>
        <row r="470">
          <cell r="A470">
            <v>40854</v>
          </cell>
          <cell r="B470">
            <v>2.0653839999999999</v>
          </cell>
        </row>
        <row r="471">
          <cell r="A471">
            <v>40855</v>
          </cell>
          <cell r="B471">
            <v>2.067307</v>
          </cell>
        </row>
        <row r="472">
          <cell r="A472">
            <v>40856</v>
          </cell>
          <cell r="B472">
            <v>2.0730759999999999</v>
          </cell>
        </row>
        <row r="473">
          <cell r="A473">
            <v>40857</v>
          </cell>
          <cell r="B473">
            <v>2.1173069999999998</v>
          </cell>
        </row>
        <row r="474">
          <cell r="A474">
            <v>40858</v>
          </cell>
          <cell r="B474">
            <v>2.1692300000000002</v>
          </cell>
        </row>
        <row r="475">
          <cell r="A475">
            <v>40861</v>
          </cell>
          <cell r="B475">
            <v>2.2230759999999998</v>
          </cell>
        </row>
        <row r="476">
          <cell r="A476">
            <v>40863</v>
          </cell>
          <cell r="B476">
            <v>2.1865380000000001</v>
          </cell>
        </row>
        <row r="477">
          <cell r="A477">
            <v>40864</v>
          </cell>
          <cell r="B477">
            <v>2.165384</v>
          </cell>
        </row>
        <row r="478">
          <cell r="A478">
            <v>40865</v>
          </cell>
          <cell r="B478">
            <v>2.2115369999999999</v>
          </cell>
        </row>
        <row r="479">
          <cell r="A479">
            <v>40868</v>
          </cell>
          <cell r="B479">
            <v>2.2153839999999998</v>
          </cell>
        </row>
        <row r="480">
          <cell r="A480">
            <v>40869</v>
          </cell>
          <cell r="B480">
            <v>2.1826919999999999</v>
          </cell>
        </row>
        <row r="481">
          <cell r="A481">
            <v>40870</v>
          </cell>
          <cell r="B481">
            <v>2.2499989999999999</v>
          </cell>
        </row>
        <row r="482">
          <cell r="A482">
            <v>40871</v>
          </cell>
          <cell r="B482">
            <v>2.2115369999999999</v>
          </cell>
        </row>
        <row r="483">
          <cell r="A483">
            <v>40872</v>
          </cell>
          <cell r="B483">
            <v>2.2538450000000001</v>
          </cell>
        </row>
        <row r="484">
          <cell r="A484">
            <v>40875</v>
          </cell>
          <cell r="B484">
            <v>2.2557680000000002</v>
          </cell>
        </row>
        <row r="485">
          <cell r="A485">
            <v>40876</v>
          </cell>
          <cell r="B485">
            <v>2.2653829999999999</v>
          </cell>
        </row>
        <row r="486">
          <cell r="A486">
            <v>40877</v>
          </cell>
          <cell r="B486">
            <v>2.423076</v>
          </cell>
        </row>
        <row r="487">
          <cell r="A487">
            <v>40878</v>
          </cell>
          <cell r="B487">
            <v>2.3269220000000002</v>
          </cell>
        </row>
        <row r="488">
          <cell r="A488">
            <v>40879</v>
          </cell>
          <cell r="B488">
            <v>2.396153</v>
          </cell>
        </row>
        <row r="489">
          <cell r="A489">
            <v>40882</v>
          </cell>
          <cell r="B489">
            <v>2.449999</v>
          </cell>
        </row>
        <row r="490">
          <cell r="A490">
            <v>40883</v>
          </cell>
          <cell r="B490">
            <v>2.3461530000000002</v>
          </cell>
        </row>
        <row r="491">
          <cell r="A491">
            <v>40884</v>
          </cell>
          <cell r="B491">
            <v>2.3557679999999999</v>
          </cell>
        </row>
        <row r="492">
          <cell r="A492">
            <v>40885</v>
          </cell>
          <cell r="B492">
            <v>2.365383</v>
          </cell>
        </row>
        <row r="493">
          <cell r="A493">
            <v>40886</v>
          </cell>
          <cell r="B493">
            <v>2.4134609999999999</v>
          </cell>
        </row>
        <row r="494">
          <cell r="A494">
            <v>40889</v>
          </cell>
          <cell r="B494">
            <v>2.3749989999999999</v>
          </cell>
        </row>
        <row r="495">
          <cell r="A495">
            <v>40890</v>
          </cell>
          <cell r="B495">
            <v>2.2923070000000001</v>
          </cell>
        </row>
        <row r="496">
          <cell r="A496">
            <v>40891</v>
          </cell>
          <cell r="B496">
            <v>2.3076910000000002</v>
          </cell>
        </row>
        <row r="497">
          <cell r="A497">
            <v>40892</v>
          </cell>
          <cell r="B497">
            <v>2.423076</v>
          </cell>
        </row>
        <row r="498">
          <cell r="A498">
            <v>40893</v>
          </cell>
          <cell r="B498">
            <v>2.567307</v>
          </cell>
        </row>
        <row r="499">
          <cell r="A499">
            <v>40896</v>
          </cell>
          <cell r="B499">
            <v>2.4999989999999999</v>
          </cell>
        </row>
        <row r="500">
          <cell r="A500">
            <v>40897</v>
          </cell>
          <cell r="B500">
            <v>2.4999989999999999</v>
          </cell>
        </row>
        <row r="501">
          <cell r="A501">
            <v>40898</v>
          </cell>
          <cell r="B501">
            <v>2.4884599999999999</v>
          </cell>
        </row>
        <row r="502">
          <cell r="A502">
            <v>40899</v>
          </cell>
          <cell r="B502">
            <v>2.3211529999999998</v>
          </cell>
        </row>
        <row r="503">
          <cell r="A503">
            <v>40900</v>
          </cell>
          <cell r="B503">
            <v>2.423076</v>
          </cell>
        </row>
        <row r="504">
          <cell r="A504">
            <v>40903</v>
          </cell>
          <cell r="B504">
            <v>2.4961519999999999</v>
          </cell>
        </row>
        <row r="505">
          <cell r="A505">
            <v>40904</v>
          </cell>
          <cell r="B505">
            <v>2.4999989999999999</v>
          </cell>
        </row>
        <row r="506">
          <cell r="A506">
            <v>40905</v>
          </cell>
          <cell r="B506">
            <v>2.4788450000000002</v>
          </cell>
        </row>
        <row r="507">
          <cell r="A507">
            <v>40906</v>
          </cell>
          <cell r="B507">
            <v>2.4942299999999999</v>
          </cell>
        </row>
        <row r="508">
          <cell r="A508">
            <v>40910</v>
          </cell>
          <cell r="B508">
            <v>2.5384609999999999</v>
          </cell>
        </row>
        <row r="509">
          <cell r="A509">
            <v>40911</v>
          </cell>
          <cell r="B509">
            <v>2.5769220000000002</v>
          </cell>
        </row>
        <row r="510">
          <cell r="A510">
            <v>40912</v>
          </cell>
          <cell r="B510">
            <v>2.5769220000000002</v>
          </cell>
        </row>
        <row r="511">
          <cell r="A511">
            <v>40913</v>
          </cell>
          <cell r="B511">
            <v>2.5576910000000002</v>
          </cell>
        </row>
        <row r="512">
          <cell r="A512">
            <v>40914</v>
          </cell>
          <cell r="B512">
            <v>2.548076</v>
          </cell>
        </row>
        <row r="513">
          <cell r="A513">
            <v>40917</v>
          </cell>
          <cell r="B513">
            <v>2.5576910000000002</v>
          </cell>
        </row>
        <row r="514">
          <cell r="A514">
            <v>40918</v>
          </cell>
          <cell r="B514">
            <v>2.5384609999999999</v>
          </cell>
        </row>
        <row r="515">
          <cell r="A515">
            <v>40919</v>
          </cell>
          <cell r="B515">
            <v>2.5384609999999999</v>
          </cell>
        </row>
        <row r="516">
          <cell r="A516">
            <v>40920</v>
          </cell>
          <cell r="B516">
            <v>2.5192299999999999</v>
          </cell>
        </row>
        <row r="517">
          <cell r="A517">
            <v>40921</v>
          </cell>
          <cell r="B517">
            <v>2.5576910000000002</v>
          </cell>
        </row>
        <row r="518">
          <cell r="A518">
            <v>40924</v>
          </cell>
          <cell r="B518">
            <v>2.596152</v>
          </cell>
        </row>
        <row r="519">
          <cell r="A519">
            <v>40925</v>
          </cell>
          <cell r="B519">
            <v>2.567307</v>
          </cell>
        </row>
        <row r="520">
          <cell r="A520">
            <v>40926</v>
          </cell>
          <cell r="B520">
            <v>2.6115379999999999</v>
          </cell>
        </row>
        <row r="521">
          <cell r="A521">
            <v>40927</v>
          </cell>
          <cell r="B521">
            <v>2.596152</v>
          </cell>
        </row>
        <row r="522">
          <cell r="A522">
            <v>40928</v>
          </cell>
          <cell r="B522">
            <v>2.6826910000000002</v>
          </cell>
        </row>
        <row r="523">
          <cell r="A523">
            <v>40931</v>
          </cell>
          <cell r="B523">
            <v>2.6826910000000002</v>
          </cell>
        </row>
        <row r="524">
          <cell r="A524">
            <v>40932</v>
          </cell>
          <cell r="B524">
            <v>2.6923059999999999</v>
          </cell>
        </row>
        <row r="525">
          <cell r="A525">
            <v>40934</v>
          </cell>
          <cell r="B525">
            <v>2.7403840000000002</v>
          </cell>
        </row>
        <row r="526">
          <cell r="A526">
            <v>40935</v>
          </cell>
          <cell r="B526">
            <v>2.7884600000000002</v>
          </cell>
        </row>
        <row r="527">
          <cell r="A527">
            <v>40938</v>
          </cell>
          <cell r="B527">
            <v>2.7692299999999999</v>
          </cell>
        </row>
        <row r="528">
          <cell r="A528">
            <v>40939</v>
          </cell>
          <cell r="B528">
            <v>2.7884600000000002</v>
          </cell>
        </row>
        <row r="529">
          <cell r="A529">
            <v>40940</v>
          </cell>
          <cell r="B529">
            <v>2.8403839999999998</v>
          </cell>
        </row>
        <row r="530">
          <cell r="A530">
            <v>40941</v>
          </cell>
          <cell r="B530">
            <v>2.863461</v>
          </cell>
        </row>
        <row r="531">
          <cell r="A531">
            <v>40942</v>
          </cell>
          <cell r="B531">
            <v>2.923076</v>
          </cell>
        </row>
        <row r="532">
          <cell r="A532">
            <v>40945</v>
          </cell>
          <cell r="B532">
            <v>2.8749989999999999</v>
          </cell>
        </row>
        <row r="533">
          <cell r="A533">
            <v>40946</v>
          </cell>
          <cell r="B533">
            <v>2.855769</v>
          </cell>
        </row>
        <row r="534">
          <cell r="A534">
            <v>40947</v>
          </cell>
          <cell r="B534">
            <v>2.8653840000000002</v>
          </cell>
        </row>
        <row r="535">
          <cell r="A535">
            <v>40948</v>
          </cell>
          <cell r="B535">
            <v>2.9076909999999998</v>
          </cell>
        </row>
        <row r="536">
          <cell r="A536">
            <v>40949</v>
          </cell>
          <cell r="B536">
            <v>2.884614</v>
          </cell>
        </row>
        <row r="537">
          <cell r="A537">
            <v>40952</v>
          </cell>
          <cell r="B537">
            <v>2.8942299999999999</v>
          </cell>
        </row>
        <row r="538">
          <cell r="A538">
            <v>40953</v>
          </cell>
          <cell r="B538">
            <v>2.884614</v>
          </cell>
        </row>
        <row r="539">
          <cell r="A539">
            <v>40954</v>
          </cell>
          <cell r="B539">
            <v>2.9173070000000001</v>
          </cell>
        </row>
        <row r="540">
          <cell r="A540">
            <v>40955</v>
          </cell>
          <cell r="B540">
            <v>2.988461</v>
          </cell>
        </row>
        <row r="541">
          <cell r="A541">
            <v>40956</v>
          </cell>
          <cell r="B541">
            <v>3.009614</v>
          </cell>
        </row>
        <row r="542">
          <cell r="A542">
            <v>40961</v>
          </cell>
          <cell r="B542">
            <v>3.028845</v>
          </cell>
        </row>
        <row r="543">
          <cell r="A543">
            <v>40962</v>
          </cell>
          <cell r="B543">
            <v>3.0884610000000001</v>
          </cell>
        </row>
        <row r="544">
          <cell r="A544">
            <v>40963</v>
          </cell>
          <cell r="B544">
            <v>3.1096149999999998</v>
          </cell>
        </row>
        <row r="545">
          <cell r="A545">
            <v>40966</v>
          </cell>
          <cell r="B545">
            <v>3.1249989999999999</v>
          </cell>
        </row>
        <row r="546">
          <cell r="A546">
            <v>40967</v>
          </cell>
          <cell r="B546">
            <v>3.211538</v>
          </cell>
        </row>
        <row r="547">
          <cell r="A547">
            <v>40968</v>
          </cell>
          <cell r="B547">
            <v>3.2153839999999998</v>
          </cell>
        </row>
        <row r="548">
          <cell r="A548">
            <v>40969</v>
          </cell>
          <cell r="B548">
            <v>3.2019220000000002</v>
          </cell>
        </row>
        <row r="549">
          <cell r="A549">
            <v>40970</v>
          </cell>
          <cell r="B549">
            <v>3.2403840000000002</v>
          </cell>
        </row>
        <row r="550">
          <cell r="A550">
            <v>40973</v>
          </cell>
          <cell r="B550">
            <v>3.2288450000000002</v>
          </cell>
        </row>
        <row r="551">
          <cell r="A551">
            <v>40974</v>
          </cell>
          <cell r="B551">
            <v>3.134614</v>
          </cell>
        </row>
        <row r="552">
          <cell r="A552">
            <v>40975</v>
          </cell>
          <cell r="B552">
            <v>3.1692290000000001</v>
          </cell>
        </row>
        <row r="553">
          <cell r="A553">
            <v>40976</v>
          </cell>
          <cell r="B553">
            <v>3.1980759999999999</v>
          </cell>
        </row>
        <row r="554">
          <cell r="A554">
            <v>40977</v>
          </cell>
          <cell r="B554">
            <v>3.2403840000000002</v>
          </cell>
        </row>
        <row r="555">
          <cell r="A555">
            <v>40980</v>
          </cell>
          <cell r="B555">
            <v>3.2846150000000001</v>
          </cell>
        </row>
        <row r="556">
          <cell r="A556">
            <v>40981</v>
          </cell>
          <cell r="B556">
            <v>3.324999</v>
          </cell>
        </row>
        <row r="557">
          <cell r="A557">
            <v>40982</v>
          </cell>
          <cell r="B557">
            <v>3.267306</v>
          </cell>
        </row>
        <row r="558">
          <cell r="A558">
            <v>40983</v>
          </cell>
          <cell r="B558">
            <v>3.2634599999999998</v>
          </cell>
        </row>
        <row r="559">
          <cell r="A559">
            <v>40984</v>
          </cell>
          <cell r="B559">
            <v>3.1730749999999999</v>
          </cell>
        </row>
        <row r="560">
          <cell r="A560">
            <v>40987</v>
          </cell>
          <cell r="B560">
            <v>3.2692290000000002</v>
          </cell>
        </row>
        <row r="561">
          <cell r="A561">
            <v>40988</v>
          </cell>
          <cell r="B561">
            <v>3.2692290000000002</v>
          </cell>
        </row>
        <row r="562">
          <cell r="A562">
            <v>40989</v>
          </cell>
          <cell r="B562">
            <v>3.3269220000000002</v>
          </cell>
        </row>
        <row r="563">
          <cell r="A563">
            <v>40990</v>
          </cell>
          <cell r="B563">
            <v>3.259614</v>
          </cell>
        </row>
        <row r="564">
          <cell r="A564">
            <v>40991</v>
          </cell>
          <cell r="B564">
            <v>3.2403840000000002</v>
          </cell>
        </row>
        <row r="565">
          <cell r="A565">
            <v>40994</v>
          </cell>
          <cell r="B565">
            <v>3.384614</v>
          </cell>
        </row>
        <row r="566">
          <cell r="A566">
            <v>40995</v>
          </cell>
          <cell r="B566">
            <v>3.4134600000000002</v>
          </cell>
        </row>
        <row r="567">
          <cell r="A567">
            <v>40996</v>
          </cell>
          <cell r="B567">
            <v>3.3942290000000002</v>
          </cell>
        </row>
        <row r="568">
          <cell r="A568">
            <v>40997</v>
          </cell>
          <cell r="B568">
            <v>3.3461530000000002</v>
          </cell>
        </row>
        <row r="569">
          <cell r="A569">
            <v>40998</v>
          </cell>
          <cell r="B569">
            <v>3.4134600000000002</v>
          </cell>
        </row>
        <row r="570">
          <cell r="A570">
            <v>41001</v>
          </cell>
          <cell r="B570">
            <v>3.4999989999999999</v>
          </cell>
        </row>
        <row r="571">
          <cell r="A571">
            <v>41002</v>
          </cell>
          <cell r="B571">
            <v>3.4749989999999999</v>
          </cell>
        </row>
        <row r="572">
          <cell r="A572">
            <v>41003</v>
          </cell>
          <cell r="B572">
            <v>3.442307</v>
          </cell>
        </row>
        <row r="573">
          <cell r="A573">
            <v>41004</v>
          </cell>
          <cell r="B573">
            <v>3.4615369999999999</v>
          </cell>
        </row>
        <row r="574">
          <cell r="A574">
            <v>41008</v>
          </cell>
          <cell r="B574">
            <v>3.384614</v>
          </cell>
        </row>
        <row r="575">
          <cell r="A575">
            <v>41009</v>
          </cell>
          <cell r="B575">
            <v>3.3749989999999999</v>
          </cell>
        </row>
        <row r="576">
          <cell r="A576">
            <v>41010</v>
          </cell>
          <cell r="B576">
            <v>3.365383</v>
          </cell>
        </row>
        <row r="577">
          <cell r="A577">
            <v>41011</v>
          </cell>
          <cell r="B577">
            <v>3.4999989999999999</v>
          </cell>
        </row>
        <row r="578">
          <cell r="A578">
            <v>41012</v>
          </cell>
          <cell r="B578">
            <v>3.5769220000000002</v>
          </cell>
        </row>
        <row r="579">
          <cell r="A579">
            <v>41015</v>
          </cell>
          <cell r="B579">
            <v>3.6346150000000002</v>
          </cell>
        </row>
        <row r="580">
          <cell r="A580">
            <v>41016</v>
          </cell>
          <cell r="B580">
            <v>3.5576910000000002</v>
          </cell>
        </row>
        <row r="581">
          <cell r="A581">
            <v>41017</v>
          </cell>
          <cell r="B581">
            <v>3.7442299999999999</v>
          </cell>
        </row>
        <row r="582">
          <cell r="A582">
            <v>41018</v>
          </cell>
          <cell r="B582">
            <v>3.846152</v>
          </cell>
        </row>
        <row r="583">
          <cell r="A583">
            <v>41019</v>
          </cell>
          <cell r="B583">
            <v>3.903845</v>
          </cell>
        </row>
        <row r="584">
          <cell r="A584">
            <v>41022</v>
          </cell>
          <cell r="B584">
            <v>3.8942299999999999</v>
          </cell>
        </row>
        <row r="585">
          <cell r="A585">
            <v>41023</v>
          </cell>
          <cell r="B585">
            <v>3.846152</v>
          </cell>
        </row>
        <row r="586">
          <cell r="A586">
            <v>41024</v>
          </cell>
          <cell r="B586">
            <v>3.8653840000000002</v>
          </cell>
        </row>
        <row r="587">
          <cell r="A587">
            <v>41025</v>
          </cell>
          <cell r="B587">
            <v>3.8846150000000002</v>
          </cell>
        </row>
        <row r="588">
          <cell r="A588">
            <v>41026</v>
          </cell>
          <cell r="B588">
            <v>3.9615369999999999</v>
          </cell>
        </row>
        <row r="589">
          <cell r="A589">
            <v>41029</v>
          </cell>
          <cell r="B589">
            <v>3.949999</v>
          </cell>
        </row>
        <row r="590">
          <cell r="A590">
            <v>41031</v>
          </cell>
          <cell r="B590">
            <v>4.0096150000000002</v>
          </cell>
        </row>
        <row r="591">
          <cell r="A591">
            <v>41032</v>
          </cell>
          <cell r="B591">
            <v>4.0384599999999997</v>
          </cell>
        </row>
        <row r="592">
          <cell r="A592">
            <v>41033</v>
          </cell>
          <cell r="B592">
            <v>3.923076</v>
          </cell>
        </row>
        <row r="593">
          <cell r="A593">
            <v>41036</v>
          </cell>
          <cell r="B593">
            <v>3.846152</v>
          </cell>
        </row>
        <row r="594">
          <cell r="A594">
            <v>41037</v>
          </cell>
          <cell r="B594">
            <v>3.857691</v>
          </cell>
        </row>
        <row r="595">
          <cell r="A595">
            <v>41038</v>
          </cell>
          <cell r="B595">
            <v>4.0192300000000003</v>
          </cell>
        </row>
        <row r="596">
          <cell r="A596">
            <v>41039</v>
          </cell>
          <cell r="B596">
            <v>4.0730760000000004</v>
          </cell>
        </row>
        <row r="597">
          <cell r="A597">
            <v>41040</v>
          </cell>
          <cell r="B597">
            <v>3.9442300000000001</v>
          </cell>
        </row>
        <row r="598">
          <cell r="A598">
            <v>41043</v>
          </cell>
          <cell r="B598">
            <v>3.8230759999999999</v>
          </cell>
        </row>
        <row r="599">
          <cell r="A599">
            <v>41044</v>
          </cell>
          <cell r="B599">
            <v>3.778845</v>
          </cell>
        </row>
        <row r="600">
          <cell r="A600">
            <v>41045</v>
          </cell>
          <cell r="B600">
            <v>3.7307679999999999</v>
          </cell>
        </row>
        <row r="601">
          <cell r="A601">
            <v>41046</v>
          </cell>
          <cell r="B601">
            <v>3.5576910000000002</v>
          </cell>
        </row>
        <row r="602">
          <cell r="A602">
            <v>41047</v>
          </cell>
          <cell r="B602">
            <v>3.615383</v>
          </cell>
        </row>
        <row r="603">
          <cell r="A603">
            <v>41050</v>
          </cell>
          <cell r="B603">
            <v>3.673076</v>
          </cell>
        </row>
        <row r="604">
          <cell r="A604">
            <v>41051</v>
          </cell>
          <cell r="B604">
            <v>3.6576919999999999</v>
          </cell>
        </row>
        <row r="605">
          <cell r="A605">
            <v>41052</v>
          </cell>
          <cell r="B605">
            <v>3.5134599999999998</v>
          </cell>
        </row>
        <row r="606">
          <cell r="A606">
            <v>41053</v>
          </cell>
          <cell r="B606">
            <v>3.517306</v>
          </cell>
        </row>
        <row r="607">
          <cell r="A607">
            <v>41054</v>
          </cell>
          <cell r="B607">
            <v>3.528845</v>
          </cell>
        </row>
        <row r="608">
          <cell r="A608">
            <v>41057</v>
          </cell>
          <cell r="B608">
            <v>3.5846140000000002</v>
          </cell>
        </row>
        <row r="609">
          <cell r="A609">
            <v>41058</v>
          </cell>
          <cell r="B609">
            <v>3.5461529999999999</v>
          </cell>
        </row>
        <row r="610">
          <cell r="A610">
            <v>41059</v>
          </cell>
          <cell r="B610">
            <v>3.528845</v>
          </cell>
        </row>
        <row r="611">
          <cell r="A611">
            <v>41060</v>
          </cell>
          <cell r="B611">
            <v>3.5865369999999999</v>
          </cell>
        </row>
        <row r="612">
          <cell r="A612">
            <v>41061</v>
          </cell>
          <cell r="B612">
            <v>3.4865370000000002</v>
          </cell>
        </row>
        <row r="613">
          <cell r="A613">
            <v>41064</v>
          </cell>
          <cell r="B613">
            <v>3.6057679999999999</v>
          </cell>
        </row>
        <row r="614">
          <cell r="A614">
            <v>41065</v>
          </cell>
          <cell r="B614">
            <v>3.6692300000000002</v>
          </cell>
        </row>
        <row r="615">
          <cell r="A615">
            <v>41066</v>
          </cell>
          <cell r="B615">
            <v>3.7019220000000002</v>
          </cell>
        </row>
        <row r="616">
          <cell r="A616">
            <v>41068</v>
          </cell>
          <cell r="B616">
            <v>3.7499989999999999</v>
          </cell>
        </row>
        <row r="617">
          <cell r="A617">
            <v>41071</v>
          </cell>
          <cell r="B617">
            <v>3.7499989999999999</v>
          </cell>
        </row>
        <row r="618">
          <cell r="A618">
            <v>41072</v>
          </cell>
          <cell r="B618">
            <v>3.7499989999999999</v>
          </cell>
        </row>
        <row r="619">
          <cell r="A619">
            <v>41073</v>
          </cell>
          <cell r="B619">
            <v>3.7499989999999999</v>
          </cell>
        </row>
        <row r="620">
          <cell r="A620">
            <v>41074</v>
          </cell>
          <cell r="B620">
            <v>3.653845</v>
          </cell>
        </row>
        <row r="621">
          <cell r="A621">
            <v>41075</v>
          </cell>
          <cell r="B621">
            <v>3.740383</v>
          </cell>
        </row>
        <row r="622">
          <cell r="A622">
            <v>41078</v>
          </cell>
          <cell r="B622">
            <v>3.778845</v>
          </cell>
        </row>
        <row r="623">
          <cell r="A623">
            <v>41079</v>
          </cell>
          <cell r="B623">
            <v>3.8076910000000002</v>
          </cell>
        </row>
        <row r="624">
          <cell r="A624">
            <v>41080</v>
          </cell>
          <cell r="B624">
            <v>3.8923070000000002</v>
          </cell>
        </row>
        <row r="625">
          <cell r="A625">
            <v>41081</v>
          </cell>
          <cell r="B625">
            <v>3.846152</v>
          </cell>
        </row>
        <row r="626">
          <cell r="A626">
            <v>41082</v>
          </cell>
          <cell r="B626">
            <v>3.8749989999999999</v>
          </cell>
        </row>
        <row r="627">
          <cell r="A627">
            <v>41085</v>
          </cell>
          <cell r="B627">
            <v>3.7999990000000001</v>
          </cell>
        </row>
        <row r="628">
          <cell r="A628">
            <v>41086</v>
          </cell>
          <cell r="B628">
            <v>3.846152</v>
          </cell>
        </row>
        <row r="629">
          <cell r="A629">
            <v>41087</v>
          </cell>
          <cell r="B629">
            <v>3.8692299999999999</v>
          </cell>
        </row>
        <row r="630">
          <cell r="A630">
            <v>41088</v>
          </cell>
          <cell r="B630">
            <v>3.817307</v>
          </cell>
        </row>
        <row r="631">
          <cell r="A631">
            <v>41089</v>
          </cell>
          <cell r="B631">
            <v>3.8942299999999999</v>
          </cell>
        </row>
        <row r="632">
          <cell r="A632">
            <v>41092</v>
          </cell>
          <cell r="B632">
            <v>3.83846</v>
          </cell>
        </row>
        <row r="633">
          <cell r="A633">
            <v>41093</v>
          </cell>
          <cell r="B633">
            <v>3.9788450000000002</v>
          </cell>
        </row>
        <row r="634">
          <cell r="A634">
            <v>41094</v>
          </cell>
          <cell r="B634">
            <v>4.048076</v>
          </cell>
        </row>
        <row r="635">
          <cell r="A635">
            <v>41095</v>
          </cell>
          <cell r="B635">
            <v>4.2288449999999997</v>
          </cell>
        </row>
        <row r="636">
          <cell r="A636">
            <v>41096</v>
          </cell>
          <cell r="B636">
            <v>4.1923060000000003</v>
          </cell>
        </row>
        <row r="637">
          <cell r="A637">
            <v>41100</v>
          </cell>
          <cell r="B637">
            <v>4.173076</v>
          </cell>
        </row>
        <row r="638">
          <cell r="A638">
            <v>41101</v>
          </cell>
          <cell r="B638">
            <v>4.3019220000000002</v>
          </cell>
        </row>
        <row r="639">
          <cell r="A639">
            <v>41102</v>
          </cell>
          <cell r="B639">
            <v>4.1788449999999999</v>
          </cell>
        </row>
        <row r="640">
          <cell r="A640">
            <v>41103</v>
          </cell>
          <cell r="B640">
            <v>4.2</v>
          </cell>
        </row>
        <row r="641">
          <cell r="A641">
            <v>41106</v>
          </cell>
          <cell r="B641">
            <v>4.3461530000000002</v>
          </cell>
        </row>
        <row r="642">
          <cell r="A642">
            <v>41107</v>
          </cell>
          <cell r="B642">
            <v>4.5192290000000002</v>
          </cell>
        </row>
        <row r="643">
          <cell r="A643">
            <v>41108</v>
          </cell>
          <cell r="B643">
            <v>4.3557680000000003</v>
          </cell>
        </row>
        <row r="644">
          <cell r="A644">
            <v>41109</v>
          </cell>
          <cell r="B644">
            <v>4.2788449999999996</v>
          </cell>
        </row>
        <row r="645">
          <cell r="A645">
            <v>41110</v>
          </cell>
          <cell r="B645">
            <v>4.2846140000000004</v>
          </cell>
        </row>
        <row r="646">
          <cell r="A646">
            <v>41113</v>
          </cell>
          <cell r="B646">
            <v>4.2307680000000003</v>
          </cell>
        </row>
        <row r="647">
          <cell r="A647">
            <v>41114</v>
          </cell>
          <cell r="B647">
            <v>4.2846140000000004</v>
          </cell>
        </row>
        <row r="648">
          <cell r="A648">
            <v>41115</v>
          </cell>
          <cell r="B648">
            <v>4.4384610000000002</v>
          </cell>
        </row>
        <row r="649">
          <cell r="A649">
            <v>41116</v>
          </cell>
          <cell r="B649">
            <v>4.4903839999999997</v>
          </cell>
        </row>
        <row r="650">
          <cell r="A650">
            <v>41117</v>
          </cell>
          <cell r="B650">
            <v>4.5192290000000002</v>
          </cell>
        </row>
        <row r="651">
          <cell r="A651">
            <v>41120</v>
          </cell>
          <cell r="B651">
            <v>4.5730760000000004</v>
          </cell>
        </row>
        <row r="652">
          <cell r="A652">
            <v>41121</v>
          </cell>
          <cell r="B652">
            <v>4.4999989999999999</v>
          </cell>
        </row>
        <row r="653">
          <cell r="A653">
            <v>41122</v>
          </cell>
          <cell r="B653">
            <v>4.3653839999999997</v>
          </cell>
        </row>
        <row r="654">
          <cell r="A654">
            <v>41123</v>
          </cell>
          <cell r="B654">
            <v>4.4230749999999999</v>
          </cell>
        </row>
        <row r="655">
          <cell r="A655">
            <v>41124</v>
          </cell>
          <cell r="B655">
            <v>4.4903839999999997</v>
          </cell>
        </row>
        <row r="656">
          <cell r="A656">
            <v>41127</v>
          </cell>
          <cell r="B656">
            <v>4.4999989999999999</v>
          </cell>
        </row>
        <row r="657">
          <cell r="A657">
            <v>41128</v>
          </cell>
          <cell r="B657">
            <v>4.3730760000000002</v>
          </cell>
        </row>
        <row r="658">
          <cell r="A658">
            <v>41129</v>
          </cell>
          <cell r="B658">
            <v>4.4230749999999999</v>
          </cell>
        </row>
        <row r="659">
          <cell r="A659">
            <v>41130</v>
          </cell>
          <cell r="B659">
            <v>4.4403839999999999</v>
          </cell>
        </row>
        <row r="660">
          <cell r="A660">
            <v>41131</v>
          </cell>
          <cell r="B660">
            <v>4.309615</v>
          </cell>
        </row>
        <row r="661">
          <cell r="A661">
            <v>41134</v>
          </cell>
          <cell r="B661">
            <v>4.2653840000000001</v>
          </cell>
        </row>
        <row r="662">
          <cell r="A662">
            <v>41135</v>
          </cell>
          <cell r="B662">
            <v>4.134614</v>
          </cell>
        </row>
        <row r="663">
          <cell r="A663">
            <v>41136</v>
          </cell>
          <cell r="B663">
            <v>4.0576910000000002</v>
          </cell>
        </row>
        <row r="664">
          <cell r="A664">
            <v>41137</v>
          </cell>
          <cell r="B664">
            <v>3.9769230000000002</v>
          </cell>
        </row>
        <row r="665">
          <cell r="A665">
            <v>41138</v>
          </cell>
          <cell r="B665">
            <v>3.980769</v>
          </cell>
        </row>
        <row r="666">
          <cell r="A666">
            <v>41141</v>
          </cell>
          <cell r="B666">
            <v>3.980769</v>
          </cell>
        </row>
        <row r="667">
          <cell r="A667">
            <v>41142</v>
          </cell>
          <cell r="B667">
            <v>3.8846150000000002</v>
          </cell>
        </row>
        <row r="668">
          <cell r="A668">
            <v>41143</v>
          </cell>
          <cell r="B668">
            <v>3.980769</v>
          </cell>
        </row>
        <row r="669">
          <cell r="A669">
            <v>41144</v>
          </cell>
          <cell r="B669">
            <v>3.9596140000000002</v>
          </cell>
        </row>
        <row r="670">
          <cell r="A670">
            <v>41145</v>
          </cell>
          <cell r="B670">
            <v>3.8846150000000002</v>
          </cell>
        </row>
        <row r="671">
          <cell r="A671">
            <v>41148</v>
          </cell>
          <cell r="B671">
            <v>3.9249990000000001</v>
          </cell>
        </row>
        <row r="672">
          <cell r="A672">
            <v>41149</v>
          </cell>
          <cell r="B672">
            <v>4.0576910000000002</v>
          </cell>
        </row>
        <row r="673">
          <cell r="A673">
            <v>41150</v>
          </cell>
          <cell r="B673">
            <v>4.1576909999999998</v>
          </cell>
        </row>
        <row r="674">
          <cell r="A674">
            <v>41151</v>
          </cell>
          <cell r="B674">
            <v>4.211538</v>
          </cell>
        </row>
        <row r="675">
          <cell r="A675">
            <v>41152</v>
          </cell>
          <cell r="B675">
            <v>4.1288450000000001</v>
          </cell>
        </row>
        <row r="676">
          <cell r="A676">
            <v>41155</v>
          </cell>
          <cell r="B676">
            <v>4.2211530000000002</v>
          </cell>
        </row>
        <row r="677">
          <cell r="A677">
            <v>41156</v>
          </cell>
          <cell r="B677">
            <v>4.2499989999999999</v>
          </cell>
        </row>
        <row r="678">
          <cell r="A678">
            <v>41157</v>
          </cell>
          <cell r="B678">
            <v>4.2307680000000003</v>
          </cell>
        </row>
        <row r="679">
          <cell r="A679">
            <v>41158</v>
          </cell>
          <cell r="B679">
            <v>4.3461530000000002</v>
          </cell>
        </row>
        <row r="680">
          <cell r="A680">
            <v>41162</v>
          </cell>
          <cell r="B680">
            <v>4.2499989999999999</v>
          </cell>
        </row>
        <row r="681">
          <cell r="A681">
            <v>41163</v>
          </cell>
          <cell r="B681">
            <v>4.336538</v>
          </cell>
        </row>
        <row r="682">
          <cell r="A682">
            <v>41164</v>
          </cell>
          <cell r="B682">
            <v>4.2307680000000003</v>
          </cell>
        </row>
        <row r="683">
          <cell r="A683">
            <v>41165</v>
          </cell>
          <cell r="B683">
            <v>4.211538</v>
          </cell>
        </row>
        <row r="684">
          <cell r="A684">
            <v>41166</v>
          </cell>
          <cell r="B684">
            <v>4.2884599999999997</v>
          </cell>
        </row>
        <row r="685">
          <cell r="A685">
            <v>41169</v>
          </cell>
          <cell r="B685">
            <v>4.3269219999999997</v>
          </cell>
        </row>
        <row r="686">
          <cell r="A686">
            <v>41170</v>
          </cell>
          <cell r="B686">
            <v>4.461538</v>
          </cell>
        </row>
        <row r="687">
          <cell r="A687">
            <v>41171</v>
          </cell>
          <cell r="B687">
            <v>4.4230749999999999</v>
          </cell>
        </row>
        <row r="688">
          <cell r="A688">
            <v>41172</v>
          </cell>
          <cell r="B688">
            <v>4.4403839999999999</v>
          </cell>
        </row>
        <row r="689">
          <cell r="A689">
            <v>41173</v>
          </cell>
          <cell r="B689">
            <v>4.336538</v>
          </cell>
        </row>
        <row r="690">
          <cell r="A690">
            <v>41176</v>
          </cell>
          <cell r="B690">
            <v>4.4923070000000003</v>
          </cell>
        </row>
        <row r="691">
          <cell r="A691">
            <v>41177</v>
          </cell>
          <cell r="B691">
            <v>4.4230749999999999</v>
          </cell>
        </row>
        <row r="692">
          <cell r="A692">
            <v>41178</v>
          </cell>
          <cell r="B692">
            <v>4.4230749999999999</v>
          </cell>
        </row>
        <row r="693">
          <cell r="A693">
            <v>41179</v>
          </cell>
          <cell r="B693">
            <v>4.4230749999999999</v>
          </cell>
        </row>
        <row r="694">
          <cell r="A694">
            <v>41180</v>
          </cell>
          <cell r="B694">
            <v>4.4788449999999997</v>
          </cell>
        </row>
        <row r="695">
          <cell r="A695">
            <v>41183</v>
          </cell>
          <cell r="B695">
            <v>4.5230759999999997</v>
          </cell>
        </row>
        <row r="696">
          <cell r="A696">
            <v>41184</v>
          </cell>
          <cell r="B696">
            <v>4.5288449999999996</v>
          </cell>
        </row>
        <row r="697">
          <cell r="A697">
            <v>41185</v>
          </cell>
          <cell r="B697">
            <v>4.5673069999999996</v>
          </cell>
        </row>
        <row r="698">
          <cell r="A698">
            <v>41186</v>
          </cell>
          <cell r="B698">
            <v>4.6519219999999999</v>
          </cell>
        </row>
        <row r="699">
          <cell r="A699">
            <v>41187</v>
          </cell>
          <cell r="B699">
            <v>4.634614</v>
          </cell>
        </row>
        <row r="700">
          <cell r="A700">
            <v>41190</v>
          </cell>
          <cell r="B700">
            <v>4.6634599999999997</v>
          </cell>
        </row>
        <row r="701">
          <cell r="A701">
            <v>41191</v>
          </cell>
          <cell r="B701">
            <v>4.6538449999999996</v>
          </cell>
        </row>
        <row r="702">
          <cell r="A702">
            <v>41192</v>
          </cell>
          <cell r="B702">
            <v>4.6557690000000003</v>
          </cell>
        </row>
        <row r="703">
          <cell r="A703">
            <v>41193</v>
          </cell>
          <cell r="B703">
            <v>4.5384599999999997</v>
          </cell>
        </row>
        <row r="704">
          <cell r="A704">
            <v>41197</v>
          </cell>
          <cell r="B704">
            <v>4.3865369999999997</v>
          </cell>
        </row>
        <row r="705">
          <cell r="A705">
            <v>41198</v>
          </cell>
          <cell r="B705">
            <v>4.4423069999999996</v>
          </cell>
        </row>
        <row r="706">
          <cell r="A706">
            <v>41199</v>
          </cell>
          <cell r="B706">
            <v>4.5769219999999997</v>
          </cell>
        </row>
        <row r="707">
          <cell r="A707">
            <v>41200</v>
          </cell>
          <cell r="B707">
            <v>4.5192290000000002</v>
          </cell>
        </row>
        <row r="708">
          <cell r="A708">
            <v>41201</v>
          </cell>
          <cell r="B708">
            <v>4.4230749999999999</v>
          </cell>
        </row>
        <row r="709">
          <cell r="A709">
            <v>41204</v>
          </cell>
          <cell r="B709">
            <v>4.4384610000000002</v>
          </cell>
        </row>
        <row r="710">
          <cell r="A710">
            <v>41205</v>
          </cell>
          <cell r="B710">
            <v>4.4076909999999998</v>
          </cell>
        </row>
        <row r="711">
          <cell r="A711">
            <v>41206</v>
          </cell>
          <cell r="B711">
            <v>4.3942300000000003</v>
          </cell>
        </row>
        <row r="712">
          <cell r="A712">
            <v>41207</v>
          </cell>
          <cell r="B712">
            <v>4.3076910000000002</v>
          </cell>
        </row>
        <row r="713">
          <cell r="A713">
            <v>41208</v>
          </cell>
          <cell r="B713">
            <v>4.3269219999999997</v>
          </cell>
        </row>
        <row r="714">
          <cell r="A714">
            <v>41211</v>
          </cell>
          <cell r="B714">
            <v>4.4211520000000002</v>
          </cell>
        </row>
        <row r="715">
          <cell r="A715">
            <v>41212</v>
          </cell>
          <cell r="B715">
            <v>4.3461530000000002</v>
          </cell>
        </row>
        <row r="716">
          <cell r="A716">
            <v>41213</v>
          </cell>
          <cell r="B716">
            <v>4.298076</v>
          </cell>
        </row>
        <row r="717">
          <cell r="A717">
            <v>41214</v>
          </cell>
          <cell r="B717">
            <v>4.4692299999999996</v>
          </cell>
        </row>
        <row r="718">
          <cell r="A718">
            <v>41218</v>
          </cell>
          <cell r="B718">
            <v>4.384614</v>
          </cell>
        </row>
        <row r="719">
          <cell r="A719">
            <v>41219</v>
          </cell>
          <cell r="B719">
            <v>4.2653840000000001</v>
          </cell>
        </row>
        <row r="720">
          <cell r="A720">
            <v>41220</v>
          </cell>
          <cell r="B720">
            <v>4.2499989999999999</v>
          </cell>
        </row>
        <row r="721">
          <cell r="A721">
            <v>41221</v>
          </cell>
          <cell r="B721">
            <v>4.3153839999999999</v>
          </cell>
        </row>
        <row r="722">
          <cell r="A722">
            <v>41222</v>
          </cell>
          <cell r="B722">
            <v>4.2788449999999996</v>
          </cell>
        </row>
        <row r="723">
          <cell r="A723">
            <v>41225</v>
          </cell>
          <cell r="B723">
            <v>4.2307680000000003</v>
          </cell>
        </row>
        <row r="724">
          <cell r="A724">
            <v>41226</v>
          </cell>
          <cell r="B724">
            <v>4.0961530000000002</v>
          </cell>
        </row>
        <row r="725">
          <cell r="A725">
            <v>41227</v>
          </cell>
          <cell r="B725">
            <v>4.2211530000000002</v>
          </cell>
        </row>
        <row r="726">
          <cell r="A726">
            <v>41229</v>
          </cell>
          <cell r="B726">
            <v>4.3749989999999999</v>
          </cell>
        </row>
        <row r="727">
          <cell r="A727">
            <v>41232</v>
          </cell>
          <cell r="B727">
            <v>4.3442299999999996</v>
          </cell>
        </row>
        <row r="728">
          <cell r="A728">
            <v>41234</v>
          </cell>
          <cell r="B728">
            <v>4.3749989999999999</v>
          </cell>
        </row>
        <row r="729">
          <cell r="A729">
            <v>41235</v>
          </cell>
          <cell r="B729">
            <v>4.2692300000000003</v>
          </cell>
        </row>
        <row r="730">
          <cell r="A730">
            <v>41236</v>
          </cell>
          <cell r="B730">
            <v>4.2326920000000001</v>
          </cell>
        </row>
        <row r="731">
          <cell r="A731">
            <v>41239</v>
          </cell>
          <cell r="B731">
            <v>4.161537</v>
          </cell>
        </row>
        <row r="732">
          <cell r="A732">
            <v>41240</v>
          </cell>
          <cell r="B732">
            <v>4.1884600000000001</v>
          </cell>
        </row>
        <row r="733">
          <cell r="A733">
            <v>41241</v>
          </cell>
          <cell r="B733">
            <v>4.1076920000000001</v>
          </cell>
        </row>
        <row r="734">
          <cell r="A734">
            <v>41242</v>
          </cell>
          <cell r="B734">
            <v>4.0961530000000002</v>
          </cell>
        </row>
        <row r="735">
          <cell r="A735">
            <v>41243</v>
          </cell>
          <cell r="B735">
            <v>4.0384599999999997</v>
          </cell>
        </row>
        <row r="736">
          <cell r="A736">
            <v>41246</v>
          </cell>
          <cell r="B736">
            <v>4.0288449999999996</v>
          </cell>
        </row>
        <row r="737">
          <cell r="A737">
            <v>41247</v>
          </cell>
          <cell r="B737">
            <v>4.1057689999999996</v>
          </cell>
        </row>
        <row r="738">
          <cell r="A738">
            <v>41248</v>
          </cell>
          <cell r="B738">
            <v>4.2403839999999997</v>
          </cell>
        </row>
        <row r="739">
          <cell r="A739">
            <v>41249</v>
          </cell>
          <cell r="B739">
            <v>4.2884599999999997</v>
          </cell>
        </row>
        <row r="740">
          <cell r="A740">
            <v>41250</v>
          </cell>
          <cell r="B740">
            <v>4.2538450000000001</v>
          </cell>
        </row>
        <row r="741">
          <cell r="A741">
            <v>41253</v>
          </cell>
          <cell r="B741">
            <v>4.3653839999999997</v>
          </cell>
        </row>
        <row r="742">
          <cell r="A742">
            <v>41254</v>
          </cell>
          <cell r="B742">
            <v>4.4307689999999997</v>
          </cell>
        </row>
        <row r="743">
          <cell r="A743">
            <v>41255</v>
          </cell>
          <cell r="B743">
            <v>4.4038449999999996</v>
          </cell>
        </row>
        <row r="744">
          <cell r="A744">
            <v>41256</v>
          </cell>
          <cell r="B744">
            <v>4.4942299999999999</v>
          </cell>
        </row>
        <row r="745">
          <cell r="A745">
            <v>41257</v>
          </cell>
          <cell r="B745">
            <v>4.4230749999999999</v>
          </cell>
        </row>
        <row r="746">
          <cell r="A746">
            <v>41260</v>
          </cell>
          <cell r="B746">
            <v>4.4230749999999999</v>
          </cell>
        </row>
        <row r="747">
          <cell r="A747">
            <v>41261</v>
          </cell>
          <cell r="B747">
            <v>4.4423069999999996</v>
          </cell>
        </row>
        <row r="748">
          <cell r="A748">
            <v>41262</v>
          </cell>
          <cell r="B748">
            <v>4.4711530000000002</v>
          </cell>
        </row>
        <row r="749">
          <cell r="A749">
            <v>41263</v>
          </cell>
          <cell r="B749">
            <v>4.4423069999999996</v>
          </cell>
        </row>
        <row r="750">
          <cell r="A750">
            <v>41264</v>
          </cell>
          <cell r="B750">
            <v>4.4326910000000002</v>
          </cell>
        </row>
        <row r="751">
          <cell r="A751">
            <v>41269</v>
          </cell>
          <cell r="B751">
            <v>4.4230749999999999</v>
          </cell>
        </row>
        <row r="752">
          <cell r="A752">
            <v>41270</v>
          </cell>
          <cell r="B752">
            <v>4.461538</v>
          </cell>
        </row>
        <row r="753">
          <cell r="A753">
            <v>41271</v>
          </cell>
          <cell r="B753">
            <v>4.4365379999999996</v>
          </cell>
        </row>
        <row r="754">
          <cell r="A754">
            <v>41276</v>
          </cell>
          <cell r="B754">
            <v>4.5192290000000002</v>
          </cell>
        </row>
        <row r="755">
          <cell r="A755">
            <v>41277</v>
          </cell>
          <cell r="B755">
            <v>4.4999989999999999</v>
          </cell>
        </row>
        <row r="756">
          <cell r="A756">
            <v>41278</v>
          </cell>
          <cell r="B756">
            <v>4.4423069999999996</v>
          </cell>
        </row>
        <row r="757">
          <cell r="A757">
            <v>41281</v>
          </cell>
          <cell r="B757">
            <v>4.4230749999999999</v>
          </cell>
        </row>
        <row r="758">
          <cell r="A758">
            <v>41282</v>
          </cell>
          <cell r="B758">
            <v>4.4230749999999999</v>
          </cell>
        </row>
        <row r="759">
          <cell r="A759">
            <v>41283</v>
          </cell>
          <cell r="B759">
            <v>4.4519219999999997</v>
          </cell>
        </row>
        <row r="760">
          <cell r="A760">
            <v>41284</v>
          </cell>
          <cell r="B760">
            <v>4.4230749999999999</v>
          </cell>
        </row>
        <row r="761">
          <cell r="A761">
            <v>41285</v>
          </cell>
          <cell r="B761">
            <v>4.461538</v>
          </cell>
        </row>
        <row r="762">
          <cell r="A762">
            <v>41288</v>
          </cell>
          <cell r="B762">
            <v>4.5076910000000003</v>
          </cell>
        </row>
        <row r="763">
          <cell r="A763">
            <v>41289</v>
          </cell>
          <cell r="B763">
            <v>4.5673069999999996</v>
          </cell>
        </row>
        <row r="764">
          <cell r="A764">
            <v>41290</v>
          </cell>
          <cell r="B764">
            <v>4.5576920000000003</v>
          </cell>
        </row>
        <row r="765">
          <cell r="A765">
            <v>41291</v>
          </cell>
          <cell r="B765">
            <v>4.434615</v>
          </cell>
        </row>
        <row r="766">
          <cell r="A766">
            <v>41292</v>
          </cell>
          <cell r="B766">
            <v>4.461538</v>
          </cell>
        </row>
        <row r="767">
          <cell r="A767">
            <v>41295</v>
          </cell>
          <cell r="B767">
            <v>4.4461529999999998</v>
          </cell>
        </row>
        <row r="768">
          <cell r="A768">
            <v>41296</v>
          </cell>
          <cell r="B768">
            <v>4.461538</v>
          </cell>
        </row>
        <row r="769">
          <cell r="A769">
            <v>41297</v>
          </cell>
          <cell r="B769">
            <v>4.4596150000000003</v>
          </cell>
        </row>
        <row r="770">
          <cell r="A770">
            <v>41298</v>
          </cell>
          <cell r="B770">
            <v>4.4038449999999996</v>
          </cell>
        </row>
        <row r="771">
          <cell r="A771">
            <v>41302</v>
          </cell>
          <cell r="B771">
            <v>4.384614</v>
          </cell>
        </row>
        <row r="772">
          <cell r="A772">
            <v>41303</v>
          </cell>
          <cell r="B772">
            <v>4.2192299999999996</v>
          </cell>
        </row>
        <row r="773">
          <cell r="A773">
            <v>41304</v>
          </cell>
          <cell r="B773">
            <v>4.259614</v>
          </cell>
        </row>
        <row r="774">
          <cell r="A774">
            <v>41305</v>
          </cell>
          <cell r="B774">
            <v>4.2788449999999996</v>
          </cell>
        </row>
        <row r="775">
          <cell r="A775">
            <v>41306</v>
          </cell>
          <cell r="B775">
            <v>4.3673070000000003</v>
          </cell>
        </row>
        <row r="776">
          <cell r="A776">
            <v>41309</v>
          </cell>
          <cell r="B776">
            <v>4.3269219999999997</v>
          </cell>
        </row>
        <row r="777">
          <cell r="A777">
            <v>41310</v>
          </cell>
          <cell r="B777">
            <v>4.3384609999999997</v>
          </cell>
        </row>
        <row r="778">
          <cell r="A778">
            <v>41311</v>
          </cell>
          <cell r="B778">
            <v>4.3076910000000002</v>
          </cell>
        </row>
        <row r="779">
          <cell r="A779">
            <v>41312</v>
          </cell>
          <cell r="B779">
            <v>4.3076910000000002</v>
          </cell>
        </row>
        <row r="780">
          <cell r="A780">
            <v>41313</v>
          </cell>
          <cell r="B780">
            <v>4.286537</v>
          </cell>
        </row>
        <row r="781">
          <cell r="A781">
            <v>41318</v>
          </cell>
          <cell r="B781">
            <v>4.2019219999999997</v>
          </cell>
        </row>
        <row r="782">
          <cell r="A782">
            <v>41319</v>
          </cell>
          <cell r="B782">
            <v>4.2307680000000003</v>
          </cell>
        </row>
        <row r="783">
          <cell r="A783">
            <v>41320</v>
          </cell>
          <cell r="B783">
            <v>4.3115370000000004</v>
          </cell>
        </row>
        <row r="784">
          <cell r="A784">
            <v>41323</v>
          </cell>
          <cell r="B784">
            <v>4.2</v>
          </cell>
        </row>
        <row r="785">
          <cell r="A785">
            <v>41324</v>
          </cell>
          <cell r="B785">
            <v>4.1365379999999998</v>
          </cell>
        </row>
        <row r="786">
          <cell r="A786">
            <v>41325</v>
          </cell>
          <cell r="B786">
            <v>4.1384610000000004</v>
          </cell>
        </row>
        <row r="787">
          <cell r="A787">
            <v>41326</v>
          </cell>
          <cell r="B787">
            <v>4.134614</v>
          </cell>
        </row>
        <row r="788">
          <cell r="A788">
            <v>41327</v>
          </cell>
          <cell r="B788">
            <v>4.2692300000000003</v>
          </cell>
        </row>
        <row r="789">
          <cell r="A789">
            <v>41330</v>
          </cell>
          <cell r="B789">
            <v>4.336538</v>
          </cell>
        </row>
        <row r="790">
          <cell r="A790">
            <v>41331</v>
          </cell>
          <cell r="B790">
            <v>4.4230749999999999</v>
          </cell>
        </row>
        <row r="791">
          <cell r="A791">
            <v>41332</v>
          </cell>
          <cell r="B791">
            <v>4.3749989999999999</v>
          </cell>
        </row>
        <row r="792">
          <cell r="A792">
            <v>41333</v>
          </cell>
          <cell r="B792">
            <v>4.3884600000000002</v>
          </cell>
        </row>
        <row r="793">
          <cell r="A793">
            <v>41334</v>
          </cell>
          <cell r="B793">
            <v>4.4230749999999999</v>
          </cell>
        </row>
        <row r="794">
          <cell r="A794">
            <v>41337</v>
          </cell>
          <cell r="B794">
            <v>4.2730759999999997</v>
          </cell>
        </row>
        <row r="795">
          <cell r="A795">
            <v>41338</v>
          </cell>
          <cell r="B795">
            <v>4.2884599999999997</v>
          </cell>
        </row>
        <row r="796">
          <cell r="A796">
            <v>41339</v>
          </cell>
          <cell r="B796">
            <v>4.3269219999999997</v>
          </cell>
        </row>
        <row r="797">
          <cell r="A797">
            <v>41340</v>
          </cell>
          <cell r="B797">
            <v>4.3499990000000004</v>
          </cell>
        </row>
        <row r="798">
          <cell r="A798">
            <v>41341</v>
          </cell>
          <cell r="B798">
            <v>4.4230749999999999</v>
          </cell>
        </row>
        <row r="799">
          <cell r="A799">
            <v>41344</v>
          </cell>
          <cell r="B799">
            <v>4.509614</v>
          </cell>
        </row>
        <row r="800">
          <cell r="A800">
            <v>41345</v>
          </cell>
          <cell r="B800">
            <v>4.4692299999999996</v>
          </cell>
        </row>
        <row r="801">
          <cell r="A801">
            <v>41346</v>
          </cell>
          <cell r="B801">
            <v>4.5288449999999996</v>
          </cell>
        </row>
        <row r="802">
          <cell r="A802">
            <v>41347</v>
          </cell>
          <cell r="B802">
            <v>4.5615379999999996</v>
          </cell>
        </row>
        <row r="803">
          <cell r="A803">
            <v>41348</v>
          </cell>
          <cell r="B803">
            <v>4.4903839999999997</v>
          </cell>
        </row>
        <row r="804">
          <cell r="A804">
            <v>41351</v>
          </cell>
          <cell r="B804">
            <v>4.3749989999999999</v>
          </cell>
        </row>
        <row r="805">
          <cell r="A805">
            <v>41352</v>
          </cell>
          <cell r="B805">
            <v>4.4230749999999999</v>
          </cell>
        </row>
        <row r="806">
          <cell r="A806">
            <v>41353</v>
          </cell>
          <cell r="B806">
            <v>4.3461530000000002</v>
          </cell>
        </row>
        <row r="807">
          <cell r="A807">
            <v>41354</v>
          </cell>
          <cell r="B807">
            <v>4.1653830000000003</v>
          </cell>
        </row>
        <row r="808">
          <cell r="A808">
            <v>41355</v>
          </cell>
          <cell r="B808">
            <v>4.0384599999999997</v>
          </cell>
        </row>
        <row r="809">
          <cell r="A809">
            <v>41358</v>
          </cell>
          <cell r="B809">
            <v>4.0769219999999997</v>
          </cell>
        </row>
        <row r="810">
          <cell r="A810">
            <v>41359</v>
          </cell>
          <cell r="B810">
            <v>4.0384599999999997</v>
          </cell>
        </row>
        <row r="811">
          <cell r="A811">
            <v>41360</v>
          </cell>
          <cell r="B811">
            <v>4.0961530000000002</v>
          </cell>
        </row>
        <row r="812">
          <cell r="A812">
            <v>41361</v>
          </cell>
          <cell r="B812">
            <v>4.1442300000000003</v>
          </cell>
        </row>
        <row r="813">
          <cell r="A813">
            <v>41365</v>
          </cell>
          <cell r="B813">
            <v>4.2769219999999999</v>
          </cell>
        </row>
        <row r="814">
          <cell r="A814">
            <v>41366</v>
          </cell>
          <cell r="B814">
            <v>4.2307680000000003</v>
          </cell>
        </row>
        <row r="815">
          <cell r="A815">
            <v>41367</v>
          </cell>
          <cell r="B815">
            <v>4.2211530000000002</v>
          </cell>
        </row>
        <row r="816">
          <cell r="A816">
            <v>41368</v>
          </cell>
          <cell r="B816">
            <v>4.211538</v>
          </cell>
        </row>
        <row r="817">
          <cell r="A817">
            <v>41369</v>
          </cell>
          <cell r="B817">
            <v>4.2038450000000003</v>
          </cell>
        </row>
        <row r="818">
          <cell r="A818">
            <v>41372</v>
          </cell>
          <cell r="B818">
            <v>4.2307680000000003</v>
          </cell>
        </row>
        <row r="819">
          <cell r="A819">
            <v>41373</v>
          </cell>
          <cell r="B819">
            <v>4.4134599999999997</v>
          </cell>
        </row>
        <row r="820">
          <cell r="A820">
            <v>41374</v>
          </cell>
          <cell r="B820">
            <v>4.3461530000000002</v>
          </cell>
        </row>
        <row r="821">
          <cell r="A821">
            <v>41375</v>
          </cell>
          <cell r="B821">
            <v>4.2673069999999997</v>
          </cell>
        </row>
        <row r="822">
          <cell r="A822">
            <v>41376</v>
          </cell>
          <cell r="B822">
            <v>4.2307680000000003</v>
          </cell>
        </row>
        <row r="823">
          <cell r="A823">
            <v>41379</v>
          </cell>
          <cell r="B823">
            <v>4.2307680000000003</v>
          </cell>
        </row>
        <row r="824">
          <cell r="A824">
            <v>41380</v>
          </cell>
          <cell r="B824">
            <v>4.1942300000000001</v>
          </cell>
        </row>
        <row r="825">
          <cell r="A825">
            <v>41381</v>
          </cell>
          <cell r="B825">
            <v>4.1519219999999999</v>
          </cell>
        </row>
        <row r="826">
          <cell r="A826">
            <v>41382</v>
          </cell>
          <cell r="B826">
            <v>4.1057689999999996</v>
          </cell>
        </row>
        <row r="827">
          <cell r="A827">
            <v>41383</v>
          </cell>
          <cell r="B827">
            <v>4.0923059999999998</v>
          </cell>
        </row>
        <row r="828">
          <cell r="A828">
            <v>41386</v>
          </cell>
          <cell r="B828">
            <v>4.1807679999999996</v>
          </cell>
        </row>
        <row r="829">
          <cell r="A829">
            <v>41387</v>
          </cell>
          <cell r="B829">
            <v>4.259614</v>
          </cell>
        </row>
        <row r="830">
          <cell r="A830">
            <v>41388</v>
          </cell>
          <cell r="B830">
            <v>4.2499989999999999</v>
          </cell>
        </row>
        <row r="831">
          <cell r="A831">
            <v>41389</v>
          </cell>
          <cell r="B831">
            <v>4.2634610000000004</v>
          </cell>
        </row>
        <row r="832">
          <cell r="A832">
            <v>41390</v>
          </cell>
          <cell r="B832">
            <v>4.2499989999999999</v>
          </cell>
        </row>
        <row r="833">
          <cell r="A833">
            <v>41393</v>
          </cell>
          <cell r="B833">
            <v>4.1519219999999999</v>
          </cell>
        </row>
        <row r="834">
          <cell r="A834">
            <v>41394</v>
          </cell>
          <cell r="B834">
            <v>4.1442300000000003</v>
          </cell>
        </row>
        <row r="835">
          <cell r="A835">
            <v>41396</v>
          </cell>
          <cell r="B835">
            <v>4.1826910000000002</v>
          </cell>
        </row>
        <row r="836">
          <cell r="A836">
            <v>41397</v>
          </cell>
          <cell r="B836">
            <v>4.2211530000000002</v>
          </cell>
        </row>
        <row r="837">
          <cell r="A837">
            <v>41400</v>
          </cell>
          <cell r="B837">
            <v>4.2403839999999997</v>
          </cell>
        </row>
        <row r="838">
          <cell r="A838">
            <v>41401</v>
          </cell>
          <cell r="B838">
            <v>4.2788449999999996</v>
          </cell>
        </row>
        <row r="839">
          <cell r="A839">
            <v>41402</v>
          </cell>
          <cell r="B839">
            <v>4.3653839999999997</v>
          </cell>
        </row>
        <row r="840">
          <cell r="A840">
            <v>41403</v>
          </cell>
          <cell r="B840">
            <v>4.3269219999999997</v>
          </cell>
        </row>
        <row r="841">
          <cell r="A841">
            <v>41404</v>
          </cell>
          <cell r="B841">
            <v>4.2884599999999997</v>
          </cell>
        </row>
        <row r="842">
          <cell r="A842">
            <v>41407</v>
          </cell>
          <cell r="B842">
            <v>4.3749989999999999</v>
          </cell>
        </row>
        <row r="843">
          <cell r="A843">
            <v>41408</v>
          </cell>
          <cell r="B843">
            <v>4.336538</v>
          </cell>
        </row>
        <row r="844">
          <cell r="A844">
            <v>41409</v>
          </cell>
          <cell r="B844">
            <v>4.4249999999999998</v>
          </cell>
        </row>
        <row r="845">
          <cell r="A845">
            <v>41410</v>
          </cell>
          <cell r="B845">
            <v>4.5192290000000002</v>
          </cell>
        </row>
        <row r="846">
          <cell r="A846">
            <v>41411</v>
          </cell>
          <cell r="B846">
            <v>4.5192290000000002</v>
          </cell>
        </row>
        <row r="847">
          <cell r="A847">
            <v>41414</v>
          </cell>
          <cell r="B847">
            <v>4.5288449999999996</v>
          </cell>
        </row>
        <row r="848">
          <cell r="A848">
            <v>41415</v>
          </cell>
          <cell r="B848">
            <v>4.5788450000000003</v>
          </cell>
        </row>
        <row r="849">
          <cell r="A849">
            <v>41416</v>
          </cell>
          <cell r="B849">
            <v>4.6653840000000004</v>
          </cell>
        </row>
        <row r="850">
          <cell r="A850">
            <v>41417</v>
          </cell>
          <cell r="B850">
            <v>4.6096139999999997</v>
          </cell>
        </row>
        <row r="851">
          <cell r="A851">
            <v>41418</v>
          </cell>
          <cell r="B851">
            <v>4.5192290000000002</v>
          </cell>
        </row>
        <row r="852">
          <cell r="A852">
            <v>41421</v>
          </cell>
          <cell r="B852">
            <v>4.4423069999999996</v>
          </cell>
        </row>
        <row r="853">
          <cell r="A853">
            <v>41422</v>
          </cell>
          <cell r="B853">
            <v>4.4980760000000002</v>
          </cell>
        </row>
        <row r="854">
          <cell r="A854">
            <v>41423</v>
          </cell>
          <cell r="B854">
            <v>4.4557690000000001</v>
          </cell>
        </row>
        <row r="855">
          <cell r="A855">
            <v>41425</v>
          </cell>
          <cell r="B855">
            <v>4.4192289999999996</v>
          </cell>
        </row>
        <row r="856">
          <cell r="A856">
            <v>41428</v>
          </cell>
          <cell r="B856">
            <v>4.4749990000000004</v>
          </cell>
        </row>
        <row r="857">
          <cell r="A857">
            <v>41429</v>
          </cell>
          <cell r="B857">
            <v>4.5634610000000002</v>
          </cell>
        </row>
        <row r="858">
          <cell r="A858">
            <v>41430</v>
          </cell>
          <cell r="B858">
            <v>4.4480760000000004</v>
          </cell>
        </row>
        <row r="859">
          <cell r="A859">
            <v>41431</v>
          </cell>
          <cell r="B859">
            <v>4.4576919999999998</v>
          </cell>
        </row>
        <row r="860">
          <cell r="A860">
            <v>41432</v>
          </cell>
          <cell r="B860">
            <v>4.461538</v>
          </cell>
        </row>
        <row r="861">
          <cell r="A861">
            <v>41435</v>
          </cell>
          <cell r="B861">
            <v>4.449999</v>
          </cell>
        </row>
        <row r="862">
          <cell r="A862">
            <v>41436</v>
          </cell>
          <cell r="B862">
            <v>4.3942300000000003</v>
          </cell>
        </row>
        <row r="863">
          <cell r="A863">
            <v>41437</v>
          </cell>
          <cell r="B863">
            <v>4.2499989999999999</v>
          </cell>
        </row>
        <row r="864">
          <cell r="A864">
            <v>41438</v>
          </cell>
          <cell r="B864">
            <v>4.1192299999999999</v>
          </cell>
        </row>
        <row r="865">
          <cell r="A865">
            <v>41439</v>
          </cell>
          <cell r="B865">
            <v>4.0538449999999999</v>
          </cell>
        </row>
        <row r="866">
          <cell r="A866">
            <v>41442</v>
          </cell>
          <cell r="B866">
            <v>4.0596139999999998</v>
          </cell>
        </row>
        <row r="867">
          <cell r="A867">
            <v>41443</v>
          </cell>
          <cell r="B867">
            <v>4.1442300000000003</v>
          </cell>
        </row>
        <row r="868">
          <cell r="A868">
            <v>41444</v>
          </cell>
          <cell r="B868">
            <v>4.0019220000000004</v>
          </cell>
        </row>
        <row r="869">
          <cell r="A869">
            <v>41445</v>
          </cell>
          <cell r="B869">
            <v>3.923076</v>
          </cell>
        </row>
        <row r="870">
          <cell r="A870">
            <v>41446</v>
          </cell>
          <cell r="B870">
            <v>3.8596149999999998</v>
          </cell>
        </row>
        <row r="871">
          <cell r="A871">
            <v>41449</v>
          </cell>
          <cell r="B871">
            <v>3.8846150000000002</v>
          </cell>
        </row>
        <row r="872">
          <cell r="A872">
            <v>41450</v>
          </cell>
          <cell r="B872">
            <v>4.0634600000000001</v>
          </cell>
        </row>
        <row r="873">
          <cell r="A873">
            <v>41451</v>
          </cell>
          <cell r="B873">
            <v>4.1634599999999997</v>
          </cell>
        </row>
        <row r="874">
          <cell r="A874">
            <v>41452</v>
          </cell>
          <cell r="B874">
            <v>4.1942300000000001</v>
          </cell>
        </row>
        <row r="875">
          <cell r="A875">
            <v>41453</v>
          </cell>
          <cell r="B875">
            <v>4.1634599999999997</v>
          </cell>
        </row>
        <row r="876">
          <cell r="A876">
            <v>41456</v>
          </cell>
          <cell r="B876">
            <v>4.0961530000000002</v>
          </cell>
        </row>
        <row r="877">
          <cell r="A877">
            <v>41457</v>
          </cell>
          <cell r="B877">
            <v>3.971152</v>
          </cell>
        </row>
        <row r="878">
          <cell r="A878">
            <v>41458</v>
          </cell>
          <cell r="B878">
            <v>3.9423059999999999</v>
          </cell>
        </row>
        <row r="879">
          <cell r="A879">
            <v>41459</v>
          </cell>
          <cell r="B879">
            <v>4.0384599999999997</v>
          </cell>
        </row>
        <row r="880">
          <cell r="A880">
            <v>41460</v>
          </cell>
          <cell r="B880">
            <v>3.96923</v>
          </cell>
        </row>
        <row r="881">
          <cell r="A881">
            <v>41463</v>
          </cell>
          <cell r="B881">
            <v>3.8846150000000002</v>
          </cell>
        </row>
        <row r="882">
          <cell r="A882">
            <v>41465</v>
          </cell>
          <cell r="B882">
            <v>3.923076</v>
          </cell>
        </row>
        <row r="883">
          <cell r="A883">
            <v>41466</v>
          </cell>
          <cell r="B883">
            <v>3.9134609999999999</v>
          </cell>
        </row>
        <row r="884">
          <cell r="A884">
            <v>41467</v>
          </cell>
          <cell r="B884">
            <v>3.8884609999999999</v>
          </cell>
        </row>
        <row r="885">
          <cell r="A885">
            <v>41470</v>
          </cell>
          <cell r="B885">
            <v>3.980769</v>
          </cell>
        </row>
        <row r="886">
          <cell r="A886">
            <v>41471</v>
          </cell>
          <cell r="B886">
            <v>3.980769</v>
          </cell>
        </row>
        <row r="887">
          <cell r="A887">
            <v>41472</v>
          </cell>
          <cell r="B887">
            <v>3.8942299999999999</v>
          </cell>
        </row>
        <row r="888">
          <cell r="A888">
            <v>41473</v>
          </cell>
          <cell r="B888">
            <v>3.7692299999999999</v>
          </cell>
        </row>
        <row r="889">
          <cell r="A889">
            <v>41474</v>
          </cell>
          <cell r="B889">
            <v>3.5961530000000002</v>
          </cell>
        </row>
        <row r="890">
          <cell r="A890">
            <v>41477</v>
          </cell>
          <cell r="B890">
            <v>3.6596150000000001</v>
          </cell>
        </row>
        <row r="891">
          <cell r="A891">
            <v>41478</v>
          </cell>
          <cell r="B891">
            <v>3.673076</v>
          </cell>
        </row>
        <row r="892">
          <cell r="A892">
            <v>41479</v>
          </cell>
          <cell r="B892">
            <v>3.6576919999999999</v>
          </cell>
        </row>
        <row r="893">
          <cell r="A893">
            <v>41480</v>
          </cell>
          <cell r="B893">
            <v>3.705768</v>
          </cell>
        </row>
        <row r="894">
          <cell r="A894">
            <v>41481</v>
          </cell>
          <cell r="B894">
            <v>3.71346</v>
          </cell>
        </row>
        <row r="895">
          <cell r="A895">
            <v>41484</v>
          </cell>
          <cell r="B895">
            <v>3.7096140000000002</v>
          </cell>
        </row>
        <row r="896">
          <cell r="A896">
            <v>41485</v>
          </cell>
          <cell r="B896">
            <v>3.699999</v>
          </cell>
        </row>
        <row r="897">
          <cell r="A897">
            <v>41486</v>
          </cell>
          <cell r="B897">
            <v>3.7115369999999999</v>
          </cell>
        </row>
        <row r="898">
          <cell r="A898">
            <v>41487</v>
          </cell>
          <cell r="B898">
            <v>3.7307679999999999</v>
          </cell>
        </row>
        <row r="899">
          <cell r="A899">
            <v>41488</v>
          </cell>
          <cell r="B899">
            <v>3.7115369999999999</v>
          </cell>
        </row>
        <row r="900">
          <cell r="A900">
            <v>41491</v>
          </cell>
          <cell r="B900">
            <v>3.7307679999999999</v>
          </cell>
        </row>
        <row r="901">
          <cell r="A901">
            <v>41492</v>
          </cell>
          <cell r="B901">
            <v>3.798076</v>
          </cell>
        </row>
        <row r="902">
          <cell r="A902">
            <v>41493</v>
          </cell>
          <cell r="B902">
            <v>3.7596150000000002</v>
          </cell>
        </row>
        <row r="903">
          <cell r="A903">
            <v>41494</v>
          </cell>
          <cell r="B903">
            <v>3.7596150000000002</v>
          </cell>
        </row>
        <row r="904">
          <cell r="A904">
            <v>41495</v>
          </cell>
          <cell r="B904">
            <v>3.615383</v>
          </cell>
        </row>
        <row r="905">
          <cell r="A905">
            <v>41498</v>
          </cell>
          <cell r="B905">
            <v>3.6057679999999999</v>
          </cell>
        </row>
        <row r="906">
          <cell r="A906">
            <v>41499</v>
          </cell>
          <cell r="B906">
            <v>3.615383</v>
          </cell>
        </row>
        <row r="907">
          <cell r="A907">
            <v>41500</v>
          </cell>
          <cell r="B907">
            <v>3.5576910000000002</v>
          </cell>
        </row>
        <row r="908">
          <cell r="A908">
            <v>41501</v>
          </cell>
          <cell r="B908">
            <v>3.46923</v>
          </cell>
        </row>
        <row r="909">
          <cell r="A909">
            <v>41502</v>
          </cell>
          <cell r="B909">
            <v>3.442307</v>
          </cell>
        </row>
        <row r="910">
          <cell r="A910">
            <v>41505</v>
          </cell>
          <cell r="B910">
            <v>3.4076909999999998</v>
          </cell>
        </row>
        <row r="911">
          <cell r="A911">
            <v>41506</v>
          </cell>
          <cell r="B911">
            <v>3.384614</v>
          </cell>
        </row>
        <row r="912">
          <cell r="A912">
            <v>41507</v>
          </cell>
          <cell r="B912">
            <v>3.3269220000000002</v>
          </cell>
        </row>
        <row r="913">
          <cell r="A913">
            <v>41508</v>
          </cell>
          <cell r="B913">
            <v>3.3076919999999999</v>
          </cell>
        </row>
        <row r="914">
          <cell r="A914">
            <v>41509</v>
          </cell>
          <cell r="B914">
            <v>3.3076919999999999</v>
          </cell>
        </row>
        <row r="915">
          <cell r="A915">
            <v>41512</v>
          </cell>
          <cell r="B915">
            <v>3.2807680000000001</v>
          </cell>
        </row>
        <row r="916">
          <cell r="A916">
            <v>41513</v>
          </cell>
          <cell r="B916">
            <v>3.1230760000000002</v>
          </cell>
        </row>
        <row r="917">
          <cell r="A917">
            <v>41514</v>
          </cell>
          <cell r="B917">
            <v>3.153845</v>
          </cell>
        </row>
        <row r="918">
          <cell r="A918">
            <v>41515</v>
          </cell>
          <cell r="B918">
            <v>3.2403840000000002</v>
          </cell>
        </row>
        <row r="919">
          <cell r="A919">
            <v>41516</v>
          </cell>
          <cell r="B919">
            <v>3.2461530000000001</v>
          </cell>
        </row>
        <row r="920">
          <cell r="A920">
            <v>41519</v>
          </cell>
          <cell r="B920">
            <v>3.2653829999999999</v>
          </cell>
        </row>
        <row r="921">
          <cell r="A921">
            <v>41520</v>
          </cell>
          <cell r="B921">
            <v>3.259614</v>
          </cell>
        </row>
        <row r="922">
          <cell r="A922">
            <v>41521</v>
          </cell>
          <cell r="B922">
            <v>3.403845</v>
          </cell>
        </row>
        <row r="923">
          <cell r="A923">
            <v>41522</v>
          </cell>
          <cell r="B923">
            <v>3.423076</v>
          </cell>
        </row>
        <row r="924">
          <cell r="A924">
            <v>41523</v>
          </cell>
          <cell r="B924">
            <v>3.4096150000000001</v>
          </cell>
        </row>
        <row r="925">
          <cell r="A925">
            <v>41526</v>
          </cell>
          <cell r="B925">
            <v>3.4807679999999999</v>
          </cell>
        </row>
        <row r="926">
          <cell r="A926">
            <v>41527</v>
          </cell>
          <cell r="B926">
            <v>3.336538</v>
          </cell>
        </row>
        <row r="927">
          <cell r="A927">
            <v>41528</v>
          </cell>
          <cell r="B927">
            <v>3.290384</v>
          </cell>
        </row>
        <row r="928">
          <cell r="A928">
            <v>41529</v>
          </cell>
          <cell r="B928">
            <v>3.271153</v>
          </cell>
        </row>
        <row r="929">
          <cell r="A929">
            <v>41530</v>
          </cell>
          <cell r="B929">
            <v>3.271153</v>
          </cell>
        </row>
        <row r="930">
          <cell r="A930">
            <v>41533</v>
          </cell>
          <cell r="B930">
            <v>3.3269220000000002</v>
          </cell>
        </row>
        <row r="931">
          <cell r="A931">
            <v>41534</v>
          </cell>
          <cell r="B931">
            <v>3.2692290000000002</v>
          </cell>
        </row>
        <row r="932">
          <cell r="A932">
            <v>41535</v>
          </cell>
          <cell r="B932">
            <v>3.4134600000000002</v>
          </cell>
        </row>
        <row r="933">
          <cell r="A933">
            <v>41536</v>
          </cell>
          <cell r="B933">
            <v>3.3557679999999999</v>
          </cell>
        </row>
        <row r="934">
          <cell r="A934">
            <v>41537</v>
          </cell>
          <cell r="B934">
            <v>3.384614</v>
          </cell>
        </row>
        <row r="935">
          <cell r="A935">
            <v>41540</v>
          </cell>
          <cell r="B935">
            <v>3.423076</v>
          </cell>
        </row>
        <row r="936">
          <cell r="A936">
            <v>41541</v>
          </cell>
          <cell r="B936">
            <v>3.4480759999999999</v>
          </cell>
        </row>
        <row r="937">
          <cell r="A937">
            <v>41542</v>
          </cell>
          <cell r="B937">
            <v>3.4615369999999999</v>
          </cell>
        </row>
        <row r="938">
          <cell r="A938">
            <v>41543</v>
          </cell>
          <cell r="B938">
            <v>3.526923</v>
          </cell>
        </row>
        <row r="939">
          <cell r="A939">
            <v>41544</v>
          </cell>
          <cell r="B939">
            <v>3.6096140000000001</v>
          </cell>
        </row>
        <row r="940">
          <cell r="A940">
            <v>41547</v>
          </cell>
          <cell r="B940">
            <v>3.5249990000000002</v>
          </cell>
        </row>
        <row r="941">
          <cell r="A941">
            <v>41548</v>
          </cell>
          <cell r="B941">
            <v>3.4615369999999999</v>
          </cell>
        </row>
        <row r="942">
          <cell r="A942">
            <v>41549</v>
          </cell>
          <cell r="B942">
            <v>3.415384</v>
          </cell>
        </row>
        <row r="943">
          <cell r="A943">
            <v>41550</v>
          </cell>
          <cell r="B943">
            <v>3.384614</v>
          </cell>
        </row>
        <row r="944">
          <cell r="A944">
            <v>41551</v>
          </cell>
          <cell r="B944">
            <v>3.4326919999999999</v>
          </cell>
        </row>
        <row r="945">
          <cell r="A945">
            <v>41554</v>
          </cell>
          <cell r="B945">
            <v>3.403845</v>
          </cell>
        </row>
        <row r="946">
          <cell r="A946">
            <v>41555</v>
          </cell>
          <cell r="B946">
            <v>3.365383</v>
          </cell>
        </row>
        <row r="947">
          <cell r="A947">
            <v>41556</v>
          </cell>
          <cell r="B947">
            <v>3.324999</v>
          </cell>
        </row>
        <row r="948">
          <cell r="A948">
            <v>41557</v>
          </cell>
          <cell r="B948">
            <v>3.4326919999999999</v>
          </cell>
        </row>
        <row r="949">
          <cell r="A949">
            <v>41558</v>
          </cell>
          <cell r="B949">
            <v>3.4519220000000002</v>
          </cell>
        </row>
        <row r="950">
          <cell r="A950">
            <v>41561</v>
          </cell>
          <cell r="B950">
            <v>3.403845</v>
          </cell>
        </row>
        <row r="951">
          <cell r="A951">
            <v>41562</v>
          </cell>
          <cell r="B951">
            <v>3.2980749999999999</v>
          </cell>
        </row>
        <row r="952">
          <cell r="A952">
            <v>41563</v>
          </cell>
          <cell r="B952">
            <v>3.278845</v>
          </cell>
        </row>
        <row r="953">
          <cell r="A953">
            <v>41564</v>
          </cell>
          <cell r="B953">
            <v>3.2884600000000002</v>
          </cell>
        </row>
        <row r="954">
          <cell r="A954">
            <v>41565</v>
          </cell>
          <cell r="B954">
            <v>3.3057690000000002</v>
          </cell>
        </row>
        <row r="955">
          <cell r="A955">
            <v>41568</v>
          </cell>
          <cell r="B955">
            <v>3.3519220000000001</v>
          </cell>
        </row>
        <row r="956">
          <cell r="A956">
            <v>41569</v>
          </cell>
          <cell r="B956">
            <v>3.3499989999999999</v>
          </cell>
        </row>
        <row r="957">
          <cell r="A957">
            <v>41570</v>
          </cell>
          <cell r="B957">
            <v>3.211538</v>
          </cell>
        </row>
        <row r="958">
          <cell r="A958">
            <v>41571</v>
          </cell>
          <cell r="B958">
            <v>3.2692290000000002</v>
          </cell>
        </row>
        <row r="959">
          <cell r="A959">
            <v>41572</v>
          </cell>
          <cell r="B959">
            <v>3.2423069999999998</v>
          </cell>
        </row>
        <row r="960">
          <cell r="A960">
            <v>41575</v>
          </cell>
          <cell r="B960">
            <v>3.3076919999999999</v>
          </cell>
        </row>
        <row r="961">
          <cell r="A961">
            <v>41576</v>
          </cell>
          <cell r="B961">
            <v>3.259614</v>
          </cell>
        </row>
        <row r="962">
          <cell r="A962">
            <v>41577</v>
          </cell>
          <cell r="B962">
            <v>3.2211530000000002</v>
          </cell>
        </row>
        <row r="963">
          <cell r="A963">
            <v>41578</v>
          </cell>
          <cell r="B963">
            <v>3.1499990000000002</v>
          </cell>
        </row>
        <row r="964">
          <cell r="A964">
            <v>41579</v>
          </cell>
          <cell r="B964">
            <v>3.1865380000000001</v>
          </cell>
        </row>
        <row r="965">
          <cell r="A965">
            <v>41582</v>
          </cell>
          <cell r="B965">
            <v>3.2961529999999999</v>
          </cell>
        </row>
        <row r="966">
          <cell r="A966">
            <v>41583</v>
          </cell>
          <cell r="B966">
            <v>3.2692290000000002</v>
          </cell>
        </row>
        <row r="967">
          <cell r="A967">
            <v>41584</v>
          </cell>
          <cell r="B967">
            <v>3.2499989999999999</v>
          </cell>
        </row>
        <row r="968">
          <cell r="A968">
            <v>41585</v>
          </cell>
          <cell r="B968">
            <v>3.153845</v>
          </cell>
        </row>
        <row r="969">
          <cell r="A969">
            <v>41586</v>
          </cell>
          <cell r="B969">
            <v>3.1442299999999999</v>
          </cell>
        </row>
        <row r="970">
          <cell r="A970">
            <v>41589</v>
          </cell>
          <cell r="B970">
            <v>3.113461</v>
          </cell>
        </row>
        <row r="971">
          <cell r="A971">
            <v>41590</v>
          </cell>
          <cell r="B971">
            <v>3.0769220000000002</v>
          </cell>
        </row>
        <row r="972">
          <cell r="A972">
            <v>41591</v>
          </cell>
          <cell r="B972">
            <v>3.086538</v>
          </cell>
        </row>
        <row r="973">
          <cell r="A973">
            <v>41592</v>
          </cell>
          <cell r="B973">
            <v>3.0769220000000002</v>
          </cell>
        </row>
        <row r="974">
          <cell r="A974">
            <v>41596</v>
          </cell>
          <cell r="B974">
            <v>3.184615</v>
          </cell>
        </row>
        <row r="975">
          <cell r="A975">
            <v>41597</v>
          </cell>
          <cell r="B975">
            <v>3.2038449999999998</v>
          </cell>
        </row>
        <row r="976">
          <cell r="A976">
            <v>41599</v>
          </cell>
          <cell r="B976">
            <v>3.1173069999999998</v>
          </cell>
        </row>
        <row r="977">
          <cell r="A977">
            <v>41600</v>
          </cell>
          <cell r="B977">
            <v>3.1749999999999998</v>
          </cell>
        </row>
        <row r="978">
          <cell r="A978">
            <v>41603</v>
          </cell>
          <cell r="B978">
            <v>3.1576909999999998</v>
          </cell>
        </row>
        <row r="979">
          <cell r="A979">
            <v>41604</v>
          </cell>
          <cell r="B979">
            <v>3.2057690000000001</v>
          </cell>
        </row>
        <row r="980">
          <cell r="A980">
            <v>41605</v>
          </cell>
          <cell r="B980">
            <v>3.2884600000000002</v>
          </cell>
        </row>
        <row r="981">
          <cell r="A981">
            <v>41606</v>
          </cell>
          <cell r="B981">
            <v>3.251922</v>
          </cell>
        </row>
        <row r="982">
          <cell r="A982">
            <v>41607</v>
          </cell>
          <cell r="B982">
            <v>3.2499989999999999</v>
          </cell>
        </row>
        <row r="983">
          <cell r="A983">
            <v>41610</v>
          </cell>
          <cell r="B983">
            <v>3.1730749999999999</v>
          </cell>
        </row>
        <row r="984">
          <cell r="A984">
            <v>41611</v>
          </cell>
          <cell r="B984">
            <v>3.1288450000000001</v>
          </cell>
        </row>
        <row r="985">
          <cell r="A985">
            <v>41612</v>
          </cell>
          <cell r="B985">
            <v>3.134614</v>
          </cell>
        </row>
        <row r="986">
          <cell r="A986">
            <v>41613</v>
          </cell>
          <cell r="B986">
            <v>3.192307</v>
          </cell>
        </row>
        <row r="987">
          <cell r="A987">
            <v>41614</v>
          </cell>
          <cell r="B987">
            <v>3.1519219999999999</v>
          </cell>
        </row>
        <row r="988">
          <cell r="A988">
            <v>41617</v>
          </cell>
          <cell r="B988">
            <v>3.0961530000000002</v>
          </cell>
        </row>
        <row r="989">
          <cell r="A989">
            <v>41618</v>
          </cell>
          <cell r="B989">
            <v>3.1384599999999998</v>
          </cell>
        </row>
        <row r="990">
          <cell r="A990">
            <v>41619</v>
          </cell>
          <cell r="B990">
            <v>3.1403829999999999</v>
          </cell>
        </row>
        <row r="991">
          <cell r="A991">
            <v>41620</v>
          </cell>
          <cell r="B991">
            <v>2.9999989999999999</v>
          </cell>
        </row>
        <row r="992">
          <cell r="A992">
            <v>41621</v>
          </cell>
          <cell r="B992">
            <v>2.923076</v>
          </cell>
        </row>
        <row r="993">
          <cell r="A993">
            <v>41624</v>
          </cell>
          <cell r="B993">
            <v>2.8942299999999999</v>
          </cell>
        </row>
        <row r="994">
          <cell r="A994">
            <v>41625</v>
          </cell>
          <cell r="B994">
            <v>2.8211529999999998</v>
          </cell>
        </row>
        <row r="995">
          <cell r="A995">
            <v>41626</v>
          </cell>
          <cell r="B995">
            <v>2.805768</v>
          </cell>
        </row>
        <row r="996">
          <cell r="A996">
            <v>41627</v>
          </cell>
          <cell r="B996">
            <v>2.8980760000000001</v>
          </cell>
        </row>
        <row r="997">
          <cell r="A997">
            <v>41628</v>
          </cell>
          <cell r="B997">
            <v>2.9807679999999999</v>
          </cell>
        </row>
        <row r="998">
          <cell r="A998">
            <v>41631</v>
          </cell>
          <cell r="B998">
            <v>2.961538</v>
          </cell>
        </row>
        <row r="999">
          <cell r="A999">
            <v>41634</v>
          </cell>
          <cell r="B999">
            <v>2.8538459999999999</v>
          </cell>
        </row>
        <row r="1000">
          <cell r="A1000">
            <v>41635</v>
          </cell>
          <cell r="B1000">
            <v>2.8807680000000002</v>
          </cell>
        </row>
        <row r="1001">
          <cell r="A1001">
            <v>41638</v>
          </cell>
          <cell r="B1001">
            <v>2.8423060000000002</v>
          </cell>
        </row>
        <row r="1002">
          <cell r="A1002">
            <v>41641</v>
          </cell>
          <cell r="B1002">
            <v>2.9134600000000002</v>
          </cell>
        </row>
        <row r="1003">
          <cell r="A1003">
            <v>41642</v>
          </cell>
          <cell r="B1003">
            <v>2.8711530000000001</v>
          </cell>
        </row>
        <row r="1004">
          <cell r="A1004">
            <v>41645</v>
          </cell>
          <cell r="B1004">
            <v>2.9173070000000001</v>
          </cell>
        </row>
        <row r="1005">
          <cell r="A1005">
            <v>41646</v>
          </cell>
          <cell r="B1005">
            <v>2.9326910000000002</v>
          </cell>
        </row>
        <row r="1006">
          <cell r="A1006">
            <v>41647</v>
          </cell>
          <cell r="B1006">
            <v>2.9326910000000002</v>
          </cell>
        </row>
        <row r="1007">
          <cell r="A1007">
            <v>41648</v>
          </cell>
          <cell r="B1007">
            <v>2.8269220000000002</v>
          </cell>
        </row>
        <row r="1008">
          <cell r="A1008">
            <v>41649</v>
          </cell>
          <cell r="B1008">
            <v>2.8538459999999999</v>
          </cell>
        </row>
        <row r="1009">
          <cell r="A1009">
            <v>41652</v>
          </cell>
          <cell r="B1009">
            <v>2.7499989999999999</v>
          </cell>
        </row>
        <row r="1010">
          <cell r="A1010">
            <v>41653</v>
          </cell>
          <cell r="B1010">
            <v>2.8365369999999999</v>
          </cell>
        </row>
        <row r="1011">
          <cell r="A1011">
            <v>41654</v>
          </cell>
          <cell r="B1011">
            <v>2.8288449999999998</v>
          </cell>
        </row>
        <row r="1012">
          <cell r="A1012">
            <v>41655</v>
          </cell>
          <cell r="B1012">
            <v>2.7634609999999999</v>
          </cell>
        </row>
        <row r="1013">
          <cell r="A1013">
            <v>41656</v>
          </cell>
          <cell r="B1013">
            <v>2.7423069999999998</v>
          </cell>
        </row>
        <row r="1014">
          <cell r="A1014">
            <v>41659</v>
          </cell>
          <cell r="B1014">
            <v>2.7826909999999998</v>
          </cell>
        </row>
        <row r="1015">
          <cell r="A1015">
            <v>41660</v>
          </cell>
          <cell r="B1015">
            <v>2.7115369999999999</v>
          </cell>
        </row>
        <row r="1016">
          <cell r="A1016">
            <v>41661</v>
          </cell>
          <cell r="B1016">
            <v>2.7423069999999998</v>
          </cell>
        </row>
        <row r="1017">
          <cell r="A1017">
            <v>41662</v>
          </cell>
          <cell r="B1017">
            <v>2.6365379999999998</v>
          </cell>
        </row>
        <row r="1018">
          <cell r="A1018">
            <v>41663</v>
          </cell>
          <cell r="B1018">
            <v>2.7019220000000002</v>
          </cell>
        </row>
        <row r="1019">
          <cell r="A1019">
            <v>41666</v>
          </cell>
          <cell r="B1019">
            <v>2.7653840000000001</v>
          </cell>
        </row>
        <row r="1020">
          <cell r="A1020">
            <v>41667</v>
          </cell>
          <cell r="B1020">
            <v>2.84423</v>
          </cell>
        </row>
        <row r="1021">
          <cell r="A1021">
            <v>41668</v>
          </cell>
          <cell r="B1021">
            <v>2.7673070000000002</v>
          </cell>
        </row>
        <row r="1022">
          <cell r="A1022">
            <v>41669</v>
          </cell>
          <cell r="B1022">
            <v>2.8269220000000002</v>
          </cell>
        </row>
        <row r="1023">
          <cell r="A1023">
            <v>41670</v>
          </cell>
          <cell r="B1023">
            <v>2.7942300000000002</v>
          </cell>
        </row>
        <row r="1024">
          <cell r="A1024">
            <v>41673</v>
          </cell>
          <cell r="B1024">
            <v>2.7019220000000002</v>
          </cell>
        </row>
        <row r="1025">
          <cell r="A1025">
            <v>41674</v>
          </cell>
          <cell r="B1025">
            <v>2.7596150000000002</v>
          </cell>
        </row>
        <row r="1026">
          <cell r="A1026">
            <v>41675</v>
          </cell>
          <cell r="B1026">
            <v>2.730769</v>
          </cell>
        </row>
        <row r="1027">
          <cell r="A1027">
            <v>41676</v>
          </cell>
          <cell r="B1027">
            <v>2.7884600000000002</v>
          </cell>
        </row>
        <row r="1028">
          <cell r="A1028">
            <v>41677</v>
          </cell>
          <cell r="B1028">
            <v>2.7692299999999999</v>
          </cell>
        </row>
        <row r="1029">
          <cell r="A1029">
            <v>41680</v>
          </cell>
          <cell r="B1029">
            <v>2.7403840000000002</v>
          </cell>
        </row>
        <row r="1030">
          <cell r="A1030">
            <v>41681</v>
          </cell>
          <cell r="B1030">
            <v>2.7346149999999998</v>
          </cell>
        </row>
        <row r="1031">
          <cell r="A1031">
            <v>41682</v>
          </cell>
          <cell r="B1031">
            <v>2.7403840000000002</v>
          </cell>
        </row>
        <row r="1032">
          <cell r="A1032">
            <v>41683</v>
          </cell>
          <cell r="B1032">
            <v>2.7288450000000002</v>
          </cell>
        </row>
        <row r="1033">
          <cell r="A1033">
            <v>41684</v>
          </cell>
          <cell r="B1033">
            <v>2.7038449999999998</v>
          </cell>
        </row>
        <row r="1034">
          <cell r="A1034">
            <v>41687</v>
          </cell>
          <cell r="B1034">
            <v>2.7326920000000001</v>
          </cell>
        </row>
        <row r="1035">
          <cell r="A1035">
            <v>41688</v>
          </cell>
          <cell r="B1035">
            <v>2.7038449999999998</v>
          </cell>
        </row>
        <row r="1036">
          <cell r="A1036">
            <v>41689</v>
          </cell>
          <cell r="B1036">
            <v>2.7596150000000002</v>
          </cell>
        </row>
        <row r="1037">
          <cell r="A1037">
            <v>41690</v>
          </cell>
          <cell r="B1037">
            <v>2.7499989999999999</v>
          </cell>
        </row>
        <row r="1038">
          <cell r="A1038">
            <v>41691</v>
          </cell>
          <cell r="B1038">
            <v>2.8749989999999999</v>
          </cell>
        </row>
        <row r="1039">
          <cell r="A1039">
            <v>41694</v>
          </cell>
          <cell r="B1039">
            <v>3.0461529999999999</v>
          </cell>
        </row>
        <row r="1040">
          <cell r="A1040">
            <v>41695</v>
          </cell>
          <cell r="B1040">
            <v>3.0692300000000001</v>
          </cell>
        </row>
        <row r="1041">
          <cell r="A1041">
            <v>41696</v>
          </cell>
          <cell r="B1041">
            <v>3.1442299999999999</v>
          </cell>
        </row>
        <row r="1042">
          <cell r="A1042">
            <v>41697</v>
          </cell>
          <cell r="B1042">
            <v>3.2096149999999999</v>
          </cell>
        </row>
        <row r="1043">
          <cell r="A1043">
            <v>41698</v>
          </cell>
          <cell r="B1043">
            <v>3.1788449999999999</v>
          </cell>
        </row>
        <row r="1044">
          <cell r="A1044">
            <v>41703</v>
          </cell>
          <cell r="B1044">
            <v>3.1730749999999999</v>
          </cell>
        </row>
        <row r="1045">
          <cell r="A1045">
            <v>41704</v>
          </cell>
          <cell r="B1045">
            <v>3.1730749999999999</v>
          </cell>
        </row>
        <row r="1046">
          <cell r="A1046">
            <v>41705</v>
          </cell>
          <cell r="B1046">
            <v>3.1903839999999999</v>
          </cell>
        </row>
        <row r="1047">
          <cell r="A1047">
            <v>41708</v>
          </cell>
          <cell r="B1047">
            <v>3.1788449999999999</v>
          </cell>
        </row>
        <row r="1048">
          <cell r="A1048">
            <v>41709</v>
          </cell>
          <cell r="B1048">
            <v>3.2307679999999999</v>
          </cell>
        </row>
        <row r="1049">
          <cell r="A1049">
            <v>41710</v>
          </cell>
          <cell r="B1049">
            <v>3.1153840000000002</v>
          </cell>
        </row>
        <row r="1050">
          <cell r="A1050">
            <v>41711</v>
          </cell>
          <cell r="B1050">
            <v>3.0673059999999999</v>
          </cell>
        </row>
        <row r="1051">
          <cell r="A1051">
            <v>41712</v>
          </cell>
          <cell r="B1051">
            <v>3.0769220000000002</v>
          </cell>
        </row>
        <row r="1052">
          <cell r="A1052">
            <v>41715</v>
          </cell>
          <cell r="B1052">
            <v>3.153845</v>
          </cell>
        </row>
        <row r="1053">
          <cell r="A1053">
            <v>41716</v>
          </cell>
          <cell r="B1053">
            <v>3.2634599999999998</v>
          </cell>
        </row>
        <row r="1054">
          <cell r="A1054">
            <v>41717</v>
          </cell>
          <cell r="B1054">
            <v>3.3615370000000002</v>
          </cell>
        </row>
        <row r="1055">
          <cell r="A1055">
            <v>41718</v>
          </cell>
          <cell r="B1055">
            <v>3.4615369999999999</v>
          </cell>
        </row>
        <row r="1056">
          <cell r="A1056">
            <v>41719</v>
          </cell>
          <cell r="B1056">
            <v>3.4480759999999999</v>
          </cell>
        </row>
        <row r="1057">
          <cell r="A1057">
            <v>41722</v>
          </cell>
          <cell r="B1057">
            <v>3.4846140000000001</v>
          </cell>
        </row>
        <row r="1058">
          <cell r="A1058">
            <v>41723</v>
          </cell>
          <cell r="B1058">
            <v>3.490383</v>
          </cell>
        </row>
        <row r="1059">
          <cell r="A1059">
            <v>41724</v>
          </cell>
          <cell r="B1059">
            <v>3.5192299999999999</v>
          </cell>
        </row>
        <row r="1060">
          <cell r="A1060">
            <v>41725</v>
          </cell>
          <cell r="B1060">
            <v>3.5769220000000002</v>
          </cell>
        </row>
        <row r="1061">
          <cell r="A1061">
            <v>41726</v>
          </cell>
          <cell r="B1061">
            <v>3.6596150000000001</v>
          </cell>
        </row>
        <row r="1062">
          <cell r="A1062">
            <v>41729</v>
          </cell>
          <cell r="B1062">
            <v>3.7749990000000002</v>
          </cell>
        </row>
        <row r="1063">
          <cell r="A1063">
            <v>41730</v>
          </cell>
          <cell r="B1063">
            <v>3.7230759999999998</v>
          </cell>
        </row>
        <row r="1064">
          <cell r="A1064">
            <v>41731</v>
          </cell>
          <cell r="B1064">
            <v>3.6826910000000002</v>
          </cell>
        </row>
        <row r="1065">
          <cell r="A1065">
            <v>41732</v>
          </cell>
          <cell r="B1065">
            <v>3.7499989999999999</v>
          </cell>
        </row>
        <row r="1066">
          <cell r="A1066">
            <v>41733</v>
          </cell>
          <cell r="B1066">
            <v>3.8269220000000002</v>
          </cell>
        </row>
        <row r="1067">
          <cell r="A1067">
            <v>41736</v>
          </cell>
          <cell r="B1067">
            <v>3.8019219999999998</v>
          </cell>
        </row>
        <row r="1068">
          <cell r="A1068">
            <v>41737</v>
          </cell>
          <cell r="B1068">
            <v>3.7499989999999999</v>
          </cell>
        </row>
        <row r="1069">
          <cell r="A1069">
            <v>41738</v>
          </cell>
          <cell r="B1069">
            <v>3.7461519999999999</v>
          </cell>
        </row>
        <row r="1070">
          <cell r="A1070">
            <v>41739</v>
          </cell>
          <cell r="B1070">
            <v>3.6980759999999999</v>
          </cell>
        </row>
        <row r="1071">
          <cell r="A1071">
            <v>41740</v>
          </cell>
          <cell r="B1071">
            <v>3.6519219999999999</v>
          </cell>
        </row>
        <row r="1072">
          <cell r="A1072">
            <v>41743</v>
          </cell>
          <cell r="B1072">
            <v>3.5769220000000002</v>
          </cell>
        </row>
        <row r="1073">
          <cell r="A1073">
            <v>41744</v>
          </cell>
          <cell r="B1073">
            <v>3.4980760000000002</v>
          </cell>
        </row>
        <row r="1074">
          <cell r="A1074">
            <v>41745</v>
          </cell>
          <cell r="B1074">
            <v>3.5307689999999998</v>
          </cell>
        </row>
        <row r="1075">
          <cell r="A1075">
            <v>41746</v>
          </cell>
          <cell r="B1075">
            <v>3.5326919999999999</v>
          </cell>
        </row>
        <row r="1076">
          <cell r="A1076">
            <v>41751</v>
          </cell>
          <cell r="B1076">
            <v>3.6384599999999998</v>
          </cell>
        </row>
        <row r="1077">
          <cell r="A1077">
            <v>41752</v>
          </cell>
          <cell r="B1077">
            <v>3.5615380000000001</v>
          </cell>
        </row>
        <row r="1078">
          <cell r="A1078">
            <v>41753</v>
          </cell>
          <cell r="B1078">
            <v>3.490383</v>
          </cell>
        </row>
        <row r="1079">
          <cell r="A1079">
            <v>41754</v>
          </cell>
          <cell r="B1079">
            <v>3.526923</v>
          </cell>
        </row>
        <row r="1080">
          <cell r="A1080">
            <v>41757</v>
          </cell>
          <cell r="B1080">
            <v>3.5134599999999998</v>
          </cell>
        </row>
        <row r="1081">
          <cell r="A1081">
            <v>41758</v>
          </cell>
          <cell r="B1081">
            <v>3.653845</v>
          </cell>
        </row>
        <row r="1082">
          <cell r="A1082">
            <v>41759</v>
          </cell>
          <cell r="B1082">
            <v>3.653845</v>
          </cell>
        </row>
        <row r="1083">
          <cell r="A1083">
            <v>41761</v>
          </cell>
          <cell r="B1083">
            <v>3.6192289999999998</v>
          </cell>
        </row>
        <row r="1084">
          <cell r="A1084">
            <v>41764</v>
          </cell>
          <cell r="B1084">
            <v>3.6942300000000001</v>
          </cell>
        </row>
        <row r="1085">
          <cell r="A1085">
            <v>41765</v>
          </cell>
          <cell r="B1085">
            <v>3.653845</v>
          </cell>
        </row>
        <row r="1086">
          <cell r="A1086">
            <v>41766</v>
          </cell>
          <cell r="B1086">
            <v>3.6249989999999999</v>
          </cell>
        </row>
        <row r="1087">
          <cell r="A1087">
            <v>41767</v>
          </cell>
          <cell r="B1087">
            <v>3.6615380000000002</v>
          </cell>
        </row>
        <row r="1088">
          <cell r="A1088">
            <v>41768</v>
          </cell>
          <cell r="B1088">
            <v>3.5384609999999999</v>
          </cell>
        </row>
        <row r="1089">
          <cell r="A1089">
            <v>41771</v>
          </cell>
          <cell r="B1089">
            <v>3.6173060000000001</v>
          </cell>
        </row>
        <row r="1090">
          <cell r="A1090">
            <v>41772</v>
          </cell>
          <cell r="B1090">
            <v>3.6038450000000002</v>
          </cell>
        </row>
        <row r="1091">
          <cell r="A1091">
            <v>41773</v>
          </cell>
          <cell r="B1091">
            <v>3.7211530000000002</v>
          </cell>
        </row>
        <row r="1092">
          <cell r="A1092">
            <v>41774</v>
          </cell>
          <cell r="B1092">
            <v>3.7096140000000002</v>
          </cell>
        </row>
        <row r="1093">
          <cell r="A1093">
            <v>41775</v>
          </cell>
          <cell r="B1093">
            <v>3.7288450000000002</v>
          </cell>
        </row>
        <row r="1094">
          <cell r="A1094">
            <v>41778</v>
          </cell>
          <cell r="B1094">
            <v>3.7173060000000002</v>
          </cell>
        </row>
        <row r="1095">
          <cell r="A1095">
            <v>41779</v>
          </cell>
          <cell r="B1095">
            <v>3.6326909999999999</v>
          </cell>
        </row>
        <row r="1096">
          <cell r="A1096">
            <v>41780</v>
          </cell>
          <cell r="B1096">
            <v>3.6615380000000002</v>
          </cell>
        </row>
        <row r="1097">
          <cell r="A1097">
            <v>41781</v>
          </cell>
          <cell r="B1097">
            <v>3.6346150000000002</v>
          </cell>
        </row>
        <row r="1098">
          <cell r="A1098">
            <v>41782</v>
          </cell>
          <cell r="B1098">
            <v>3.6615380000000002</v>
          </cell>
        </row>
        <row r="1099">
          <cell r="A1099">
            <v>41785</v>
          </cell>
          <cell r="B1099">
            <v>3.673076</v>
          </cell>
        </row>
        <row r="1100">
          <cell r="A1100">
            <v>41786</v>
          </cell>
          <cell r="B1100">
            <v>3.6442299999999999</v>
          </cell>
        </row>
        <row r="1101">
          <cell r="A1101">
            <v>41787</v>
          </cell>
          <cell r="B1101">
            <v>3.653845</v>
          </cell>
        </row>
        <row r="1102">
          <cell r="A1102">
            <v>41788</v>
          </cell>
          <cell r="B1102">
            <v>3.653845</v>
          </cell>
        </row>
        <row r="1103">
          <cell r="A1103">
            <v>41789</v>
          </cell>
          <cell r="B1103">
            <v>3.653845</v>
          </cell>
        </row>
        <row r="1104">
          <cell r="A1104">
            <v>41792</v>
          </cell>
          <cell r="B1104">
            <v>3.5461529999999999</v>
          </cell>
        </row>
        <row r="1105">
          <cell r="A1105">
            <v>41793</v>
          </cell>
          <cell r="B1105">
            <v>3.528845</v>
          </cell>
        </row>
        <row r="1106">
          <cell r="A1106">
            <v>41794</v>
          </cell>
          <cell r="B1106">
            <v>3.4749989999999999</v>
          </cell>
        </row>
        <row r="1107">
          <cell r="A1107">
            <v>41795</v>
          </cell>
          <cell r="B1107">
            <v>3.5192299999999999</v>
          </cell>
        </row>
        <row r="1108">
          <cell r="A1108">
            <v>41796</v>
          </cell>
          <cell r="B1108">
            <v>3.5923069999999999</v>
          </cell>
        </row>
        <row r="1109">
          <cell r="A1109">
            <v>41799</v>
          </cell>
          <cell r="B1109">
            <v>3.6288450000000001</v>
          </cell>
        </row>
        <row r="1110">
          <cell r="A1110">
            <v>41800</v>
          </cell>
          <cell r="B1110">
            <v>3.6826910000000002</v>
          </cell>
        </row>
        <row r="1111">
          <cell r="A1111">
            <v>41801</v>
          </cell>
          <cell r="B1111">
            <v>3.580768</v>
          </cell>
        </row>
        <row r="1112">
          <cell r="A1112">
            <v>41803</v>
          </cell>
          <cell r="B1112">
            <v>3.6557689999999998</v>
          </cell>
        </row>
        <row r="1113">
          <cell r="A1113">
            <v>41806</v>
          </cell>
          <cell r="B1113">
            <v>3.7307679999999999</v>
          </cell>
        </row>
        <row r="1114">
          <cell r="A1114">
            <v>41807</v>
          </cell>
          <cell r="B1114">
            <v>3.7269220000000001</v>
          </cell>
        </row>
        <row r="1115">
          <cell r="A1115">
            <v>41808</v>
          </cell>
          <cell r="B1115">
            <v>3.692307</v>
          </cell>
        </row>
        <row r="1116">
          <cell r="A1116">
            <v>41810</v>
          </cell>
          <cell r="B1116">
            <v>3.6307689999999999</v>
          </cell>
        </row>
        <row r="1117">
          <cell r="A1117">
            <v>41813</v>
          </cell>
          <cell r="B1117">
            <v>3.5461529999999999</v>
          </cell>
        </row>
        <row r="1118">
          <cell r="A1118">
            <v>41814</v>
          </cell>
          <cell r="B1118">
            <v>3.6346150000000002</v>
          </cell>
        </row>
        <row r="1119">
          <cell r="A1119">
            <v>41815</v>
          </cell>
          <cell r="B1119">
            <v>3.574999</v>
          </cell>
        </row>
        <row r="1120">
          <cell r="A1120">
            <v>41816</v>
          </cell>
          <cell r="B1120">
            <v>3.5423070000000001</v>
          </cell>
        </row>
        <row r="1121">
          <cell r="A1121">
            <v>41817</v>
          </cell>
          <cell r="B1121">
            <v>3.5038450000000001</v>
          </cell>
        </row>
        <row r="1122">
          <cell r="A1122">
            <v>41820</v>
          </cell>
          <cell r="B1122">
            <v>3.5076909999999999</v>
          </cell>
        </row>
        <row r="1123">
          <cell r="A1123">
            <v>41821</v>
          </cell>
          <cell r="B1123">
            <v>3.59423</v>
          </cell>
        </row>
        <row r="1124">
          <cell r="A1124">
            <v>41822</v>
          </cell>
          <cell r="B1124">
            <v>3.5576910000000002</v>
          </cell>
        </row>
        <row r="1125">
          <cell r="A1125">
            <v>41823</v>
          </cell>
          <cell r="B1125">
            <v>3.653845</v>
          </cell>
        </row>
        <row r="1126">
          <cell r="A1126">
            <v>41824</v>
          </cell>
          <cell r="B1126">
            <v>3.653845</v>
          </cell>
        </row>
        <row r="1127">
          <cell r="A1127">
            <v>41827</v>
          </cell>
          <cell r="B1127">
            <v>3.58846</v>
          </cell>
        </row>
        <row r="1128">
          <cell r="A1128">
            <v>41828</v>
          </cell>
          <cell r="B1128">
            <v>3.653845</v>
          </cell>
        </row>
        <row r="1129">
          <cell r="A1129">
            <v>41830</v>
          </cell>
          <cell r="B1129">
            <v>3.5865369999999999</v>
          </cell>
        </row>
        <row r="1130">
          <cell r="A1130">
            <v>41831</v>
          </cell>
          <cell r="B1130">
            <v>3.559615</v>
          </cell>
        </row>
        <row r="1131">
          <cell r="A1131">
            <v>41834</v>
          </cell>
          <cell r="B1131">
            <v>3.6211519999999999</v>
          </cell>
        </row>
        <row r="1132">
          <cell r="A1132">
            <v>41835</v>
          </cell>
          <cell r="B1132">
            <v>3.5769220000000002</v>
          </cell>
        </row>
        <row r="1133">
          <cell r="A1133">
            <v>41836</v>
          </cell>
          <cell r="B1133">
            <v>3.548076</v>
          </cell>
        </row>
        <row r="1134">
          <cell r="A1134">
            <v>41837</v>
          </cell>
          <cell r="B1134">
            <v>3.4769220000000001</v>
          </cell>
        </row>
        <row r="1135">
          <cell r="A1135">
            <v>41838</v>
          </cell>
          <cell r="B1135">
            <v>3.5711529999999998</v>
          </cell>
        </row>
        <row r="1136">
          <cell r="A1136">
            <v>41841</v>
          </cell>
          <cell r="B1136">
            <v>3.653845</v>
          </cell>
        </row>
        <row r="1137">
          <cell r="A1137">
            <v>41842</v>
          </cell>
          <cell r="B1137">
            <v>3.7442299999999999</v>
          </cell>
        </row>
        <row r="1138">
          <cell r="A1138">
            <v>41843</v>
          </cell>
          <cell r="B1138">
            <v>3.7519230000000001</v>
          </cell>
        </row>
        <row r="1139">
          <cell r="A1139">
            <v>41844</v>
          </cell>
          <cell r="B1139">
            <v>3.7346140000000001</v>
          </cell>
        </row>
        <row r="1140">
          <cell r="A1140">
            <v>41845</v>
          </cell>
          <cell r="B1140">
            <v>3.740383</v>
          </cell>
        </row>
        <row r="1141">
          <cell r="A1141">
            <v>41848</v>
          </cell>
          <cell r="B1141">
            <v>3.6980759999999999</v>
          </cell>
        </row>
        <row r="1142">
          <cell r="A1142">
            <v>41849</v>
          </cell>
          <cell r="B1142">
            <v>3.7115369999999999</v>
          </cell>
        </row>
        <row r="1143">
          <cell r="A1143">
            <v>41850</v>
          </cell>
          <cell r="B1143">
            <v>3.6884610000000002</v>
          </cell>
        </row>
        <row r="1144">
          <cell r="A1144">
            <v>41851</v>
          </cell>
          <cell r="B1144">
            <v>3.6480760000000001</v>
          </cell>
        </row>
        <row r="1145">
          <cell r="A1145">
            <v>41852</v>
          </cell>
          <cell r="B1145">
            <v>3.673076</v>
          </cell>
        </row>
        <row r="1146">
          <cell r="A1146">
            <v>41855</v>
          </cell>
          <cell r="B1146">
            <v>3.8288449999999998</v>
          </cell>
        </row>
        <row r="1147">
          <cell r="A1147">
            <v>41856</v>
          </cell>
          <cell r="B1147">
            <v>3.9346139999999998</v>
          </cell>
        </row>
        <row r="1148">
          <cell r="A1148">
            <v>41857</v>
          </cell>
          <cell r="B1148">
            <v>3.83846</v>
          </cell>
        </row>
        <row r="1149">
          <cell r="A1149">
            <v>41858</v>
          </cell>
          <cell r="B1149">
            <v>3.8749989999999999</v>
          </cell>
        </row>
        <row r="1150">
          <cell r="A1150">
            <v>41859</v>
          </cell>
          <cell r="B1150">
            <v>3.8673069999999998</v>
          </cell>
        </row>
        <row r="1151">
          <cell r="A1151">
            <v>41862</v>
          </cell>
          <cell r="B1151">
            <v>3.9769230000000002</v>
          </cell>
        </row>
        <row r="1152">
          <cell r="A1152">
            <v>41863</v>
          </cell>
          <cell r="B1152">
            <v>4.0999990000000004</v>
          </cell>
        </row>
        <row r="1153">
          <cell r="A1153">
            <v>41864</v>
          </cell>
          <cell r="B1153">
            <v>4.2019219999999997</v>
          </cell>
        </row>
        <row r="1154">
          <cell r="A1154">
            <v>41865</v>
          </cell>
          <cell r="B1154">
            <v>4.1115380000000004</v>
          </cell>
        </row>
        <row r="1155">
          <cell r="A1155">
            <v>41866</v>
          </cell>
          <cell r="B1155">
            <v>4.0980759999999998</v>
          </cell>
        </row>
        <row r="1156">
          <cell r="A1156">
            <v>41869</v>
          </cell>
          <cell r="B1156">
            <v>4.1538449999999996</v>
          </cell>
        </row>
        <row r="1157">
          <cell r="A1157">
            <v>41870</v>
          </cell>
          <cell r="B1157">
            <v>4.1634599999999997</v>
          </cell>
        </row>
        <row r="1158">
          <cell r="A1158">
            <v>41871</v>
          </cell>
          <cell r="B1158">
            <v>4.2307680000000003</v>
          </cell>
        </row>
        <row r="1159">
          <cell r="A1159">
            <v>41872</v>
          </cell>
          <cell r="B1159">
            <v>4.2326920000000001</v>
          </cell>
        </row>
        <row r="1160">
          <cell r="A1160">
            <v>41873</v>
          </cell>
          <cell r="B1160">
            <v>4.259614</v>
          </cell>
        </row>
        <row r="1161">
          <cell r="A1161">
            <v>41876</v>
          </cell>
          <cell r="B1161">
            <v>4.2692300000000003</v>
          </cell>
        </row>
        <row r="1162">
          <cell r="A1162">
            <v>41877</v>
          </cell>
          <cell r="B1162">
            <v>4.3076910000000002</v>
          </cell>
        </row>
        <row r="1163">
          <cell r="A1163">
            <v>41878</v>
          </cell>
          <cell r="B1163">
            <v>4.4326910000000002</v>
          </cell>
        </row>
        <row r="1164">
          <cell r="A1164">
            <v>41879</v>
          </cell>
          <cell r="B1164">
            <v>4.3230750000000002</v>
          </cell>
        </row>
        <row r="1165">
          <cell r="A1165">
            <v>41880</v>
          </cell>
          <cell r="B1165">
            <v>4.1923060000000003</v>
          </cell>
        </row>
        <row r="1166">
          <cell r="A1166">
            <v>41883</v>
          </cell>
          <cell r="B1166">
            <v>4.0346140000000004</v>
          </cell>
        </row>
        <row r="1167">
          <cell r="A1167">
            <v>41884</v>
          </cell>
          <cell r="B1167">
            <v>4.021153</v>
          </cell>
        </row>
        <row r="1168">
          <cell r="A1168">
            <v>41885</v>
          </cell>
          <cell r="B1168">
            <v>4.0596139999999998</v>
          </cell>
        </row>
        <row r="1169">
          <cell r="A1169">
            <v>41886</v>
          </cell>
          <cell r="B1169">
            <v>4.0942299999999996</v>
          </cell>
        </row>
        <row r="1170">
          <cell r="A1170">
            <v>41887</v>
          </cell>
          <cell r="B1170">
            <v>4.0903840000000002</v>
          </cell>
        </row>
        <row r="1171">
          <cell r="A1171">
            <v>41890</v>
          </cell>
          <cell r="B1171">
            <v>4.1307679999999998</v>
          </cell>
        </row>
        <row r="1172">
          <cell r="A1172">
            <v>41891</v>
          </cell>
          <cell r="B1172">
            <v>4.048076</v>
          </cell>
        </row>
        <row r="1173">
          <cell r="A1173">
            <v>41892</v>
          </cell>
          <cell r="B1173">
            <v>4.1038459999999999</v>
          </cell>
        </row>
        <row r="1174">
          <cell r="A1174">
            <v>41893</v>
          </cell>
          <cell r="B1174">
            <v>4.0884600000000004</v>
          </cell>
        </row>
        <row r="1175">
          <cell r="A1175">
            <v>41894</v>
          </cell>
          <cell r="B1175">
            <v>3.9596140000000002</v>
          </cell>
        </row>
        <row r="1176">
          <cell r="A1176">
            <v>41897</v>
          </cell>
          <cell r="B1176">
            <v>3.9673060000000002</v>
          </cell>
        </row>
        <row r="1177">
          <cell r="A1177">
            <v>41898</v>
          </cell>
          <cell r="B1177">
            <v>3.9346139999999998</v>
          </cell>
        </row>
        <row r="1178">
          <cell r="A1178">
            <v>41899</v>
          </cell>
          <cell r="B1178">
            <v>3.9923069999999998</v>
          </cell>
        </row>
        <row r="1179">
          <cell r="A1179">
            <v>41900</v>
          </cell>
          <cell r="B1179">
            <v>3.980769</v>
          </cell>
        </row>
        <row r="1180">
          <cell r="A1180">
            <v>41901</v>
          </cell>
          <cell r="B1180">
            <v>3.9403830000000002</v>
          </cell>
        </row>
        <row r="1181">
          <cell r="A1181">
            <v>41904</v>
          </cell>
          <cell r="B1181">
            <v>3.936537</v>
          </cell>
        </row>
        <row r="1182">
          <cell r="A1182">
            <v>41905</v>
          </cell>
          <cell r="B1182">
            <v>3.9923069999999998</v>
          </cell>
        </row>
        <row r="1183">
          <cell r="A1183">
            <v>41906</v>
          </cell>
          <cell r="B1183">
            <v>4.1692299999999998</v>
          </cell>
        </row>
        <row r="1184">
          <cell r="A1184">
            <v>41907</v>
          </cell>
          <cell r="B1184">
            <v>4.2019219999999997</v>
          </cell>
        </row>
        <row r="1185">
          <cell r="A1185">
            <v>41908</v>
          </cell>
          <cell r="B1185">
            <v>4.2076919999999998</v>
          </cell>
        </row>
        <row r="1186">
          <cell r="A1186">
            <v>41911</v>
          </cell>
          <cell r="B1186">
            <v>4.1634599999999997</v>
          </cell>
        </row>
        <row r="1187">
          <cell r="A1187">
            <v>41912</v>
          </cell>
          <cell r="B1187">
            <v>4.0269219999999999</v>
          </cell>
        </row>
        <row r="1188">
          <cell r="A1188">
            <v>41913</v>
          </cell>
          <cell r="B1188">
            <v>4.0192300000000003</v>
          </cell>
        </row>
        <row r="1189">
          <cell r="A1189">
            <v>41914</v>
          </cell>
          <cell r="B1189">
            <v>3.9615369999999999</v>
          </cell>
        </row>
        <row r="1190">
          <cell r="A1190">
            <v>41915</v>
          </cell>
          <cell r="B1190">
            <v>4.0634600000000001</v>
          </cell>
        </row>
        <row r="1191">
          <cell r="A1191">
            <v>41918</v>
          </cell>
          <cell r="B1191">
            <v>4.1153839999999997</v>
          </cell>
        </row>
        <row r="1192">
          <cell r="A1192">
            <v>41919</v>
          </cell>
          <cell r="B1192">
            <v>4.113461</v>
          </cell>
        </row>
        <row r="1193">
          <cell r="A1193">
            <v>41920</v>
          </cell>
          <cell r="B1193">
            <v>4.1538449999999996</v>
          </cell>
        </row>
        <row r="1194">
          <cell r="A1194">
            <v>41921</v>
          </cell>
          <cell r="B1194">
            <v>4.1923060000000003</v>
          </cell>
        </row>
        <row r="1195">
          <cell r="A1195">
            <v>41922</v>
          </cell>
          <cell r="B1195">
            <v>4.080768</v>
          </cell>
        </row>
        <row r="1196">
          <cell r="A1196">
            <v>41925</v>
          </cell>
          <cell r="B1196">
            <v>4.134614</v>
          </cell>
        </row>
        <row r="1197">
          <cell r="A1197">
            <v>41926</v>
          </cell>
          <cell r="B1197">
            <v>4.1826910000000002</v>
          </cell>
        </row>
        <row r="1198">
          <cell r="A1198">
            <v>41927</v>
          </cell>
          <cell r="B1198">
            <v>4.2499989999999999</v>
          </cell>
        </row>
        <row r="1199">
          <cell r="A1199">
            <v>41928</v>
          </cell>
          <cell r="B1199">
            <v>4.3269219999999997</v>
          </cell>
        </row>
        <row r="1200">
          <cell r="A1200">
            <v>41929</v>
          </cell>
          <cell r="B1200">
            <v>4.3269219999999997</v>
          </cell>
        </row>
        <row r="1201">
          <cell r="A1201">
            <v>41932</v>
          </cell>
          <cell r="B1201">
            <v>4.3557680000000003</v>
          </cell>
        </row>
        <row r="1202">
          <cell r="A1202">
            <v>41933</v>
          </cell>
          <cell r="B1202">
            <v>4.336538</v>
          </cell>
        </row>
        <row r="1203">
          <cell r="A1203">
            <v>41934</v>
          </cell>
          <cell r="B1203">
            <v>4.2403839999999997</v>
          </cell>
        </row>
        <row r="1204">
          <cell r="A1204">
            <v>41935</v>
          </cell>
          <cell r="B1204">
            <v>4.0884600000000004</v>
          </cell>
        </row>
        <row r="1205">
          <cell r="A1205">
            <v>41936</v>
          </cell>
          <cell r="B1205">
            <v>4.173076</v>
          </cell>
        </row>
        <row r="1206">
          <cell r="A1206">
            <v>41939</v>
          </cell>
          <cell r="B1206">
            <v>4.2307680000000003</v>
          </cell>
        </row>
        <row r="1207">
          <cell r="A1207">
            <v>41940</v>
          </cell>
          <cell r="B1207">
            <v>4.1826910000000002</v>
          </cell>
        </row>
        <row r="1208">
          <cell r="A1208">
            <v>41941</v>
          </cell>
          <cell r="B1208">
            <v>4.1903829999999997</v>
          </cell>
        </row>
        <row r="1209">
          <cell r="A1209">
            <v>41942</v>
          </cell>
          <cell r="B1209">
            <v>4.2884599999999997</v>
          </cell>
        </row>
        <row r="1210">
          <cell r="A1210">
            <v>41943</v>
          </cell>
          <cell r="B1210">
            <v>4.324999</v>
          </cell>
        </row>
        <row r="1211">
          <cell r="A1211">
            <v>41946</v>
          </cell>
          <cell r="B1211">
            <v>4.3826910000000003</v>
          </cell>
        </row>
        <row r="1212">
          <cell r="A1212">
            <v>41947</v>
          </cell>
          <cell r="B1212">
            <v>4.3557680000000003</v>
          </cell>
        </row>
        <row r="1213">
          <cell r="A1213">
            <v>41948</v>
          </cell>
          <cell r="B1213">
            <v>4.4557690000000001</v>
          </cell>
        </row>
        <row r="1214">
          <cell r="A1214">
            <v>41949</v>
          </cell>
          <cell r="B1214">
            <v>4.4249999999999998</v>
          </cell>
        </row>
        <row r="1215">
          <cell r="A1215">
            <v>41950</v>
          </cell>
          <cell r="B1215">
            <v>4.8173069999999996</v>
          </cell>
        </row>
        <row r="1216">
          <cell r="A1216">
            <v>41953</v>
          </cell>
          <cell r="B1216">
            <v>4.8076910000000002</v>
          </cell>
        </row>
        <row r="1217">
          <cell r="A1217">
            <v>41954</v>
          </cell>
          <cell r="B1217">
            <v>4.7499989999999999</v>
          </cell>
        </row>
        <row r="1218">
          <cell r="A1218">
            <v>41955</v>
          </cell>
          <cell r="B1218">
            <v>4.7557679999999998</v>
          </cell>
        </row>
        <row r="1219">
          <cell r="A1219">
            <v>41956</v>
          </cell>
          <cell r="B1219">
            <v>4.7903840000000004</v>
          </cell>
        </row>
        <row r="1220">
          <cell r="A1220">
            <v>41957</v>
          </cell>
          <cell r="B1220">
            <v>4.5576920000000003</v>
          </cell>
        </row>
        <row r="1221">
          <cell r="A1221">
            <v>41960</v>
          </cell>
          <cell r="B1221">
            <v>4.5576920000000003</v>
          </cell>
        </row>
        <row r="1222">
          <cell r="A1222">
            <v>41961</v>
          </cell>
          <cell r="B1222">
            <v>4.6538449999999996</v>
          </cell>
        </row>
        <row r="1223">
          <cell r="A1223">
            <v>41962</v>
          </cell>
          <cell r="B1223">
            <v>4.6230760000000002</v>
          </cell>
        </row>
        <row r="1224">
          <cell r="A1224">
            <v>41964</v>
          </cell>
          <cell r="B1224">
            <v>4.7115369999999999</v>
          </cell>
        </row>
        <row r="1225">
          <cell r="A1225">
            <v>41967</v>
          </cell>
          <cell r="B1225">
            <v>4.7615369999999997</v>
          </cell>
        </row>
        <row r="1226">
          <cell r="A1226">
            <v>41968</v>
          </cell>
          <cell r="B1226">
            <v>4.684615</v>
          </cell>
        </row>
        <row r="1227">
          <cell r="A1227">
            <v>41969</v>
          </cell>
          <cell r="B1227">
            <v>4.7115369999999999</v>
          </cell>
        </row>
        <row r="1228">
          <cell r="A1228">
            <v>41970</v>
          </cell>
          <cell r="B1228">
            <v>4.673076</v>
          </cell>
        </row>
        <row r="1229">
          <cell r="A1229">
            <v>41971</v>
          </cell>
          <cell r="B1229">
            <v>4.6923069999999996</v>
          </cell>
        </row>
        <row r="1230">
          <cell r="A1230">
            <v>41974</v>
          </cell>
          <cell r="B1230">
            <v>4.6634599999999997</v>
          </cell>
        </row>
        <row r="1231">
          <cell r="A1231">
            <v>41975</v>
          </cell>
          <cell r="B1231">
            <v>4.7538450000000001</v>
          </cell>
        </row>
        <row r="1232">
          <cell r="A1232">
            <v>41976</v>
          </cell>
          <cell r="B1232">
            <v>4.8076910000000002</v>
          </cell>
        </row>
        <row r="1233">
          <cell r="A1233">
            <v>41977</v>
          </cell>
          <cell r="B1233">
            <v>4.771153</v>
          </cell>
        </row>
        <row r="1234">
          <cell r="A1234">
            <v>41978</v>
          </cell>
          <cell r="B1234">
            <v>4.7269220000000001</v>
          </cell>
        </row>
        <row r="1235">
          <cell r="A1235">
            <v>41981</v>
          </cell>
          <cell r="B1235">
            <v>4.6442290000000002</v>
          </cell>
        </row>
        <row r="1236">
          <cell r="A1236">
            <v>41982</v>
          </cell>
          <cell r="B1236">
            <v>4.5923069999999999</v>
          </cell>
        </row>
        <row r="1237">
          <cell r="A1237">
            <v>41983</v>
          </cell>
          <cell r="B1237">
            <v>4.5038450000000001</v>
          </cell>
        </row>
        <row r="1238">
          <cell r="A1238">
            <v>41984</v>
          </cell>
          <cell r="B1238">
            <v>4.5634610000000002</v>
          </cell>
        </row>
        <row r="1239">
          <cell r="A1239">
            <v>41985</v>
          </cell>
          <cell r="B1239">
            <v>4.6096139999999997</v>
          </cell>
        </row>
        <row r="1240">
          <cell r="A1240">
            <v>41988</v>
          </cell>
          <cell r="B1240">
            <v>4.6153829999999996</v>
          </cell>
        </row>
        <row r="1241">
          <cell r="A1241">
            <v>41989</v>
          </cell>
          <cell r="B1241">
            <v>4.4711530000000002</v>
          </cell>
        </row>
        <row r="1242">
          <cell r="A1242">
            <v>41990</v>
          </cell>
          <cell r="B1242">
            <v>4.4461529999999998</v>
          </cell>
        </row>
        <row r="1243">
          <cell r="A1243">
            <v>41991</v>
          </cell>
          <cell r="B1243">
            <v>4.4269220000000002</v>
          </cell>
        </row>
        <row r="1244">
          <cell r="A1244">
            <v>41992</v>
          </cell>
          <cell r="B1244">
            <v>4.5980759999999998</v>
          </cell>
        </row>
        <row r="1245">
          <cell r="A1245">
            <v>41995</v>
          </cell>
          <cell r="B1245">
            <v>4.6442290000000002</v>
          </cell>
        </row>
        <row r="1246">
          <cell r="A1246">
            <v>41996</v>
          </cell>
          <cell r="B1246">
            <v>4.5826909999999996</v>
          </cell>
        </row>
        <row r="1247">
          <cell r="A1247">
            <v>41999</v>
          </cell>
          <cell r="B1247">
            <v>4.7230759999999998</v>
          </cell>
        </row>
        <row r="1248">
          <cell r="A1248">
            <v>42002</v>
          </cell>
          <cell r="B1248">
            <v>4.8749989999999999</v>
          </cell>
        </row>
        <row r="1249">
          <cell r="A1249">
            <v>42003</v>
          </cell>
          <cell r="B1249">
            <v>4.8749989999999999</v>
          </cell>
        </row>
        <row r="1250">
          <cell r="A1250">
            <v>42006</v>
          </cell>
          <cell r="B1250">
            <v>4.8076910000000002</v>
          </cell>
        </row>
        <row r="1251">
          <cell r="A1251">
            <v>42009</v>
          </cell>
          <cell r="B1251">
            <v>4.7538450000000001</v>
          </cell>
        </row>
        <row r="1252">
          <cell r="A1252">
            <v>42010</v>
          </cell>
          <cell r="B1252">
            <v>4.8346140000000002</v>
          </cell>
        </row>
        <row r="1253">
          <cell r="A1253">
            <v>42011</v>
          </cell>
          <cell r="B1253">
            <v>4.9615369999999999</v>
          </cell>
        </row>
        <row r="1254">
          <cell r="A1254">
            <v>42012</v>
          </cell>
          <cell r="B1254">
            <v>4.9999989999999999</v>
          </cell>
        </row>
        <row r="1255">
          <cell r="A1255">
            <v>42013</v>
          </cell>
          <cell r="B1255">
            <v>4.9326910000000002</v>
          </cell>
        </row>
        <row r="1256">
          <cell r="A1256">
            <v>42016</v>
          </cell>
          <cell r="B1256">
            <v>5.0576910000000002</v>
          </cell>
        </row>
        <row r="1257">
          <cell r="A1257">
            <v>42017</v>
          </cell>
          <cell r="B1257">
            <v>5.0538449999999999</v>
          </cell>
        </row>
        <row r="1258">
          <cell r="A1258">
            <v>42018</v>
          </cell>
          <cell r="B1258">
            <v>5.0288449999999996</v>
          </cell>
        </row>
        <row r="1259">
          <cell r="A1259">
            <v>42019</v>
          </cell>
          <cell r="B1259">
            <v>4.9999989999999999</v>
          </cell>
        </row>
        <row r="1260">
          <cell r="A1260">
            <v>42020</v>
          </cell>
          <cell r="B1260">
            <v>5.1307689999999999</v>
          </cell>
        </row>
        <row r="1261">
          <cell r="A1261">
            <v>42023</v>
          </cell>
          <cell r="B1261">
            <v>5.021153</v>
          </cell>
        </row>
        <row r="1262">
          <cell r="A1262">
            <v>42024</v>
          </cell>
          <cell r="B1262">
            <v>5.1019220000000001</v>
          </cell>
        </row>
        <row r="1263">
          <cell r="A1263">
            <v>42025</v>
          </cell>
          <cell r="B1263">
            <v>5.048076</v>
          </cell>
        </row>
        <row r="1264">
          <cell r="A1264">
            <v>42026</v>
          </cell>
          <cell r="B1264">
            <v>4.9423069999999996</v>
          </cell>
        </row>
        <row r="1265">
          <cell r="A1265">
            <v>42027</v>
          </cell>
          <cell r="B1265">
            <v>4.9961520000000004</v>
          </cell>
        </row>
        <row r="1266">
          <cell r="A1266">
            <v>42030</v>
          </cell>
          <cell r="B1266">
            <v>5.0019229999999997</v>
          </cell>
        </row>
        <row r="1267">
          <cell r="A1267">
            <v>42031</v>
          </cell>
          <cell r="B1267">
            <v>4.9423069999999996</v>
          </cell>
        </row>
        <row r="1268">
          <cell r="A1268">
            <v>42032</v>
          </cell>
          <cell r="B1268">
            <v>4.9807680000000003</v>
          </cell>
        </row>
        <row r="1269">
          <cell r="A1269">
            <v>42033</v>
          </cell>
          <cell r="B1269">
            <v>4.9903829999999996</v>
          </cell>
        </row>
        <row r="1270">
          <cell r="A1270">
            <v>42034</v>
          </cell>
          <cell r="B1270">
            <v>4.9711530000000002</v>
          </cell>
        </row>
        <row r="1271">
          <cell r="A1271">
            <v>42037</v>
          </cell>
          <cell r="B1271">
            <v>4.9807680000000003</v>
          </cell>
        </row>
        <row r="1272">
          <cell r="A1272">
            <v>42038</v>
          </cell>
          <cell r="B1272">
            <v>5.0730760000000004</v>
          </cell>
        </row>
        <row r="1273">
          <cell r="A1273">
            <v>42039</v>
          </cell>
          <cell r="B1273">
            <v>4.8846150000000002</v>
          </cell>
        </row>
        <row r="1274">
          <cell r="A1274">
            <v>42040</v>
          </cell>
          <cell r="B1274">
            <v>4.9038449999999996</v>
          </cell>
        </row>
        <row r="1275">
          <cell r="A1275">
            <v>42041</v>
          </cell>
          <cell r="B1275">
            <v>4.955768</v>
          </cell>
        </row>
        <row r="1276">
          <cell r="A1276">
            <v>42044</v>
          </cell>
          <cell r="B1276">
            <v>5.0442299999999998</v>
          </cell>
        </row>
        <row r="1277">
          <cell r="A1277">
            <v>42045</v>
          </cell>
          <cell r="B1277">
            <v>4.9999989999999999</v>
          </cell>
        </row>
        <row r="1278">
          <cell r="A1278">
            <v>42046</v>
          </cell>
          <cell r="B1278">
            <v>4.9653830000000001</v>
          </cell>
        </row>
        <row r="1279">
          <cell r="A1279">
            <v>42047</v>
          </cell>
          <cell r="B1279">
            <v>4.9999989999999999</v>
          </cell>
        </row>
        <row r="1280">
          <cell r="A1280">
            <v>42048</v>
          </cell>
          <cell r="B1280">
            <v>5.0365380000000002</v>
          </cell>
        </row>
        <row r="1281">
          <cell r="A1281">
            <v>42053</v>
          </cell>
          <cell r="B1281">
            <v>5.221152</v>
          </cell>
        </row>
        <row r="1282">
          <cell r="A1282">
            <v>42054</v>
          </cell>
          <cell r="B1282">
            <v>5.3096139999999998</v>
          </cell>
        </row>
        <row r="1283">
          <cell r="A1283">
            <v>42055</v>
          </cell>
          <cell r="B1283">
            <v>5.3134600000000001</v>
          </cell>
        </row>
        <row r="1284">
          <cell r="A1284">
            <v>42058</v>
          </cell>
          <cell r="B1284">
            <v>5.2903840000000004</v>
          </cell>
        </row>
        <row r="1285">
          <cell r="A1285">
            <v>42059</v>
          </cell>
          <cell r="B1285">
            <v>5.3076910000000002</v>
          </cell>
        </row>
        <row r="1286">
          <cell r="A1286">
            <v>42060</v>
          </cell>
          <cell r="B1286">
            <v>5.3942300000000003</v>
          </cell>
        </row>
        <row r="1287">
          <cell r="A1287">
            <v>42061</v>
          </cell>
          <cell r="B1287">
            <v>5.4423060000000003</v>
          </cell>
        </row>
        <row r="1288">
          <cell r="A1288">
            <v>42062</v>
          </cell>
          <cell r="B1288">
            <v>5.4807680000000003</v>
          </cell>
        </row>
        <row r="1289">
          <cell r="A1289">
            <v>42065</v>
          </cell>
          <cell r="B1289">
            <v>5.384614</v>
          </cell>
        </row>
        <row r="1290">
          <cell r="A1290">
            <v>42066</v>
          </cell>
          <cell r="B1290">
            <v>5.3499990000000004</v>
          </cell>
        </row>
        <row r="1291">
          <cell r="A1291">
            <v>42067</v>
          </cell>
          <cell r="B1291">
            <v>5.3557689999999996</v>
          </cell>
        </row>
        <row r="1292">
          <cell r="A1292">
            <v>42068</v>
          </cell>
          <cell r="B1292">
            <v>5.384614</v>
          </cell>
        </row>
        <row r="1293">
          <cell r="A1293">
            <v>42069</v>
          </cell>
          <cell r="B1293">
            <v>5.2499989999999999</v>
          </cell>
        </row>
        <row r="1294">
          <cell r="A1294">
            <v>42072</v>
          </cell>
          <cell r="B1294">
            <v>5.2326920000000001</v>
          </cell>
        </row>
        <row r="1295">
          <cell r="A1295">
            <v>42073</v>
          </cell>
          <cell r="B1295">
            <v>5.1442300000000003</v>
          </cell>
        </row>
        <row r="1296">
          <cell r="A1296">
            <v>42074</v>
          </cell>
          <cell r="B1296">
            <v>5.1923060000000003</v>
          </cell>
        </row>
        <row r="1297">
          <cell r="A1297">
            <v>42075</v>
          </cell>
          <cell r="B1297">
            <v>5.1923060000000003</v>
          </cell>
        </row>
        <row r="1298">
          <cell r="A1298">
            <v>42076</v>
          </cell>
          <cell r="B1298">
            <v>5.1038449999999997</v>
          </cell>
        </row>
        <row r="1299">
          <cell r="A1299">
            <v>42079</v>
          </cell>
          <cell r="B1299">
            <v>4.9999989999999999</v>
          </cell>
        </row>
        <row r="1300">
          <cell r="A1300">
            <v>42080</v>
          </cell>
          <cell r="B1300">
            <v>4.9596140000000002</v>
          </cell>
        </row>
        <row r="1301">
          <cell r="A1301">
            <v>42081</v>
          </cell>
          <cell r="B1301">
            <v>4.9846139999999997</v>
          </cell>
        </row>
        <row r="1302">
          <cell r="A1302">
            <v>42082</v>
          </cell>
          <cell r="B1302">
            <v>5.0730760000000004</v>
          </cell>
        </row>
        <row r="1303">
          <cell r="A1303">
            <v>42083</v>
          </cell>
          <cell r="B1303">
            <v>5.107691</v>
          </cell>
        </row>
        <row r="1304">
          <cell r="A1304">
            <v>42086</v>
          </cell>
          <cell r="B1304">
            <v>5.0230759999999997</v>
          </cell>
        </row>
        <row r="1305">
          <cell r="A1305">
            <v>42087</v>
          </cell>
          <cell r="B1305">
            <v>5.1538449999999996</v>
          </cell>
        </row>
        <row r="1306">
          <cell r="A1306">
            <v>42088</v>
          </cell>
          <cell r="B1306">
            <v>5.298076</v>
          </cell>
        </row>
        <row r="1307">
          <cell r="A1307">
            <v>42089</v>
          </cell>
          <cell r="B1307">
            <v>5.3365369999999999</v>
          </cell>
        </row>
        <row r="1308">
          <cell r="A1308">
            <v>42090</v>
          </cell>
          <cell r="B1308">
            <v>5.3076910000000002</v>
          </cell>
        </row>
        <row r="1309">
          <cell r="A1309">
            <v>42093</v>
          </cell>
          <cell r="B1309">
            <v>5.3942300000000003</v>
          </cell>
        </row>
        <row r="1310">
          <cell r="A1310">
            <v>42094</v>
          </cell>
          <cell r="B1310">
            <v>5.5076910000000003</v>
          </cell>
        </row>
        <row r="1311">
          <cell r="A1311">
            <v>42095</v>
          </cell>
          <cell r="B1311">
            <v>5.4980760000000002</v>
          </cell>
        </row>
        <row r="1312">
          <cell r="A1312">
            <v>42096</v>
          </cell>
          <cell r="B1312">
            <v>5.7884599999999997</v>
          </cell>
        </row>
        <row r="1313">
          <cell r="A1313">
            <v>42100</v>
          </cell>
          <cell r="B1313">
            <v>5.8461530000000002</v>
          </cell>
        </row>
        <row r="1314">
          <cell r="A1314">
            <v>42101</v>
          </cell>
          <cell r="B1314">
            <v>5.8942290000000002</v>
          </cell>
        </row>
        <row r="1315">
          <cell r="A1315">
            <v>42102</v>
          </cell>
          <cell r="B1315">
            <v>5.9884599999999999</v>
          </cell>
        </row>
        <row r="1316">
          <cell r="A1316">
            <v>42103</v>
          </cell>
          <cell r="B1316">
            <v>5.9442300000000001</v>
          </cell>
        </row>
        <row r="1317">
          <cell r="A1317">
            <v>42104</v>
          </cell>
          <cell r="B1317">
            <v>5.9019219999999999</v>
          </cell>
        </row>
        <row r="1318">
          <cell r="A1318">
            <v>42107</v>
          </cell>
          <cell r="B1318">
            <v>5.9692299999999996</v>
          </cell>
        </row>
        <row r="1319">
          <cell r="A1319">
            <v>42108</v>
          </cell>
          <cell r="B1319">
            <v>6.2307680000000003</v>
          </cell>
        </row>
        <row r="1320">
          <cell r="A1320">
            <v>42109</v>
          </cell>
          <cell r="B1320">
            <v>6.1346150000000002</v>
          </cell>
        </row>
        <row r="1321">
          <cell r="A1321">
            <v>42110</v>
          </cell>
          <cell r="B1321">
            <v>6.1153829999999996</v>
          </cell>
        </row>
        <row r="1322">
          <cell r="A1322">
            <v>42111</v>
          </cell>
          <cell r="B1322">
            <v>5.9923060000000001</v>
          </cell>
        </row>
        <row r="1323">
          <cell r="A1323">
            <v>42114</v>
          </cell>
          <cell r="B1323">
            <v>6.048076</v>
          </cell>
        </row>
        <row r="1324">
          <cell r="A1324">
            <v>42116</v>
          </cell>
          <cell r="B1324">
            <v>6.0403840000000004</v>
          </cell>
        </row>
        <row r="1325">
          <cell r="A1325">
            <v>42117</v>
          </cell>
          <cell r="B1325">
            <v>6.1346150000000002</v>
          </cell>
        </row>
        <row r="1326">
          <cell r="A1326">
            <v>42118</v>
          </cell>
          <cell r="B1326">
            <v>6.2615379999999998</v>
          </cell>
        </row>
        <row r="1327">
          <cell r="A1327">
            <v>42121</v>
          </cell>
          <cell r="B1327">
            <v>6.3057679999999996</v>
          </cell>
        </row>
        <row r="1328">
          <cell r="A1328">
            <v>42122</v>
          </cell>
          <cell r="B1328">
            <v>6.173076</v>
          </cell>
        </row>
        <row r="1329">
          <cell r="A1329">
            <v>42123</v>
          </cell>
          <cell r="B1329">
            <v>6.2211530000000002</v>
          </cell>
        </row>
        <row r="1330">
          <cell r="A1330">
            <v>42124</v>
          </cell>
          <cell r="B1330">
            <v>6.5769219999999997</v>
          </cell>
        </row>
        <row r="1331">
          <cell r="A1331">
            <v>42128</v>
          </cell>
          <cell r="B1331">
            <v>6.5865369999999999</v>
          </cell>
        </row>
        <row r="1332">
          <cell r="A1332">
            <v>42129</v>
          </cell>
          <cell r="B1332">
            <v>6.6538449999999996</v>
          </cell>
        </row>
        <row r="1333">
          <cell r="A1333">
            <v>42130</v>
          </cell>
          <cell r="B1333">
            <v>6.798076</v>
          </cell>
        </row>
        <row r="1334">
          <cell r="A1334">
            <v>42131</v>
          </cell>
          <cell r="B1334">
            <v>6.9192289999999996</v>
          </cell>
        </row>
        <row r="1335">
          <cell r="A1335">
            <v>42132</v>
          </cell>
          <cell r="B1335">
            <v>7.0057679999999998</v>
          </cell>
        </row>
        <row r="1336">
          <cell r="A1336">
            <v>42135</v>
          </cell>
          <cell r="B1336">
            <v>7.1692299999999998</v>
          </cell>
        </row>
        <row r="1337">
          <cell r="A1337">
            <v>42136</v>
          </cell>
          <cell r="B1337">
            <v>6.9999989999999999</v>
          </cell>
        </row>
        <row r="1338">
          <cell r="A1338">
            <v>42137</v>
          </cell>
          <cell r="B1338">
            <v>7.0384599999999997</v>
          </cell>
        </row>
        <row r="1339">
          <cell r="A1339">
            <v>42138</v>
          </cell>
          <cell r="B1339">
            <v>7.1153829999999996</v>
          </cell>
        </row>
        <row r="1340">
          <cell r="A1340">
            <v>42139</v>
          </cell>
          <cell r="B1340">
            <v>7.3076910000000002</v>
          </cell>
        </row>
        <row r="1341">
          <cell r="A1341">
            <v>42142</v>
          </cell>
          <cell r="B1341">
            <v>7.3076910000000002</v>
          </cell>
        </row>
        <row r="1342">
          <cell r="A1342">
            <v>42143</v>
          </cell>
          <cell r="B1342">
            <v>7.0884609999999997</v>
          </cell>
        </row>
        <row r="1343">
          <cell r="A1343">
            <v>42144</v>
          </cell>
          <cell r="B1343">
            <v>7.1538449999999996</v>
          </cell>
        </row>
        <row r="1344">
          <cell r="A1344">
            <v>42145</v>
          </cell>
          <cell r="B1344">
            <v>7.2807690000000003</v>
          </cell>
        </row>
        <row r="1345">
          <cell r="A1345">
            <v>42146</v>
          </cell>
          <cell r="B1345">
            <v>7.2365370000000002</v>
          </cell>
        </row>
        <row r="1346">
          <cell r="A1346">
            <v>42149</v>
          </cell>
          <cell r="B1346">
            <v>7.3115379999999996</v>
          </cell>
        </row>
        <row r="1347">
          <cell r="A1347">
            <v>42150</v>
          </cell>
          <cell r="B1347">
            <v>7.2403829999999996</v>
          </cell>
        </row>
        <row r="1348">
          <cell r="A1348">
            <v>42151</v>
          </cell>
          <cell r="B1348">
            <v>7.0692300000000001</v>
          </cell>
        </row>
        <row r="1349">
          <cell r="A1349">
            <v>42152</v>
          </cell>
          <cell r="B1349">
            <v>7.0230759999999997</v>
          </cell>
        </row>
        <row r="1350">
          <cell r="A1350">
            <v>42153</v>
          </cell>
          <cell r="B1350">
            <v>6.8499990000000004</v>
          </cell>
        </row>
        <row r="1351">
          <cell r="A1351">
            <v>42156</v>
          </cell>
          <cell r="B1351">
            <v>6.9788449999999997</v>
          </cell>
        </row>
        <row r="1352">
          <cell r="A1352">
            <v>42157</v>
          </cell>
          <cell r="B1352">
            <v>6.9211520000000002</v>
          </cell>
        </row>
        <row r="1353">
          <cell r="A1353">
            <v>42158</v>
          </cell>
          <cell r="B1353">
            <v>6.982691</v>
          </cell>
        </row>
        <row r="1354">
          <cell r="A1354">
            <v>42160</v>
          </cell>
          <cell r="B1354">
            <v>7.0192290000000002</v>
          </cell>
        </row>
        <row r="1355">
          <cell r="A1355">
            <v>42163</v>
          </cell>
          <cell r="B1355">
            <v>7.0192290000000002</v>
          </cell>
        </row>
        <row r="1356">
          <cell r="A1356">
            <v>42164</v>
          </cell>
          <cell r="B1356">
            <v>7.0519230000000004</v>
          </cell>
        </row>
        <row r="1357">
          <cell r="A1357">
            <v>42165</v>
          </cell>
          <cell r="B1357">
            <v>6.9249999999999998</v>
          </cell>
        </row>
        <row r="1358">
          <cell r="A1358">
            <v>42166</v>
          </cell>
          <cell r="B1358">
            <v>6.9519219999999997</v>
          </cell>
        </row>
        <row r="1359">
          <cell r="A1359">
            <v>42167</v>
          </cell>
          <cell r="B1359">
            <v>7.1153829999999996</v>
          </cell>
        </row>
        <row r="1360">
          <cell r="A1360">
            <v>42170</v>
          </cell>
          <cell r="B1360">
            <v>7.1923069999999996</v>
          </cell>
        </row>
        <row r="1361">
          <cell r="A1361">
            <v>42171</v>
          </cell>
          <cell r="B1361">
            <v>7.2115369999999999</v>
          </cell>
        </row>
        <row r="1362">
          <cell r="A1362">
            <v>42172</v>
          </cell>
          <cell r="B1362">
            <v>7.2038450000000003</v>
          </cell>
        </row>
        <row r="1363">
          <cell r="A1363">
            <v>42173</v>
          </cell>
          <cell r="B1363">
            <v>7.2461529999999996</v>
          </cell>
        </row>
        <row r="1364">
          <cell r="A1364">
            <v>42174</v>
          </cell>
          <cell r="B1364">
            <v>7.2192299999999996</v>
          </cell>
        </row>
        <row r="1365">
          <cell r="A1365">
            <v>42177</v>
          </cell>
          <cell r="B1365">
            <v>7.4769220000000001</v>
          </cell>
        </row>
        <row r="1366">
          <cell r="A1366">
            <v>42178</v>
          </cell>
          <cell r="B1366">
            <v>7.5038450000000001</v>
          </cell>
        </row>
        <row r="1367">
          <cell r="A1367">
            <v>42179</v>
          </cell>
          <cell r="B1367">
            <v>7.4634600000000004</v>
          </cell>
        </row>
        <row r="1368">
          <cell r="A1368">
            <v>42180</v>
          </cell>
          <cell r="B1368">
            <v>7.4115380000000002</v>
          </cell>
        </row>
        <row r="1369">
          <cell r="A1369">
            <v>42181</v>
          </cell>
          <cell r="B1369">
            <v>7.6249989999999999</v>
          </cell>
        </row>
        <row r="1370">
          <cell r="A1370">
            <v>42184</v>
          </cell>
          <cell r="B1370">
            <v>7.3076910000000002</v>
          </cell>
        </row>
        <row r="1371">
          <cell r="A1371">
            <v>42185</v>
          </cell>
          <cell r="B1371">
            <v>7.7076909999999996</v>
          </cell>
        </row>
        <row r="1372">
          <cell r="A1372">
            <v>42186</v>
          </cell>
          <cell r="B1372">
            <v>7.8423059999999998</v>
          </cell>
        </row>
        <row r="1373">
          <cell r="A1373">
            <v>42187</v>
          </cell>
          <cell r="B1373">
            <v>8.0288450000000005</v>
          </cell>
        </row>
        <row r="1374">
          <cell r="A1374">
            <v>42188</v>
          </cell>
          <cell r="B1374">
            <v>8.2499990000000007</v>
          </cell>
        </row>
        <row r="1375">
          <cell r="A1375">
            <v>42191</v>
          </cell>
          <cell r="B1375">
            <v>8.1826910000000002</v>
          </cell>
        </row>
        <row r="1376">
          <cell r="A1376">
            <v>42192</v>
          </cell>
          <cell r="B1376">
            <v>8.4999990000000007</v>
          </cell>
        </row>
        <row r="1377">
          <cell r="A1377">
            <v>42193</v>
          </cell>
          <cell r="B1377">
            <v>8.0923069999999999</v>
          </cell>
        </row>
        <row r="1378">
          <cell r="A1378">
            <v>42195</v>
          </cell>
          <cell r="B1378">
            <v>7.9692299999999996</v>
          </cell>
        </row>
        <row r="1379">
          <cell r="A1379">
            <v>42198</v>
          </cell>
          <cell r="B1379">
            <v>8.048076</v>
          </cell>
        </row>
        <row r="1380">
          <cell r="A1380">
            <v>42199</v>
          </cell>
          <cell r="B1380">
            <v>8.0576910000000002</v>
          </cell>
        </row>
        <row r="1381">
          <cell r="A1381">
            <v>42200</v>
          </cell>
          <cell r="B1381">
            <v>8.2692289999999993</v>
          </cell>
        </row>
        <row r="1382">
          <cell r="A1382">
            <v>42201</v>
          </cell>
          <cell r="B1382">
            <v>8.2269220000000001</v>
          </cell>
        </row>
        <row r="1383">
          <cell r="A1383">
            <v>42202</v>
          </cell>
          <cell r="B1383">
            <v>8.048076</v>
          </cell>
        </row>
        <row r="1384">
          <cell r="A1384">
            <v>42205</v>
          </cell>
          <cell r="B1384">
            <v>7.9999989999999999</v>
          </cell>
        </row>
        <row r="1385">
          <cell r="A1385">
            <v>42206</v>
          </cell>
          <cell r="B1385">
            <v>8.3442299999999996</v>
          </cell>
        </row>
        <row r="1386">
          <cell r="A1386">
            <v>42207</v>
          </cell>
          <cell r="B1386">
            <v>8.4134600000000006</v>
          </cell>
        </row>
        <row r="1387">
          <cell r="A1387">
            <v>42208</v>
          </cell>
          <cell r="B1387">
            <v>8.0096139999999991</v>
          </cell>
        </row>
        <row r="1388">
          <cell r="A1388">
            <v>42209</v>
          </cell>
          <cell r="B1388">
            <v>8.0576910000000002</v>
          </cell>
        </row>
        <row r="1389">
          <cell r="A1389">
            <v>42212</v>
          </cell>
          <cell r="B1389">
            <v>7.9288449999999999</v>
          </cell>
        </row>
        <row r="1390">
          <cell r="A1390">
            <v>42213</v>
          </cell>
          <cell r="B1390">
            <v>7.8769220000000004</v>
          </cell>
        </row>
        <row r="1391">
          <cell r="A1391">
            <v>42214</v>
          </cell>
          <cell r="B1391">
            <v>8.0711530000000007</v>
          </cell>
        </row>
        <row r="1392">
          <cell r="A1392">
            <v>42215</v>
          </cell>
          <cell r="B1392">
            <v>8.2076919999999998</v>
          </cell>
        </row>
        <row r="1393">
          <cell r="A1393">
            <v>42216</v>
          </cell>
          <cell r="B1393">
            <v>8.3673070000000003</v>
          </cell>
        </row>
        <row r="1394">
          <cell r="A1394">
            <v>42219</v>
          </cell>
          <cell r="B1394">
            <v>8.0769219999999997</v>
          </cell>
        </row>
        <row r="1395">
          <cell r="A1395">
            <v>42220</v>
          </cell>
          <cell r="B1395">
            <v>8.0461530000000003</v>
          </cell>
        </row>
        <row r="1396">
          <cell r="A1396">
            <v>42221</v>
          </cell>
          <cell r="B1396">
            <v>8.0865379999999991</v>
          </cell>
        </row>
        <row r="1397">
          <cell r="A1397">
            <v>42222</v>
          </cell>
          <cell r="B1397">
            <v>7.9307679999999996</v>
          </cell>
        </row>
        <row r="1398">
          <cell r="A1398">
            <v>42223</v>
          </cell>
          <cell r="B1398">
            <v>7.923076</v>
          </cell>
        </row>
        <row r="1399">
          <cell r="A1399">
            <v>42226</v>
          </cell>
          <cell r="B1399">
            <v>8.146153</v>
          </cell>
        </row>
        <row r="1400">
          <cell r="A1400">
            <v>42227</v>
          </cell>
          <cell r="B1400">
            <v>7.9653840000000002</v>
          </cell>
        </row>
        <row r="1401">
          <cell r="A1401">
            <v>42228</v>
          </cell>
          <cell r="B1401">
            <v>7.8365369999999999</v>
          </cell>
        </row>
        <row r="1402">
          <cell r="A1402">
            <v>42229</v>
          </cell>
          <cell r="B1402">
            <v>7.8365369999999999</v>
          </cell>
        </row>
        <row r="1403">
          <cell r="A1403">
            <v>42230</v>
          </cell>
          <cell r="B1403">
            <v>7.7730759999999997</v>
          </cell>
        </row>
        <row r="1404">
          <cell r="A1404">
            <v>42233</v>
          </cell>
          <cell r="B1404">
            <v>7.8519220000000001</v>
          </cell>
        </row>
        <row r="1405">
          <cell r="A1405">
            <v>42234</v>
          </cell>
          <cell r="B1405">
            <v>7.8346150000000003</v>
          </cell>
        </row>
        <row r="1406">
          <cell r="A1406">
            <v>42235</v>
          </cell>
          <cell r="B1406">
            <v>7.4807680000000003</v>
          </cell>
        </row>
        <row r="1407">
          <cell r="A1407">
            <v>42236</v>
          </cell>
          <cell r="B1407">
            <v>7.4807680000000003</v>
          </cell>
        </row>
        <row r="1408">
          <cell r="A1408">
            <v>42237</v>
          </cell>
          <cell r="B1408">
            <v>7.4288449999999999</v>
          </cell>
        </row>
        <row r="1409">
          <cell r="A1409">
            <v>42240</v>
          </cell>
          <cell r="B1409">
            <v>7.2673059999999996</v>
          </cell>
        </row>
        <row r="1410">
          <cell r="A1410">
            <v>42241</v>
          </cell>
          <cell r="B1410">
            <v>7.1326910000000003</v>
          </cell>
        </row>
        <row r="1411">
          <cell r="A1411">
            <v>42242</v>
          </cell>
          <cell r="B1411">
            <v>7.6307689999999999</v>
          </cell>
        </row>
        <row r="1412">
          <cell r="A1412">
            <v>42243</v>
          </cell>
          <cell r="B1412">
            <v>7.5423070000000001</v>
          </cell>
        </row>
        <row r="1413">
          <cell r="A1413">
            <v>42244</v>
          </cell>
          <cell r="B1413">
            <v>7.673076</v>
          </cell>
        </row>
        <row r="1414">
          <cell r="A1414">
            <v>42247</v>
          </cell>
          <cell r="B1414">
            <v>7.6346150000000002</v>
          </cell>
        </row>
        <row r="1415">
          <cell r="A1415">
            <v>42248</v>
          </cell>
          <cell r="B1415">
            <v>7.5173069999999997</v>
          </cell>
        </row>
        <row r="1416">
          <cell r="A1416">
            <v>42249</v>
          </cell>
          <cell r="B1416">
            <v>7.3519220000000001</v>
          </cell>
        </row>
        <row r="1417">
          <cell r="A1417">
            <v>42250</v>
          </cell>
          <cell r="B1417">
            <v>7.498075</v>
          </cell>
        </row>
        <row r="1418">
          <cell r="A1418">
            <v>42251</v>
          </cell>
          <cell r="B1418">
            <v>7.3673060000000001</v>
          </cell>
        </row>
        <row r="1419">
          <cell r="A1419">
            <v>42255</v>
          </cell>
          <cell r="B1419">
            <v>7.4769220000000001</v>
          </cell>
        </row>
        <row r="1420">
          <cell r="A1420">
            <v>42256</v>
          </cell>
          <cell r="B1420">
            <v>7.482691</v>
          </cell>
        </row>
        <row r="1421">
          <cell r="A1421">
            <v>42257</v>
          </cell>
          <cell r="B1421">
            <v>7.673076</v>
          </cell>
        </row>
        <row r="1422">
          <cell r="A1422">
            <v>42258</v>
          </cell>
          <cell r="B1422">
            <v>7.673076</v>
          </cell>
        </row>
        <row r="1423">
          <cell r="A1423">
            <v>42261</v>
          </cell>
          <cell r="B1423">
            <v>7.7596150000000002</v>
          </cell>
        </row>
        <row r="1424">
          <cell r="A1424">
            <v>42262</v>
          </cell>
          <cell r="B1424">
            <v>7.9384600000000001</v>
          </cell>
        </row>
        <row r="1425">
          <cell r="A1425">
            <v>42263</v>
          </cell>
          <cell r="B1425">
            <v>8.1557680000000001</v>
          </cell>
        </row>
        <row r="1426">
          <cell r="A1426">
            <v>42264</v>
          </cell>
          <cell r="B1426">
            <v>7.9961529999999996</v>
          </cell>
        </row>
        <row r="1427">
          <cell r="A1427">
            <v>42265</v>
          </cell>
          <cell r="B1427">
            <v>7.7942299999999998</v>
          </cell>
        </row>
        <row r="1428">
          <cell r="A1428">
            <v>42268</v>
          </cell>
          <cell r="B1428">
            <v>7.6346150000000002</v>
          </cell>
        </row>
        <row r="1429">
          <cell r="A1429">
            <v>42269</v>
          </cell>
          <cell r="B1429">
            <v>7.7519220000000004</v>
          </cell>
        </row>
        <row r="1430">
          <cell r="A1430">
            <v>42270</v>
          </cell>
          <cell r="B1430">
            <v>7.5596139999999998</v>
          </cell>
        </row>
        <row r="1431">
          <cell r="A1431">
            <v>42271</v>
          </cell>
          <cell r="B1431">
            <v>7.6288460000000002</v>
          </cell>
        </row>
        <row r="1432">
          <cell r="A1432">
            <v>42272</v>
          </cell>
          <cell r="B1432">
            <v>7.4999989999999999</v>
          </cell>
        </row>
        <row r="1433">
          <cell r="A1433">
            <v>42275</v>
          </cell>
          <cell r="B1433">
            <v>7.4134609999999999</v>
          </cell>
        </row>
        <row r="1434">
          <cell r="A1434">
            <v>42276</v>
          </cell>
          <cell r="B1434">
            <v>7.3692289999999998</v>
          </cell>
        </row>
        <row r="1435">
          <cell r="A1435">
            <v>42277</v>
          </cell>
          <cell r="B1435">
            <v>7.5192300000000003</v>
          </cell>
        </row>
        <row r="1436">
          <cell r="A1436">
            <v>42278</v>
          </cell>
          <cell r="B1436">
            <v>7.6288460000000002</v>
          </cell>
        </row>
        <row r="1437">
          <cell r="A1437">
            <v>42279</v>
          </cell>
          <cell r="B1437">
            <v>7.8134600000000001</v>
          </cell>
        </row>
        <row r="1438">
          <cell r="A1438">
            <v>42282</v>
          </cell>
          <cell r="B1438">
            <v>7.5673069999999996</v>
          </cell>
        </row>
        <row r="1439">
          <cell r="A1439">
            <v>42283</v>
          </cell>
          <cell r="B1439">
            <v>7.7365380000000004</v>
          </cell>
        </row>
        <row r="1440">
          <cell r="A1440">
            <v>42284</v>
          </cell>
          <cell r="B1440">
            <v>8.0173070000000006</v>
          </cell>
        </row>
        <row r="1441">
          <cell r="A1441">
            <v>42285</v>
          </cell>
          <cell r="B1441">
            <v>8.1230759999999993</v>
          </cell>
        </row>
        <row r="1442">
          <cell r="A1442">
            <v>42286</v>
          </cell>
          <cell r="B1442">
            <v>7.9480750000000002</v>
          </cell>
        </row>
        <row r="1443">
          <cell r="A1443">
            <v>42290</v>
          </cell>
          <cell r="B1443">
            <v>7.8365369999999999</v>
          </cell>
        </row>
        <row r="1444">
          <cell r="A1444">
            <v>42291</v>
          </cell>
          <cell r="B1444">
            <v>7.6846139999999998</v>
          </cell>
        </row>
        <row r="1445">
          <cell r="A1445">
            <v>42292</v>
          </cell>
          <cell r="B1445">
            <v>7.7596150000000002</v>
          </cell>
        </row>
        <row r="1446">
          <cell r="A1446">
            <v>42293</v>
          </cell>
          <cell r="B1446">
            <v>7.8173060000000003</v>
          </cell>
        </row>
        <row r="1447">
          <cell r="A1447">
            <v>42296</v>
          </cell>
          <cell r="B1447">
            <v>7.8230760000000004</v>
          </cell>
        </row>
        <row r="1448">
          <cell r="A1448">
            <v>42297</v>
          </cell>
          <cell r="B1448">
            <v>8.0192300000000003</v>
          </cell>
        </row>
        <row r="1449">
          <cell r="A1449">
            <v>42298</v>
          </cell>
          <cell r="B1449">
            <v>7.9788449999999997</v>
          </cell>
        </row>
        <row r="1450">
          <cell r="A1450">
            <v>42299</v>
          </cell>
          <cell r="B1450">
            <v>8.3653829999999996</v>
          </cell>
        </row>
        <row r="1451">
          <cell r="A1451">
            <v>42300</v>
          </cell>
          <cell r="B1451">
            <v>8.1615369999999992</v>
          </cell>
        </row>
        <row r="1452">
          <cell r="A1452">
            <v>42303</v>
          </cell>
          <cell r="B1452">
            <v>8.0769219999999997</v>
          </cell>
        </row>
        <row r="1453">
          <cell r="A1453">
            <v>42304</v>
          </cell>
          <cell r="B1453">
            <v>8.0384600000000006</v>
          </cell>
        </row>
        <row r="1454">
          <cell r="A1454">
            <v>42305</v>
          </cell>
          <cell r="B1454">
            <v>7.863461</v>
          </cell>
        </row>
        <row r="1455">
          <cell r="A1455">
            <v>42306</v>
          </cell>
          <cell r="B1455">
            <v>7.596152</v>
          </cell>
        </row>
        <row r="1456">
          <cell r="A1456">
            <v>42307</v>
          </cell>
          <cell r="B1456">
            <v>7.6903829999999997</v>
          </cell>
        </row>
        <row r="1457">
          <cell r="A1457">
            <v>42311</v>
          </cell>
          <cell r="B1457">
            <v>7.923076</v>
          </cell>
        </row>
        <row r="1458">
          <cell r="A1458">
            <v>42312</v>
          </cell>
          <cell r="B1458">
            <v>8.0961529999999993</v>
          </cell>
        </row>
        <row r="1459">
          <cell r="A1459">
            <v>42313</v>
          </cell>
          <cell r="B1459">
            <v>8.1249990000000007</v>
          </cell>
        </row>
        <row r="1460">
          <cell r="A1460">
            <v>42314</v>
          </cell>
          <cell r="B1460">
            <v>8.0461530000000003</v>
          </cell>
        </row>
        <row r="1461">
          <cell r="A1461">
            <v>42317</v>
          </cell>
          <cell r="B1461">
            <v>7.8826910000000003</v>
          </cell>
        </row>
        <row r="1462">
          <cell r="A1462">
            <v>42318</v>
          </cell>
          <cell r="B1462">
            <v>7.7346149999999998</v>
          </cell>
        </row>
        <row r="1463">
          <cell r="A1463">
            <v>42319</v>
          </cell>
          <cell r="B1463">
            <v>7.9807680000000003</v>
          </cell>
        </row>
        <row r="1464">
          <cell r="A1464">
            <v>42320</v>
          </cell>
          <cell r="B1464">
            <v>7.9865380000000004</v>
          </cell>
        </row>
        <row r="1465">
          <cell r="A1465">
            <v>42321</v>
          </cell>
          <cell r="B1465">
            <v>8.1096149999999998</v>
          </cell>
        </row>
        <row r="1466">
          <cell r="A1466">
            <v>42324</v>
          </cell>
          <cell r="B1466">
            <v>8.1115379999999995</v>
          </cell>
        </row>
        <row r="1467">
          <cell r="A1467">
            <v>42325</v>
          </cell>
          <cell r="B1467">
            <v>8.2826909999999998</v>
          </cell>
        </row>
        <row r="1468">
          <cell r="A1468">
            <v>42326</v>
          </cell>
          <cell r="B1468">
            <v>8.2673059999999996</v>
          </cell>
        </row>
        <row r="1469">
          <cell r="A1469">
            <v>42327</v>
          </cell>
          <cell r="B1469">
            <v>8.2365370000000002</v>
          </cell>
        </row>
        <row r="1470">
          <cell r="A1470">
            <v>42331</v>
          </cell>
          <cell r="B1470">
            <v>8.2519220000000004</v>
          </cell>
        </row>
        <row r="1471">
          <cell r="A1471">
            <v>42332</v>
          </cell>
          <cell r="B1471">
            <v>8.3365379999999991</v>
          </cell>
        </row>
        <row r="1472">
          <cell r="A1472">
            <v>42333</v>
          </cell>
          <cell r="B1472">
            <v>8.271153</v>
          </cell>
        </row>
        <row r="1473">
          <cell r="A1473">
            <v>42334</v>
          </cell>
          <cell r="B1473">
            <v>8.2230760000000007</v>
          </cell>
        </row>
        <row r="1474">
          <cell r="A1474">
            <v>42335</v>
          </cell>
          <cell r="B1474">
            <v>7.7846140000000004</v>
          </cell>
        </row>
        <row r="1475">
          <cell r="A1475">
            <v>42338</v>
          </cell>
          <cell r="B1475">
            <v>7.6249989999999999</v>
          </cell>
        </row>
        <row r="1476">
          <cell r="A1476">
            <v>42339</v>
          </cell>
          <cell r="B1476">
            <v>7.8057679999999996</v>
          </cell>
        </row>
        <row r="1477">
          <cell r="A1477">
            <v>42340</v>
          </cell>
          <cell r="B1477">
            <v>7.596152</v>
          </cell>
        </row>
        <row r="1478">
          <cell r="A1478">
            <v>42341</v>
          </cell>
          <cell r="B1478">
            <v>7.5576910000000002</v>
          </cell>
        </row>
        <row r="1479">
          <cell r="A1479">
            <v>42342</v>
          </cell>
          <cell r="B1479">
            <v>7.4999989999999999</v>
          </cell>
        </row>
        <row r="1480">
          <cell r="A1480">
            <v>42345</v>
          </cell>
          <cell r="B1480">
            <v>7.6019220000000001</v>
          </cell>
        </row>
        <row r="1481">
          <cell r="A1481">
            <v>42346</v>
          </cell>
          <cell r="B1481">
            <v>7.4942299999999999</v>
          </cell>
        </row>
        <row r="1482">
          <cell r="A1482">
            <v>42347</v>
          </cell>
          <cell r="B1482">
            <v>7.9326910000000002</v>
          </cell>
        </row>
        <row r="1483">
          <cell r="A1483">
            <v>42348</v>
          </cell>
          <cell r="B1483">
            <v>7.6211529999999996</v>
          </cell>
        </row>
        <row r="1484">
          <cell r="A1484">
            <v>42349</v>
          </cell>
          <cell r="B1484">
            <v>7.5884600000000004</v>
          </cell>
        </row>
        <row r="1485">
          <cell r="A1485">
            <v>42352</v>
          </cell>
          <cell r="B1485">
            <v>7.4615369999999999</v>
          </cell>
        </row>
        <row r="1486">
          <cell r="A1486">
            <v>42353</v>
          </cell>
          <cell r="B1486">
            <v>7.2499989999999999</v>
          </cell>
        </row>
        <row r="1487">
          <cell r="A1487">
            <v>42354</v>
          </cell>
          <cell r="B1487">
            <v>7.1153829999999996</v>
          </cell>
        </row>
        <row r="1488">
          <cell r="A1488">
            <v>42355</v>
          </cell>
          <cell r="B1488">
            <v>7.3980759999999997</v>
          </cell>
        </row>
        <row r="1489">
          <cell r="A1489">
            <v>42356</v>
          </cell>
          <cell r="B1489">
            <v>6.9230749999999999</v>
          </cell>
        </row>
        <row r="1490">
          <cell r="A1490">
            <v>42359</v>
          </cell>
          <cell r="B1490">
            <v>6.8211529999999998</v>
          </cell>
        </row>
        <row r="1491">
          <cell r="A1491">
            <v>42360</v>
          </cell>
          <cell r="B1491">
            <v>6.7307680000000003</v>
          </cell>
        </row>
        <row r="1492">
          <cell r="A1492">
            <v>42361</v>
          </cell>
          <cell r="B1492">
            <v>6.949999</v>
          </cell>
        </row>
        <row r="1493">
          <cell r="A1493">
            <v>42366</v>
          </cell>
          <cell r="B1493">
            <v>7.0576920000000003</v>
          </cell>
        </row>
        <row r="1494">
          <cell r="A1494">
            <v>42367</v>
          </cell>
          <cell r="B1494">
            <v>6.9692299999999996</v>
          </cell>
        </row>
        <row r="1495">
          <cell r="A1495">
            <v>42368</v>
          </cell>
          <cell r="B1495">
            <v>6.8230750000000002</v>
          </cell>
        </row>
        <row r="1496">
          <cell r="A1496">
            <v>42373</v>
          </cell>
          <cell r="B1496">
            <v>6.7615369999999997</v>
          </cell>
        </row>
        <row r="1497">
          <cell r="A1497">
            <v>42374</v>
          </cell>
          <cell r="B1497">
            <v>7.0769219999999997</v>
          </cell>
        </row>
        <row r="1498">
          <cell r="A1498">
            <v>42375</v>
          </cell>
          <cell r="B1498">
            <v>7.1423059999999996</v>
          </cell>
        </row>
        <row r="1499">
          <cell r="A1499">
            <v>42376</v>
          </cell>
          <cell r="B1499">
            <v>7.2346139999999997</v>
          </cell>
        </row>
        <row r="1500">
          <cell r="A1500">
            <v>42377</v>
          </cell>
          <cell r="B1500">
            <v>7.1769220000000002</v>
          </cell>
        </row>
        <row r="1501">
          <cell r="A1501">
            <v>42380</v>
          </cell>
          <cell r="B1501">
            <v>7.1673070000000001</v>
          </cell>
        </row>
        <row r="1502">
          <cell r="A1502">
            <v>42381</v>
          </cell>
          <cell r="B1502">
            <v>7.2788449999999996</v>
          </cell>
        </row>
        <row r="1503">
          <cell r="A1503">
            <v>42382</v>
          </cell>
          <cell r="B1503">
            <v>7.2730750000000004</v>
          </cell>
        </row>
        <row r="1504">
          <cell r="A1504">
            <v>42383</v>
          </cell>
          <cell r="B1504">
            <v>7.3269219999999997</v>
          </cell>
        </row>
        <row r="1505">
          <cell r="A1505">
            <v>42384</v>
          </cell>
          <cell r="B1505">
            <v>7.3365369999999999</v>
          </cell>
        </row>
        <row r="1506">
          <cell r="A1506">
            <v>42387</v>
          </cell>
          <cell r="B1506">
            <v>7.1249989999999999</v>
          </cell>
        </row>
        <row r="1507">
          <cell r="A1507">
            <v>42388</v>
          </cell>
          <cell r="B1507">
            <v>7.2423060000000001</v>
          </cell>
        </row>
        <row r="1508">
          <cell r="A1508">
            <v>42389</v>
          </cell>
          <cell r="B1508">
            <v>7.0307680000000001</v>
          </cell>
        </row>
        <row r="1509">
          <cell r="A1509">
            <v>42390</v>
          </cell>
          <cell r="B1509">
            <v>7.271153</v>
          </cell>
        </row>
        <row r="1510">
          <cell r="A1510">
            <v>42391</v>
          </cell>
          <cell r="B1510">
            <v>7.4730759999999998</v>
          </cell>
        </row>
        <row r="1511">
          <cell r="A1511">
            <v>42395</v>
          </cell>
          <cell r="B1511">
            <v>7.4307679999999996</v>
          </cell>
        </row>
        <row r="1512">
          <cell r="A1512">
            <v>42396</v>
          </cell>
          <cell r="B1512">
            <v>7.4903829999999996</v>
          </cell>
        </row>
        <row r="1513">
          <cell r="A1513">
            <v>42397</v>
          </cell>
          <cell r="B1513">
            <v>7.6346150000000002</v>
          </cell>
        </row>
        <row r="1514">
          <cell r="A1514">
            <v>42398</v>
          </cell>
          <cell r="B1514">
            <v>7.9769220000000001</v>
          </cell>
        </row>
        <row r="1515">
          <cell r="A1515">
            <v>42401</v>
          </cell>
          <cell r="B1515">
            <v>8.1442300000000003</v>
          </cell>
        </row>
        <row r="1516">
          <cell r="A1516">
            <v>42402</v>
          </cell>
          <cell r="B1516">
            <v>8.1249990000000007</v>
          </cell>
        </row>
        <row r="1517">
          <cell r="A1517">
            <v>42403</v>
          </cell>
          <cell r="B1517">
            <v>8.3461529999999993</v>
          </cell>
        </row>
        <row r="1518">
          <cell r="A1518">
            <v>42404</v>
          </cell>
          <cell r="B1518">
            <v>8.3942289999999993</v>
          </cell>
        </row>
        <row r="1519">
          <cell r="A1519">
            <v>42405</v>
          </cell>
          <cell r="B1519">
            <v>8.2326910000000009</v>
          </cell>
        </row>
        <row r="1520">
          <cell r="A1520">
            <v>42410</v>
          </cell>
          <cell r="B1520">
            <v>8.4423069999999996</v>
          </cell>
        </row>
        <row r="1521">
          <cell r="A1521">
            <v>42411</v>
          </cell>
          <cell r="B1521">
            <v>8.2499990000000007</v>
          </cell>
        </row>
        <row r="1522">
          <cell r="A1522">
            <v>42412</v>
          </cell>
          <cell r="B1522">
            <v>8.1923069999999996</v>
          </cell>
        </row>
        <row r="1523">
          <cell r="A1523">
            <v>42415</v>
          </cell>
          <cell r="B1523">
            <v>8.2019219999999997</v>
          </cell>
        </row>
        <row r="1524">
          <cell r="A1524">
            <v>42416</v>
          </cell>
          <cell r="B1524">
            <v>8.4269219999999994</v>
          </cell>
        </row>
        <row r="1525">
          <cell r="A1525">
            <v>42417</v>
          </cell>
          <cell r="B1525">
            <v>8.4153839999999995</v>
          </cell>
        </row>
        <row r="1526">
          <cell r="A1526">
            <v>42418</v>
          </cell>
          <cell r="B1526">
            <v>8.5576910000000002</v>
          </cell>
        </row>
        <row r="1527">
          <cell r="A1527">
            <v>42419</v>
          </cell>
          <cell r="B1527">
            <v>8.7788450000000005</v>
          </cell>
        </row>
        <row r="1528">
          <cell r="A1528">
            <v>42422</v>
          </cell>
          <cell r="B1528">
            <v>8.8173069999999996</v>
          </cell>
        </row>
        <row r="1529">
          <cell r="A1529">
            <v>42423</v>
          </cell>
          <cell r="B1529">
            <v>8.7076910000000005</v>
          </cell>
        </row>
        <row r="1530">
          <cell r="A1530">
            <v>42424</v>
          </cell>
          <cell r="B1530">
            <v>8.6923069999999996</v>
          </cell>
        </row>
        <row r="1531">
          <cell r="A1531">
            <v>42425</v>
          </cell>
          <cell r="B1531">
            <v>8.5288450000000005</v>
          </cell>
        </row>
        <row r="1532">
          <cell r="A1532">
            <v>42426</v>
          </cell>
          <cell r="B1532">
            <v>8.6153829999999996</v>
          </cell>
        </row>
        <row r="1533">
          <cell r="A1533">
            <v>42429</v>
          </cell>
          <cell r="B1533">
            <v>8.8480760000000007</v>
          </cell>
        </row>
        <row r="1534">
          <cell r="A1534">
            <v>42430</v>
          </cell>
          <cell r="B1534">
            <v>8.9442299999999992</v>
          </cell>
        </row>
        <row r="1535">
          <cell r="A1535">
            <v>42431</v>
          </cell>
          <cell r="B1535">
            <v>9.0326909999999998</v>
          </cell>
        </row>
        <row r="1536">
          <cell r="A1536">
            <v>42432</v>
          </cell>
          <cell r="B1536">
            <v>8.9365369999999995</v>
          </cell>
        </row>
        <row r="1537">
          <cell r="A1537">
            <v>42433</v>
          </cell>
          <cell r="B1537">
            <v>8.9519219999999997</v>
          </cell>
        </row>
        <row r="1538">
          <cell r="A1538">
            <v>42436</v>
          </cell>
          <cell r="B1538">
            <v>8.9846149999999998</v>
          </cell>
        </row>
        <row r="1539">
          <cell r="A1539">
            <v>42437</v>
          </cell>
          <cell r="B1539">
            <v>9.1057690000000004</v>
          </cell>
        </row>
        <row r="1540">
          <cell r="A1540">
            <v>42438</v>
          </cell>
          <cell r="B1540">
            <v>9.0634599999999992</v>
          </cell>
        </row>
        <row r="1541">
          <cell r="A1541">
            <v>42439</v>
          </cell>
          <cell r="B1541">
            <v>9.298076</v>
          </cell>
        </row>
        <row r="1542">
          <cell r="A1542">
            <v>42440</v>
          </cell>
          <cell r="B1542">
            <v>9.2365379999999995</v>
          </cell>
        </row>
        <row r="1543">
          <cell r="A1543">
            <v>42443</v>
          </cell>
          <cell r="B1543">
            <v>9.1596139999999995</v>
          </cell>
        </row>
        <row r="1544">
          <cell r="A1544">
            <v>42444</v>
          </cell>
          <cell r="B1544">
            <v>8.9903840000000006</v>
          </cell>
        </row>
        <row r="1545">
          <cell r="A1545">
            <v>42445</v>
          </cell>
          <cell r="B1545">
            <v>8.971152</v>
          </cell>
        </row>
        <row r="1546">
          <cell r="A1546">
            <v>42446</v>
          </cell>
          <cell r="B1546">
            <v>9.3692299999999999</v>
          </cell>
        </row>
        <row r="1547">
          <cell r="A1547">
            <v>42447</v>
          </cell>
          <cell r="B1547">
            <v>9.7173069999999999</v>
          </cell>
        </row>
        <row r="1548">
          <cell r="A1548">
            <v>42450</v>
          </cell>
          <cell r="B1548">
            <v>9.9615369999999999</v>
          </cell>
        </row>
        <row r="1549">
          <cell r="A1549">
            <v>42451</v>
          </cell>
          <cell r="B1549">
            <v>9.9134609999999999</v>
          </cell>
        </row>
        <row r="1550">
          <cell r="A1550">
            <v>42452</v>
          </cell>
          <cell r="B1550">
            <v>10.048076</v>
          </cell>
        </row>
        <row r="1551">
          <cell r="A1551">
            <v>42453</v>
          </cell>
          <cell r="B1551">
            <v>9.9903829999999996</v>
          </cell>
        </row>
        <row r="1552">
          <cell r="A1552">
            <v>42457</v>
          </cell>
          <cell r="B1552">
            <v>10.173076</v>
          </cell>
        </row>
        <row r="1553">
          <cell r="A1553">
            <v>42458</v>
          </cell>
          <cell r="B1553">
            <v>10.003845</v>
          </cell>
        </row>
        <row r="1554">
          <cell r="A1554">
            <v>42459</v>
          </cell>
          <cell r="B1554">
            <v>10.082691000000001</v>
          </cell>
        </row>
        <row r="1555">
          <cell r="A1555">
            <v>42460</v>
          </cell>
          <cell r="B1555">
            <v>10.038461</v>
          </cell>
        </row>
        <row r="1556">
          <cell r="A1556">
            <v>42461</v>
          </cell>
          <cell r="B1556">
            <v>10.182691</v>
          </cell>
        </row>
        <row r="1557">
          <cell r="A1557">
            <v>42464</v>
          </cell>
          <cell r="B1557">
            <v>9.8461529999999993</v>
          </cell>
        </row>
        <row r="1558">
          <cell r="A1558">
            <v>42465</v>
          </cell>
          <cell r="B1558">
            <v>9.6653839999999995</v>
          </cell>
        </row>
        <row r="1559">
          <cell r="A1559">
            <v>42466</v>
          </cell>
          <cell r="B1559">
            <v>9.6173070000000003</v>
          </cell>
        </row>
        <row r="1560">
          <cell r="A1560">
            <v>42467</v>
          </cell>
          <cell r="B1560">
            <v>10.128845999999999</v>
          </cell>
        </row>
        <row r="1561">
          <cell r="A1561">
            <v>42468</v>
          </cell>
          <cell r="B1561">
            <v>10.388461</v>
          </cell>
        </row>
        <row r="1562">
          <cell r="A1562">
            <v>42471</v>
          </cell>
          <cell r="B1562">
            <v>10.211537</v>
          </cell>
        </row>
        <row r="1563">
          <cell r="A1563">
            <v>42472</v>
          </cell>
          <cell r="B1563">
            <v>10.274998999999999</v>
          </cell>
        </row>
        <row r="1564">
          <cell r="A1564">
            <v>42473</v>
          </cell>
          <cell r="B1564">
            <v>10.217306000000001</v>
          </cell>
        </row>
        <row r="1565">
          <cell r="A1565">
            <v>42474</v>
          </cell>
          <cell r="B1565">
            <v>10.273076</v>
          </cell>
        </row>
        <row r="1566">
          <cell r="A1566">
            <v>42475</v>
          </cell>
          <cell r="B1566">
            <v>10.776922000000001</v>
          </cell>
        </row>
        <row r="1567">
          <cell r="A1567">
            <v>42478</v>
          </cell>
          <cell r="B1567">
            <v>10.482692</v>
          </cell>
        </row>
        <row r="1568">
          <cell r="A1568">
            <v>42479</v>
          </cell>
          <cell r="B1568">
            <v>10.617307</v>
          </cell>
        </row>
        <row r="1569">
          <cell r="A1569">
            <v>42480</v>
          </cell>
          <cell r="B1569">
            <v>10.399998999999999</v>
          </cell>
        </row>
        <row r="1570">
          <cell r="A1570">
            <v>42482</v>
          </cell>
          <cell r="B1570">
            <v>10.284613999999999</v>
          </cell>
        </row>
        <row r="1571">
          <cell r="A1571">
            <v>42485</v>
          </cell>
          <cell r="B1571">
            <v>10.242307</v>
          </cell>
        </row>
        <row r="1572">
          <cell r="A1572">
            <v>42486</v>
          </cell>
          <cell r="B1572">
            <v>10.249999000000001</v>
          </cell>
        </row>
        <row r="1573">
          <cell r="A1573">
            <v>42487</v>
          </cell>
          <cell r="B1573">
            <v>10.573074999999999</v>
          </cell>
        </row>
        <row r="1574">
          <cell r="A1574">
            <v>42488</v>
          </cell>
          <cell r="B1574">
            <v>10.576922</v>
          </cell>
        </row>
        <row r="1575">
          <cell r="A1575">
            <v>42489</v>
          </cell>
          <cell r="B1575">
            <v>10.584614999999999</v>
          </cell>
        </row>
        <row r="1576">
          <cell r="A1576">
            <v>42492</v>
          </cell>
          <cell r="B1576">
            <v>10.546153</v>
          </cell>
        </row>
        <row r="1577">
          <cell r="A1577">
            <v>42493</v>
          </cell>
          <cell r="B1577">
            <v>10.384613999999999</v>
          </cell>
        </row>
        <row r="1578">
          <cell r="A1578">
            <v>42494</v>
          </cell>
          <cell r="B1578">
            <v>10.403845</v>
          </cell>
        </row>
        <row r="1579">
          <cell r="A1579">
            <v>42495</v>
          </cell>
          <cell r="B1579">
            <v>10.326922</v>
          </cell>
        </row>
        <row r="1580">
          <cell r="A1580">
            <v>42496</v>
          </cell>
          <cell r="B1580">
            <v>10.374999000000001</v>
          </cell>
        </row>
        <row r="1581">
          <cell r="A1581">
            <v>42499</v>
          </cell>
          <cell r="B1581">
            <v>10.465384</v>
          </cell>
        </row>
        <row r="1582">
          <cell r="A1582">
            <v>42500</v>
          </cell>
          <cell r="B1582">
            <v>10.576922</v>
          </cell>
        </row>
        <row r="1583">
          <cell r="A1583">
            <v>42501</v>
          </cell>
          <cell r="B1583">
            <v>10.692307</v>
          </cell>
        </row>
        <row r="1584">
          <cell r="A1584">
            <v>42502</v>
          </cell>
          <cell r="B1584">
            <v>11.067307</v>
          </cell>
        </row>
        <row r="1585">
          <cell r="A1585">
            <v>42503</v>
          </cell>
          <cell r="B1585">
            <v>11.105767999999999</v>
          </cell>
        </row>
        <row r="1586">
          <cell r="A1586">
            <v>42506</v>
          </cell>
          <cell r="B1586">
            <v>11.173076</v>
          </cell>
        </row>
        <row r="1587">
          <cell r="A1587">
            <v>42507</v>
          </cell>
          <cell r="B1587">
            <v>11.017306</v>
          </cell>
        </row>
        <row r="1588">
          <cell r="A1588">
            <v>42508</v>
          </cell>
          <cell r="B1588">
            <v>10.788460000000001</v>
          </cell>
        </row>
        <row r="1589">
          <cell r="A1589">
            <v>42509</v>
          </cell>
          <cell r="B1589">
            <v>10.411536999999999</v>
          </cell>
        </row>
        <row r="1590">
          <cell r="A1590">
            <v>42510</v>
          </cell>
          <cell r="B1590">
            <v>10.778845</v>
          </cell>
        </row>
        <row r="1591">
          <cell r="A1591">
            <v>42513</v>
          </cell>
          <cell r="B1591">
            <v>10.998075999999999</v>
          </cell>
        </row>
        <row r="1592">
          <cell r="A1592">
            <v>42514</v>
          </cell>
          <cell r="B1592">
            <v>10.940384</v>
          </cell>
        </row>
        <row r="1593">
          <cell r="A1593">
            <v>42515</v>
          </cell>
          <cell r="B1593">
            <v>10.773076</v>
          </cell>
        </row>
        <row r="1594">
          <cell r="A1594">
            <v>42517</v>
          </cell>
          <cell r="B1594">
            <v>10.746153</v>
          </cell>
        </row>
        <row r="1595">
          <cell r="A1595">
            <v>42520</v>
          </cell>
          <cell r="B1595">
            <v>10.905768999999999</v>
          </cell>
        </row>
        <row r="1596">
          <cell r="A1596">
            <v>42521</v>
          </cell>
          <cell r="B1596">
            <v>11.103845</v>
          </cell>
        </row>
        <row r="1597">
          <cell r="A1597">
            <v>42522</v>
          </cell>
          <cell r="B1597">
            <v>11.501922</v>
          </cell>
        </row>
        <row r="1598">
          <cell r="A1598">
            <v>42523</v>
          </cell>
          <cell r="B1598">
            <v>11.517307000000001</v>
          </cell>
        </row>
        <row r="1599">
          <cell r="A1599">
            <v>42524</v>
          </cell>
          <cell r="B1599">
            <v>11.663460000000001</v>
          </cell>
        </row>
        <row r="1600">
          <cell r="A1600">
            <v>42527</v>
          </cell>
          <cell r="B1600">
            <v>11.71923</v>
          </cell>
        </row>
        <row r="1601">
          <cell r="A1601">
            <v>42528</v>
          </cell>
          <cell r="B1601">
            <v>11.623075999999999</v>
          </cell>
        </row>
        <row r="1602">
          <cell r="A1602">
            <v>42529</v>
          </cell>
          <cell r="B1602">
            <v>11.730767999999999</v>
          </cell>
        </row>
        <row r="1603">
          <cell r="A1603">
            <v>42530</v>
          </cell>
          <cell r="B1603">
            <v>11.742307</v>
          </cell>
        </row>
        <row r="1604">
          <cell r="A1604">
            <v>42531</v>
          </cell>
          <cell r="B1604">
            <v>11.626922</v>
          </cell>
        </row>
        <row r="1605">
          <cell r="A1605">
            <v>42534</v>
          </cell>
          <cell r="B1605">
            <v>11.692306</v>
          </cell>
        </row>
        <row r="1606">
          <cell r="A1606">
            <v>42535</v>
          </cell>
          <cell r="B1606">
            <v>11.317307</v>
          </cell>
        </row>
        <row r="1607">
          <cell r="A1607">
            <v>42536</v>
          </cell>
          <cell r="B1607">
            <v>11.538460000000001</v>
          </cell>
        </row>
        <row r="1608">
          <cell r="A1608">
            <v>42537</v>
          </cell>
          <cell r="B1608">
            <v>11.615384000000001</v>
          </cell>
        </row>
        <row r="1609">
          <cell r="A1609">
            <v>42538</v>
          </cell>
          <cell r="B1609">
            <v>11.467306000000001</v>
          </cell>
        </row>
        <row r="1610">
          <cell r="A1610">
            <v>42541</v>
          </cell>
          <cell r="B1610">
            <v>11.76923</v>
          </cell>
        </row>
        <row r="1611">
          <cell r="A1611">
            <v>42542</v>
          </cell>
          <cell r="B1611">
            <v>11.982691000000001</v>
          </cell>
        </row>
        <row r="1612">
          <cell r="A1612">
            <v>42543</v>
          </cell>
          <cell r="B1612">
            <v>11.730767999999999</v>
          </cell>
        </row>
        <row r="1613">
          <cell r="A1613">
            <v>42544</v>
          </cell>
          <cell r="B1613">
            <v>11.653845</v>
          </cell>
        </row>
        <row r="1614">
          <cell r="A1614">
            <v>42545</v>
          </cell>
          <cell r="B1614">
            <v>11.480769</v>
          </cell>
        </row>
        <row r="1615">
          <cell r="A1615">
            <v>42548</v>
          </cell>
          <cell r="B1615">
            <v>11.692306</v>
          </cell>
        </row>
        <row r="1616">
          <cell r="A1616">
            <v>42549</v>
          </cell>
          <cell r="B1616">
            <v>11.734615</v>
          </cell>
        </row>
        <row r="1617">
          <cell r="A1617">
            <v>42550</v>
          </cell>
          <cell r="B1617">
            <v>11.959614999999999</v>
          </cell>
        </row>
        <row r="1618">
          <cell r="A1618">
            <v>42551</v>
          </cell>
          <cell r="B1618">
            <v>12.142306</v>
          </cell>
        </row>
        <row r="1619">
          <cell r="A1619">
            <v>42552</v>
          </cell>
          <cell r="B1619">
            <v>12.001922</v>
          </cell>
        </row>
        <row r="1620">
          <cell r="A1620">
            <v>42555</v>
          </cell>
          <cell r="B1620">
            <v>11.973076000000001</v>
          </cell>
        </row>
        <row r="1621">
          <cell r="A1621">
            <v>42556</v>
          </cell>
          <cell r="B1621">
            <v>12.019228999999999</v>
          </cell>
        </row>
        <row r="1622">
          <cell r="A1622">
            <v>42557</v>
          </cell>
          <cell r="B1622">
            <v>11.865384000000001</v>
          </cell>
        </row>
        <row r="1623">
          <cell r="A1623">
            <v>42558</v>
          </cell>
          <cell r="B1623">
            <v>11.663460000000001</v>
          </cell>
        </row>
        <row r="1624">
          <cell r="A1624">
            <v>42559</v>
          </cell>
          <cell r="B1624">
            <v>11.921151999999999</v>
          </cell>
        </row>
        <row r="1625">
          <cell r="A1625">
            <v>42562</v>
          </cell>
          <cell r="B1625">
            <v>12.103845</v>
          </cell>
        </row>
        <row r="1626">
          <cell r="A1626">
            <v>42563</v>
          </cell>
          <cell r="B1626">
            <v>12.201922</v>
          </cell>
        </row>
        <row r="1627">
          <cell r="A1627">
            <v>42564</v>
          </cell>
          <cell r="B1627">
            <v>12.184615000000001</v>
          </cell>
        </row>
        <row r="1628">
          <cell r="A1628">
            <v>42565</v>
          </cell>
          <cell r="B1628">
            <v>12.130768</v>
          </cell>
        </row>
        <row r="1629">
          <cell r="A1629">
            <v>42566</v>
          </cell>
          <cell r="B1629">
            <v>12.057691999999999</v>
          </cell>
        </row>
        <row r="1630">
          <cell r="A1630">
            <v>42569</v>
          </cell>
          <cell r="B1630">
            <v>12.163460000000001</v>
          </cell>
        </row>
        <row r="1631">
          <cell r="A1631">
            <v>42570</v>
          </cell>
          <cell r="B1631">
            <v>12.311538000000001</v>
          </cell>
        </row>
        <row r="1632">
          <cell r="A1632">
            <v>42571</v>
          </cell>
          <cell r="B1632">
            <v>12.271153</v>
          </cell>
        </row>
        <row r="1633">
          <cell r="A1633">
            <v>42572</v>
          </cell>
          <cell r="B1633">
            <v>12.288461</v>
          </cell>
        </row>
        <row r="1634">
          <cell r="A1634">
            <v>42573</v>
          </cell>
          <cell r="B1634">
            <v>12.326922</v>
          </cell>
        </row>
        <row r="1635">
          <cell r="A1635">
            <v>42576</v>
          </cell>
          <cell r="B1635">
            <v>12.303845000000001</v>
          </cell>
        </row>
        <row r="1636">
          <cell r="A1636">
            <v>42577</v>
          </cell>
          <cell r="B1636">
            <v>11.984614000000001</v>
          </cell>
        </row>
        <row r="1637">
          <cell r="A1637">
            <v>42578</v>
          </cell>
          <cell r="B1637">
            <v>11.953844999999999</v>
          </cell>
        </row>
        <row r="1638">
          <cell r="A1638">
            <v>42579</v>
          </cell>
          <cell r="B1638">
            <v>12.346152999999999</v>
          </cell>
        </row>
        <row r="1639">
          <cell r="A1639">
            <v>42580</v>
          </cell>
          <cell r="B1639">
            <v>12.746153</v>
          </cell>
        </row>
        <row r="1640">
          <cell r="A1640">
            <v>42583</v>
          </cell>
          <cell r="B1640">
            <v>12.742307</v>
          </cell>
        </row>
        <row r="1641">
          <cell r="A1641">
            <v>42584</v>
          </cell>
          <cell r="B1641">
            <v>12.578844999999999</v>
          </cell>
        </row>
        <row r="1642">
          <cell r="A1642">
            <v>42585</v>
          </cell>
          <cell r="B1642">
            <v>12.605767999999999</v>
          </cell>
        </row>
        <row r="1643">
          <cell r="A1643">
            <v>42586</v>
          </cell>
          <cell r="B1643">
            <v>12.586537</v>
          </cell>
        </row>
        <row r="1644">
          <cell r="A1644">
            <v>42587</v>
          </cell>
          <cell r="B1644">
            <v>12.684614</v>
          </cell>
        </row>
        <row r="1645">
          <cell r="A1645">
            <v>42590</v>
          </cell>
          <cell r="B1645">
            <v>12.61923</v>
          </cell>
        </row>
        <row r="1646">
          <cell r="A1646">
            <v>42591</v>
          </cell>
          <cell r="B1646">
            <v>12.38846</v>
          </cell>
        </row>
        <row r="1647">
          <cell r="A1647">
            <v>42592</v>
          </cell>
          <cell r="B1647">
            <v>12.142306</v>
          </cell>
        </row>
        <row r="1648">
          <cell r="A1648">
            <v>42593</v>
          </cell>
          <cell r="B1648">
            <v>12.182691999999999</v>
          </cell>
        </row>
        <row r="1649">
          <cell r="A1649">
            <v>42594</v>
          </cell>
          <cell r="B1649">
            <v>12.057691999999999</v>
          </cell>
        </row>
        <row r="1650">
          <cell r="A1650">
            <v>42597</v>
          </cell>
          <cell r="B1650">
            <v>11.925000000000001</v>
          </cell>
        </row>
        <row r="1651">
          <cell r="A1651">
            <v>42598</v>
          </cell>
          <cell r="B1651">
            <v>11.480769</v>
          </cell>
        </row>
        <row r="1652">
          <cell r="A1652">
            <v>42599</v>
          </cell>
          <cell r="B1652">
            <v>11.799999</v>
          </cell>
        </row>
        <row r="1653">
          <cell r="A1653">
            <v>42600</v>
          </cell>
          <cell r="B1653">
            <v>11.734615</v>
          </cell>
        </row>
        <row r="1654">
          <cell r="A1654">
            <v>42601</v>
          </cell>
          <cell r="B1654">
            <v>11.823074999999999</v>
          </cell>
        </row>
        <row r="1655">
          <cell r="A1655">
            <v>42604</v>
          </cell>
          <cell r="B1655">
            <v>11.534613999999999</v>
          </cell>
        </row>
        <row r="1656">
          <cell r="A1656">
            <v>42605</v>
          </cell>
          <cell r="B1656">
            <v>11.388461</v>
          </cell>
        </row>
        <row r="1657">
          <cell r="A1657">
            <v>42606</v>
          </cell>
          <cell r="B1657">
            <v>11.267307000000001</v>
          </cell>
        </row>
        <row r="1658">
          <cell r="A1658">
            <v>42607</v>
          </cell>
          <cell r="B1658">
            <v>11.576922</v>
          </cell>
        </row>
        <row r="1659">
          <cell r="A1659">
            <v>42608</v>
          </cell>
          <cell r="B1659">
            <v>11.473075</v>
          </cell>
        </row>
        <row r="1660">
          <cell r="A1660">
            <v>42611</v>
          </cell>
          <cell r="B1660">
            <v>11.451922</v>
          </cell>
        </row>
        <row r="1661">
          <cell r="A1661">
            <v>42612</v>
          </cell>
          <cell r="B1661">
            <v>11.382692</v>
          </cell>
        </row>
        <row r="1662">
          <cell r="A1662">
            <v>42613</v>
          </cell>
          <cell r="B1662">
            <v>11.476922999999999</v>
          </cell>
        </row>
        <row r="1663">
          <cell r="A1663">
            <v>42614</v>
          </cell>
          <cell r="B1663">
            <v>11.451922</v>
          </cell>
        </row>
        <row r="1664">
          <cell r="A1664">
            <v>42615</v>
          </cell>
          <cell r="B1664">
            <v>11.826922</v>
          </cell>
        </row>
        <row r="1665">
          <cell r="A1665">
            <v>42618</v>
          </cell>
          <cell r="B1665">
            <v>11.942307</v>
          </cell>
        </row>
        <row r="1666">
          <cell r="A1666">
            <v>42619</v>
          </cell>
          <cell r="B1666">
            <v>12.148076</v>
          </cell>
        </row>
        <row r="1667">
          <cell r="A1667">
            <v>42621</v>
          </cell>
          <cell r="B1667">
            <v>12.144228999999999</v>
          </cell>
        </row>
        <row r="1668">
          <cell r="A1668">
            <v>42622</v>
          </cell>
          <cell r="B1668">
            <v>11.971152999999999</v>
          </cell>
        </row>
        <row r="1669">
          <cell r="A1669">
            <v>42625</v>
          </cell>
          <cell r="B1669">
            <v>12.315384</v>
          </cell>
        </row>
        <row r="1670">
          <cell r="A1670">
            <v>42626</v>
          </cell>
          <cell r="B1670">
            <v>12.121153</v>
          </cell>
        </row>
        <row r="1671">
          <cell r="A1671">
            <v>42627</v>
          </cell>
          <cell r="B1671">
            <v>12.251922</v>
          </cell>
        </row>
        <row r="1672">
          <cell r="A1672">
            <v>42628</v>
          </cell>
          <cell r="B1672">
            <v>12.423076</v>
          </cell>
        </row>
        <row r="1673">
          <cell r="A1673">
            <v>42629</v>
          </cell>
          <cell r="B1673">
            <v>12.540384</v>
          </cell>
        </row>
        <row r="1674">
          <cell r="A1674">
            <v>42632</v>
          </cell>
          <cell r="B1674">
            <v>12.807691</v>
          </cell>
        </row>
        <row r="1675">
          <cell r="A1675">
            <v>42633</v>
          </cell>
          <cell r="B1675">
            <v>13.163460000000001</v>
          </cell>
        </row>
        <row r="1676">
          <cell r="A1676">
            <v>42634</v>
          </cell>
          <cell r="B1676">
            <v>13.307691999999999</v>
          </cell>
        </row>
        <row r="1677">
          <cell r="A1677">
            <v>42635</v>
          </cell>
          <cell r="B1677">
            <v>12.996153</v>
          </cell>
        </row>
        <row r="1678">
          <cell r="A1678">
            <v>42636</v>
          </cell>
          <cell r="B1678">
            <v>13.080769</v>
          </cell>
        </row>
        <row r="1679">
          <cell r="A1679">
            <v>42639</v>
          </cell>
          <cell r="B1679">
            <v>12.846152999999999</v>
          </cell>
        </row>
        <row r="1680">
          <cell r="A1680">
            <v>42640</v>
          </cell>
          <cell r="B1680">
            <v>12.809614</v>
          </cell>
        </row>
        <row r="1681">
          <cell r="A1681">
            <v>42641</v>
          </cell>
          <cell r="B1681">
            <v>12.807691</v>
          </cell>
        </row>
        <row r="1682">
          <cell r="A1682">
            <v>42642</v>
          </cell>
          <cell r="B1682">
            <v>12.742307</v>
          </cell>
        </row>
        <row r="1683">
          <cell r="A1683">
            <v>42643</v>
          </cell>
          <cell r="B1683">
            <v>12.746153</v>
          </cell>
        </row>
        <row r="1684">
          <cell r="A1684">
            <v>42646</v>
          </cell>
          <cell r="B1684">
            <v>12.821153000000001</v>
          </cell>
        </row>
        <row r="1685">
          <cell r="A1685">
            <v>42647</v>
          </cell>
          <cell r="B1685">
            <v>12.974999</v>
          </cell>
        </row>
        <row r="1686">
          <cell r="A1686">
            <v>42648</v>
          </cell>
          <cell r="B1686">
            <v>13.221152999999999</v>
          </cell>
        </row>
        <row r="1687">
          <cell r="A1687">
            <v>42649</v>
          </cell>
          <cell r="B1687">
            <v>13.007690999999999</v>
          </cell>
        </row>
        <row r="1688">
          <cell r="A1688">
            <v>42650</v>
          </cell>
          <cell r="B1688">
            <v>13.14423</v>
          </cell>
        </row>
        <row r="1689">
          <cell r="A1689">
            <v>42653</v>
          </cell>
          <cell r="B1689">
            <v>12.980767999999999</v>
          </cell>
        </row>
        <row r="1690">
          <cell r="A1690">
            <v>42654</v>
          </cell>
          <cell r="B1690">
            <v>12.903845</v>
          </cell>
        </row>
        <row r="1691">
          <cell r="A1691">
            <v>42656</v>
          </cell>
          <cell r="B1691">
            <v>13.203844999999999</v>
          </cell>
        </row>
        <row r="1692">
          <cell r="A1692">
            <v>42657</v>
          </cell>
          <cell r="B1692">
            <v>13.259613999999999</v>
          </cell>
        </row>
        <row r="1693">
          <cell r="A1693">
            <v>42660</v>
          </cell>
          <cell r="B1693">
            <v>13.461537</v>
          </cell>
        </row>
        <row r="1694">
          <cell r="A1694">
            <v>42661</v>
          </cell>
          <cell r="B1694">
            <v>13.442307</v>
          </cell>
        </row>
        <row r="1695">
          <cell r="A1695">
            <v>42662</v>
          </cell>
          <cell r="B1695">
            <v>13.221152999999999</v>
          </cell>
        </row>
        <row r="1696">
          <cell r="A1696">
            <v>42663</v>
          </cell>
          <cell r="B1696">
            <v>13.269228999999999</v>
          </cell>
        </row>
        <row r="1697">
          <cell r="A1697">
            <v>42664</v>
          </cell>
          <cell r="B1697">
            <v>13.26346</v>
          </cell>
        </row>
        <row r="1698">
          <cell r="A1698">
            <v>42667</v>
          </cell>
          <cell r="B1698">
            <v>13.461537</v>
          </cell>
        </row>
        <row r="1699">
          <cell r="A1699">
            <v>42668</v>
          </cell>
          <cell r="B1699">
            <v>13.423076</v>
          </cell>
        </row>
        <row r="1700">
          <cell r="A1700">
            <v>42669</v>
          </cell>
          <cell r="B1700">
            <v>13.26346</v>
          </cell>
        </row>
        <row r="1701">
          <cell r="A1701">
            <v>42670</v>
          </cell>
          <cell r="B1701">
            <v>13.21923</v>
          </cell>
        </row>
        <row r="1702">
          <cell r="A1702">
            <v>42671</v>
          </cell>
          <cell r="B1702">
            <v>13.461537</v>
          </cell>
        </row>
        <row r="1703">
          <cell r="A1703">
            <v>42674</v>
          </cell>
          <cell r="B1703">
            <v>13.626922</v>
          </cell>
        </row>
        <row r="1704">
          <cell r="A1704">
            <v>42675</v>
          </cell>
          <cell r="B1704">
            <v>13.34423</v>
          </cell>
        </row>
        <row r="1705">
          <cell r="A1705">
            <v>42677</v>
          </cell>
          <cell r="B1705">
            <v>12.884613999999999</v>
          </cell>
        </row>
        <row r="1706">
          <cell r="A1706">
            <v>42678</v>
          </cell>
          <cell r="B1706">
            <v>12.892307000000001</v>
          </cell>
        </row>
        <row r="1707">
          <cell r="A1707">
            <v>42681</v>
          </cell>
          <cell r="B1707">
            <v>13.142307000000001</v>
          </cell>
        </row>
        <row r="1708">
          <cell r="A1708">
            <v>42682</v>
          </cell>
          <cell r="B1708">
            <v>12.884613999999999</v>
          </cell>
        </row>
        <row r="1709">
          <cell r="A1709">
            <v>42683</v>
          </cell>
          <cell r="B1709">
            <v>12.899998999999999</v>
          </cell>
        </row>
        <row r="1710">
          <cell r="A1710">
            <v>42684</v>
          </cell>
          <cell r="B1710">
            <v>12.58846</v>
          </cell>
        </row>
        <row r="1711">
          <cell r="A1711">
            <v>42685</v>
          </cell>
          <cell r="B1711">
            <v>12.299999</v>
          </cell>
        </row>
        <row r="1712">
          <cell r="A1712">
            <v>42688</v>
          </cell>
          <cell r="B1712">
            <v>12.451922</v>
          </cell>
        </row>
        <row r="1713">
          <cell r="A1713">
            <v>42690</v>
          </cell>
          <cell r="B1713">
            <v>12.536538</v>
          </cell>
        </row>
        <row r="1714">
          <cell r="A1714">
            <v>42691</v>
          </cell>
          <cell r="B1714">
            <v>12.298076</v>
          </cell>
        </row>
        <row r="1715">
          <cell r="A1715">
            <v>42692</v>
          </cell>
          <cell r="B1715">
            <v>12.534615000000001</v>
          </cell>
        </row>
        <row r="1716">
          <cell r="A1716">
            <v>42695</v>
          </cell>
          <cell r="B1716">
            <v>12.673076</v>
          </cell>
        </row>
        <row r="1717">
          <cell r="A1717">
            <v>42696</v>
          </cell>
          <cell r="B1717">
            <v>12.692306</v>
          </cell>
        </row>
        <row r="1718">
          <cell r="A1718">
            <v>42697</v>
          </cell>
          <cell r="B1718">
            <v>12.48846</v>
          </cell>
        </row>
        <row r="1719">
          <cell r="A1719">
            <v>42698</v>
          </cell>
          <cell r="B1719">
            <v>12.473076000000001</v>
          </cell>
        </row>
        <row r="1720">
          <cell r="A1720">
            <v>42699</v>
          </cell>
          <cell r="B1720">
            <v>12.365383</v>
          </cell>
        </row>
        <row r="1721">
          <cell r="A1721">
            <v>42702</v>
          </cell>
          <cell r="B1721">
            <v>12.532692000000001</v>
          </cell>
        </row>
        <row r="1722">
          <cell r="A1722">
            <v>42703</v>
          </cell>
          <cell r="B1722">
            <v>12.342307</v>
          </cell>
        </row>
        <row r="1723">
          <cell r="A1723">
            <v>42704</v>
          </cell>
          <cell r="B1723">
            <v>12.401922000000001</v>
          </cell>
        </row>
        <row r="1724">
          <cell r="A1724">
            <v>42705</v>
          </cell>
          <cell r="B1724">
            <v>12.038460000000001</v>
          </cell>
        </row>
        <row r="1725">
          <cell r="A1725">
            <v>42706</v>
          </cell>
          <cell r="B1725">
            <v>11.842307</v>
          </cell>
        </row>
        <row r="1726">
          <cell r="A1726">
            <v>42709</v>
          </cell>
          <cell r="B1726">
            <v>11.751922</v>
          </cell>
        </row>
        <row r="1727">
          <cell r="A1727">
            <v>42710</v>
          </cell>
          <cell r="B1727">
            <v>11.944229999999999</v>
          </cell>
        </row>
        <row r="1728">
          <cell r="A1728">
            <v>42711</v>
          </cell>
          <cell r="B1728">
            <v>12.076922</v>
          </cell>
        </row>
        <row r="1729">
          <cell r="A1729">
            <v>42712</v>
          </cell>
          <cell r="B1729">
            <v>11.923075000000001</v>
          </cell>
        </row>
        <row r="1730">
          <cell r="A1730">
            <v>42713</v>
          </cell>
          <cell r="B1730">
            <v>11.817306</v>
          </cell>
        </row>
        <row r="1731">
          <cell r="A1731">
            <v>42716</v>
          </cell>
          <cell r="B1731">
            <v>11.673076</v>
          </cell>
        </row>
        <row r="1732">
          <cell r="A1732">
            <v>42717</v>
          </cell>
          <cell r="B1732">
            <v>11.451922</v>
          </cell>
        </row>
        <row r="1733">
          <cell r="A1733">
            <v>42718</v>
          </cell>
          <cell r="B1733">
            <v>11.346152</v>
          </cell>
        </row>
        <row r="1734">
          <cell r="A1734">
            <v>42719</v>
          </cell>
          <cell r="B1734">
            <v>11.194229999999999</v>
          </cell>
        </row>
        <row r="1735">
          <cell r="A1735">
            <v>42720</v>
          </cell>
          <cell r="B1735">
            <v>11.165384</v>
          </cell>
        </row>
        <row r="1736">
          <cell r="A1736">
            <v>42723</v>
          </cell>
          <cell r="B1736">
            <v>11.174999</v>
          </cell>
        </row>
        <row r="1737">
          <cell r="A1737">
            <v>42724</v>
          </cell>
          <cell r="B1737">
            <v>11.161538</v>
          </cell>
        </row>
        <row r="1738">
          <cell r="A1738">
            <v>42725</v>
          </cell>
          <cell r="B1738">
            <v>11.434614</v>
          </cell>
        </row>
        <row r="1739">
          <cell r="A1739">
            <v>42726</v>
          </cell>
          <cell r="B1739">
            <v>11.328844999999999</v>
          </cell>
        </row>
        <row r="1740">
          <cell r="A1740">
            <v>42727</v>
          </cell>
          <cell r="B1740">
            <v>11.230767999999999</v>
          </cell>
        </row>
        <row r="1741">
          <cell r="A1741">
            <v>42730</v>
          </cell>
          <cell r="B1741">
            <v>11.411538</v>
          </cell>
        </row>
        <row r="1742">
          <cell r="A1742">
            <v>42731</v>
          </cell>
          <cell r="B1742">
            <v>11.446153000000001</v>
          </cell>
        </row>
        <row r="1743">
          <cell r="A1743">
            <v>42732</v>
          </cell>
          <cell r="B1743">
            <v>11.542306999999999</v>
          </cell>
        </row>
        <row r="1744">
          <cell r="A1744">
            <v>42733</v>
          </cell>
          <cell r="B1744">
            <v>11.767307000000001</v>
          </cell>
        </row>
        <row r="1745">
          <cell r="A1745">
            <v>42737</v>
          </cell>
          <cell r="B1745">
            <v>11.659613999999999</v>
          </cell>
        </row>
        <row r="1746">
          <cell r="A1746">
            <v>42738</v>
          </cell>
          <cell r="B1746">
            <v>12.105767999999999</v>
          </cell>
        </row>
        <row r="1747">
          <cell r="A1747">
            <v>42739</v>
          </cell>
          <cell r="B1747">
            <v>11.934615000000001</v>
          </cell>
        </row>
        <row r="1748">
          <cell r="A1748">
            <v>42740</v>
          </cell>
          <cell r="B1748">
            <v>11.755768</v>
          </cell>
        </row>
        <row r="1749">
          <cell r="A1749">
            <v>42741</v>
          </cell>
          <cell r="B1749">
            <v>11.780768</v>
          </cell>
        </row>
        <row r="1750">
          <cell r="A1750">
            <v>42744</v>
          </cell>
          <cell r="B1750">
            <v>11.761537000000001</v>
          </cell>
        </row>
        <row r="1751">
          <cell r="A1751">
            <v>42745</v>
          </cell>
          <cell r="B1751">
            <v>11.546153</v>
          </cell>
        </row>
        <row r="1752">
          <cell r="A1752">
            <v>42746</v>
          </cell>
          <cell r="B1752">
            <v>11.721152999999999</v>
          </cell>
        </row>
        <row r="1753">
          <cell r="A1753">
            <v>42747</v>
          </cell>
          <cell r="B1753">
            <v>12.061538000000001</v>
          </cell>
        </row>
        <row r="1754">
          <cell r="A1754">
            <v>42748</v>
          </cell>
          <cell r="B1754">
            <v>12.071153000000001</v>
          </cell>
        </row>
        <row r="1755">
          <cell r="A1755">
            <v>42751</v>
          </cell>
          <cell r="B1755">
            <v>11.980767999999999</v>
          </cell>
        </row>
        <row r="1756">
          <cell r="A1756">
            <v>42752</v>
          </cell>
          <cell r="B1756">
            <v>12.307691</v>
          </cell>
        </row>
        <row r="1757">
          <cell r="A1757">
            <v>42753</v>
          </cell>
          <cell r="B1757">
            <v>12.182691999999999</v>
          </cell>
        </row>
        <row r="1758">
          <cell r="A1758">
            <v>42754</v>
          </cell>
          <cell r="B1758">
            <v>12.273075</v>
          </cell>
        </row>
        <row r="1759">
          <cell r="A1759">
            <v>42755</v>
          </cell>
          <cell r="B1759">
            <v>12.228845</v>
          </cell>
        </row>
        <row r="1760">
          <cell r="A1760">
            <v>42758</v>
          </cell>
          <cell r="B1760">
            <v>12.309615000000001</v>
          </cell>
        </row>
        <row r="1761">
          <cell r="A1761">
            <v>42759</v>
          </cell>
          <cell r="B1761">
            <v>12.546153</v>
          </cell>
        </row>
        <row r="1762">
          <cell r="A1762">
            <v>42761</v>
          </cell>
          <cell r="B1762">
            <v>12.753845</v>
          </cell>
        </row>
        <row r="1763">
          <cell r="A1763">
            <v>42762</v>
          </cell>
          <cell r="B1763">
            <v>12.740384000000001</v>
          </cell>
        </row>
        <row r="1764">
          <cell r="A1764">
            <v>42765</v>
          </cell>
          <cell r="B1764">
            <v>12.596152</v>
          </cell>
        </row>
        <row r="1765">
          <cell r="A1765">
            <v>42766</v>
          </cell>
          <cell r="B1765">
            <v>12.596152</v>
          </cell>
        </row>
        <row r="1766">
          <cell r="A1766">
            <v>42767</v>
          </cell>
          <cell r="B1766">
            <v>12.163460000000001</v>
          </cell>
        </row>
        <row r="1767">
          <cell r="A1767">
            <v>42768</v>
          </cell>
          <cell r="B1767">
            <v>12.232691000000001</v>
          </cell>
        </row>
        <row r="1768">
          <cell r="A1768">
            <v>42769</v>
          </cell>
          <cell r="B1768">
            <v>12.346152999999999</v>
          </cell>
        </row>
        <row r="1769">
          <cell r="A1769">
            <v>42772</v>
          </cell>
          <cell r="B1769">
            <v>12.096152999999999</v>
          </cell>
        </row>
        <row r="1770">
          <cell r="A1770">
            <v>42773</v>
          </cell>
          <cell r="B1770">
            <v>12.105767999999999</v>
          </cell>
        </row>
        <row r="1771">
          <cell r="A1771">
            <v>42774</v>
          </cell>
          <cell r="B1771">
            <v>12.367305999999999</v>
          </cell>
        </row>
        <row r="1772">
          <cell r="A1772">
            <v>42775</v>
          </cell>
          <cell r="B1772">
            <v>12.11346</v>
          </cell>
        </row>
        <row r="1773">
          <cell r="A1773">
            <v>42776</v>
          </cell>
          <cell r="B1773">
            <v>12.307691</v>
          </cell>
        </row>
        <row r="1774">
          <cell r="A1774">
            <v>42779</v>
          </cell>
          <cell r="B1774">
            <v>12.161538</v>
          </cell>
        </row>
        <row r="1775">
          <cell r="A1775">
            <v>42780</v>
          </cell>
          <cell r="B1775">
            <v>12.224999</v>
          </cell>
        </row>
        <row r="1776">
          <cell r="A1776">
            <v>42781</v>
          </cell>
          <cell r="B1776">
            <v>12.690383000000001</v>
          </cell>
        </row>
        <row r="1777">
          <cell r="A1777">
            <v>42782</v>
          </cell>
          <cell r="B1777">
            <v>12.432691</v>
          </cell>
        </row>
        <row r="1778">
          <cell r="A1778">
            <v>42783</v>
          </cell>
          <cell r="B1778">
            <v>12.173076</v>
          </cell>
        </row>
        <row r="1779">
          <cell r="A1779">
            <v>42786</v>
          </cell>
          <cell r="B1779">
            <v>12.192307</v>
          </cell>
        </row>
        <row r="1780">
          <cell r="A1780">
            <v>42787</v>
          </cell>
          <cell r="B1780">
            <v>12.153845</v>
          </cell>
        </row>
        <row r="1781">
          <cell r="A1781">
            <v>42788</v>
          </cell>
          <cell r="B1781">
            <v>11.659613999999999</v>
          </cell>
        </row>
        <row r="1782">
          <cell r="A1782">
            <v>42789</v>
          </cell>
          <cell r="B1782">
            <v>11.692306</v>
          </cell>
        </row>
        <row r="1783">
          <cell r="A1783">
            <v>42790</v>
          </cell>
          <cell r="B1783">
            <v>11.423076</v>
          </cell>
        </row>
        <row r="1784">
          <cell r="A1784">
            <v>42795</v>
          </cell>
          <cell r="B1784">
            <v>11.173076</v>
          </cell>
        </row>
        <row r="1785">
          <cell r="A1785">
            <v>42796</v>
          </cell>
          <cell r="B1785">
            <v>11.538460000000001</v>
          </cell>
        </row>
        <row r="1786">
          <cell r="A1786">
            <v>42797</v>
          </cell>
          <cell r="B1786">
            <v>11.442306</v>
          </cell>
        </row>
        <row r="1787">
          <cell r="A1787">
            <v>42800</v>
          </cell>
          <cell r="B1787">
            <v>11.442306</v>
          </cell>
        </row>
        <row r="1788">
          <cell r="A1788">
            <v>42801</v>
          </cell>
          <cell r="B1788">
            <v>11.374999000000001</v>
          </cell>
        </row>
        <row r="1789">
          <cell r="A1789">
            <v>42802</v>
          </cell>
          <cell r="B1789">
            <v>11.355767999999999</v>
          </cell>
        </row>
        <row r="1790">
          <cell r="A1790">
            <v>42803</v>
          </cell>
          <cell r="B1790">
            <v>10.957691000000001</v>
          </cell>
        </row>
        <row r="1791">
          <cell r="A1791">
            <v>42804</v>
          </cell>
          <cell r="B1791">
            <v>11.117305999999999</v>
          </cell>
        </row>
        <row r="1792">
          <cell r="A1792">
            <v>42807</v>
          </cell>
          <cell r="B1792">
            <v>11.274998999999999</v>
          </cell>
        </row>
        <row r="1793">
          <cell r="A1793">
            <v>42808</v>
          </cell>
          <cell r="B1793">
            <v>10.865383</v>
          </cell>
        </row>
        <row r="1794">
          <cell r="A1794">
            <v>42809</v>
          </cell>
          <cell r="B1794">
            <v>11.08846</v>
          </cell>
        </row>
        <row r="1795">
          <cell r="A1795">
            <v>42810</v>
          </cell>
          <cell r="B1795">
            <v>10.865383</v>
          </cell>
        </row>
        <row r="1796">
          <cell r="A1796">
            <v>42811</v>
          </cell>
          <cell r="B1796">
            <v>10.903845</v>
          </cell>
        </row>
        <row r="1797">
          <cell r="A1797">
            <v>42814</v>
          </cell>
          <cell r="B1797">
            <v>11.182691</v>
          </cell>
        </row>
        <row r="1798">
          <cell r="A1798">
            <v>42815</v>
          </cell>
          <cell r="B1798">
            <v>11.086537</v>
          </cell>
        </row>
        <row r="1799">
          <cell r="A1799">
            <v>42816</v>
          </cell>
          <cell r="B1799">
            <v>11.01923</v>
          </cell>
        </row>
        <row r="1800">
          <cell r="A1800">
            <v>42817</v>
          </cell>
          <cell r="B1800">
            <v>11.103845</v>
          </cell>
        </row>
        <row r="1801">
          <cell r="A1801">
            <v>42818</v>
          </cell>
          <cell r="B1801">
            <v>11.057691</v>
          </cell>
        </row>
        <row r="1802">
          <cell r="A1802">
            <v>42821</v>
          </cell>
          <cell r="B1802">
            <v>11.003845</v>
          </cell>
        </row>
        <row r="1803">
          <cell r="A1803">
            <v>42822</v>
          </cell>
          <cell r="B1803">
            <v>11.499999000000001</v>
          </cell>
        </row>
        <row r="1804">
          <cell r="A1804">
            <v>42823</v>
          </cell>
          <cell r="B1804">
            <v>11.423076</v>
          </cell>
        </row>
        <row r="1805">
          <cell r="A1805">
            <v>42824</v>
          </cell>
          <cell r="B1805">
            <v>11.405768</v>
          </cell>
        </row>
        <row r="1806">
          <cell r="A1806">
            <v>42825</v>
          </cell>
          <cell r="B1806">
            <v>11.282692000000001</v>
          </cell>
        </row>
        <row r="1807">
          <cell r="A1807">
            <v>42828</v>
          </cell>
          <cell r="B1807">
            <v>11.311537</v>
          </cell>
        </row>
        <row r="1808">
          <cell r="A1808">
            <v>42829</v>
          </cell>
          <cell r="B1808">
            <v>11.33846</v>
          </cell>
        </row>
        <row r="1809">
          <cell r="A1809">
            <v>42830</v>
          </cell>
          <cell r="B1809">
            <v>11.576922</v>
          </cell>
        </row>
        <row r="1810">
          <cell r="A1810">
            <v>42831</v>
          </cell>
          <cell r="B1810">
            <v>11.586537</v>
          </cell>
        </row>
        <row r="1811">
          <cell r="A1811">
            <v>42832</v>
          </cell>
          <cell r="B1811">
            <v>11.742307</v>
          </cell>
        </row>
        <row r="1812">
          <cell r="A1812">
            <v>42835</v>
          </cell>
          <cell r="B1812">
            <v>11.782691</v>
          </cell>
        </row>
        <row r="1813">
          <cell r="A1813">
            <v>42836</v>
          </cell>
          <cell r="B1813">
            <v>11.780768</v>
          </cell>
        </row>
        <row r="1814">
          <cell r="A1814">
            <v>42837</v>
          </cell>
          <cell r="B1814">
            <v>11.925000000000001</v>
          </cell>
        </row>
        <row r="1815">
          <cell r="A1815">
            <v>42838</v>
          </cell>
          <cell r="B1815">
            <v>11.886537000000001</v>
          </cell>
        </row>
        <row r="1816">
          <cell r="A1816">
            <v>42842</v>
          </cell>
          <cell r="B1816">
            <v>11.942307</v>
          </cell>
        </row>
        <row r="1817">
          <cell r="A1817">
            <v>42843</v>
          </cell>
          <cell r="B1817">
            <v>12.153845</v>
          </cell>
        </row>
        <row r="1818">
          <cell r="A1818">
            <v>42844</v>
          </cell>
          <cell r="B1818">
            <v>11.999999000000001</v>
          </cell>
        </row>
        <row r="1819">
          <cell r="A1819">
            <v>42845</v>
          </cell>
          <cell r="B1819">
            <v>11.957692</v>
          </cell>
        </row>
        <row r="1820">
          <cell r="A1820">
            <v>42849</v>
          </cell>
          <cell r="B1820">
            <v>12.307691</v>
          </cell>
        </row>
        <row r="1821">
          <cell r="A1821">
            <v>42850</v>
          </cell>
          <cell r="B1821">
            <v>12.673076</v>
          </cell>
        </row>
        <row r="1822">
          <cell r="A1822">
            <v>42851</v>
          </cell>
          <cell r="B1822">
            <v>12.817306</v>
          </cell>
        </row>
        <row r="1823">
          <cell r="A1823">
            <v>42852</v>
          </cell>
          <cell r="B1823">
            <v>12.692306</v>
          </cell>
        </row>
        <row r="1824">
          <cell r="A1824">
            <v>42853</v>
          </cell>
          <cell r="B1824">
            <v>12.971152999999999</v>
          </cell>
        </row>
        <row r="1825">
          <cell r="A1825">
            <v>42857</v>
          </cell>
          <cell r="B1825">
            <v>13.326922</v>
          </cell>
        </row>
        <row r="1826">
          <cell r="A1826">
            <v>42858</v>
          </cell>
          <cell r="B1826">
            <v>13.298075000000001</v>
          </cell>
        </row>
        <row r="1827">
          <cell r="A1827">
            <v>42859</v>
          </cell>
          <cell r="B1827">
            <v>13.076922</v>
          </cell>
        </row>
        <row r="1828">
          <cell r="A1828">
            <v>42860</v>
          </cell>
          <cell r="B1828">
            <v>13.13846</v>
          </cell>
        </row>
        <row r="1829">
          <cell r="A1829">
            <v>42863</v>
          </cell>
          <cell r="B1829">
            <v>13.028845</v>
          </cell>
        </row>
        <row r="1830">
          <cell r="A1830">
            <v>42864</v>
          </cell>
          <cell r="B1830">
            <v>13.271153</v>
          </cell>
        </row>
        <row r="1831">
          <cell r="A1831">
            <v>42865</v>
          </cell>
          <cell r="B1831">
            <v>13.471152999999999</v>
          </cell>
        </row>
        <row r="1832">
          <cell r="A1832">
            <v>42866</v>
          </cell>
          <cell r="B1832">
            <v>13.303846</v>
          </cell>
        </row>
        <row r="1833">
          <cell r="A1833">
            <v>42867</v>
          </cell>
          <cell r="B1833">
            <v>13.403845</v>
          </cell>
        </row>
        <row r="1834">
          <cell r="A1834">
            <v>42870</v>
          </cell>
          <cell r="B1834">
            <v>13.499999000000001</v>
          </cell>
        </row>
        <row r="1835">
          <cell r="A1835">
            <v>42871</v>
          </cell>
          <cell r="B1835">
            <v>13.434615000000001</v>
          </cell>
        </row>
        <row r="1836">
          <cell r="A1836">
            <v>42872</v>
          </cell>
          <cell r="B1836">
            <v>13.307691999999999</v>
          </cell>
        </row>
        <row r="1837">
          <cell r="A1837">
            <v>42873</v>
          </cell>
          <cell r="B1837">
            <v>12.915383</v>
          </cell>
        </row>
        <row r="1838">
          <cell r="A1838">
            <v>42874</v>
          </cell>
          <cell r="B1838">
            <v>12.942306</v>
          </cell>
        </row>
        <row r="1839">
          <cell r="A1839">
            <v>42877</v>
          </cell>
          <cell r="B1839">
            <v>12.615384000000001</v>
          </cell>
        </row>
        <row r="1840">
          <cell r="A1840">
            <v>42878</v>
          </cell>
          <cell r="B1840">
            <v>12.740384000000001</v>
          </cell>
        </row>
        <row r="1841">
          <cell r="A1841">
            <v>42879</v>
          </cell>
          <cell r="B1841">
            <v>12.865384000000001</v>
          </cell>
        </row>
        <row r="1842">
          <cell r="A1842">
            <v>42880</v>
          </cell>
          <cell r="B1842">
            <v>12.980767999999999</v>
          </cell>
        </row>
        <row r="1843">
          <cell r="A1843">
            <v>42881</v>
          </cell>
          <cell r="B1843">
            <v>13.615383</v>
          </cell>
        </row>
        <row r="1844">
          <cell r="A1844">
            <v>42884</v>
          </cell>
          <cell r="B1844">
            <v>13.615383</v>
          </cell>
        </row>
        <row r="1845">
          <cell r="A1845">
            <v>42885</v>
          </cell>
          <cell r="B1845">
            <v>13.882692</v>
          </cell>
        </row>
        <row r="1846">
          <cell r="A1846">
            <v>42886</v>
          </cell>
          <cell r="B1846">
            <v>13.846152</v>
          </cell>
        </row>
        <row r="1847">
          <cell r="A1847">
            <v>42887</v>
          </cell>
          <cell r="B1847">
            <v>13.909613999999999</v>
          </cell>
        </row>
        <row r="1848">
          <cell r="A1848">
            <v>42888</v>
          </cell>
          <cell r="B1848">
            <v>13.901922000000001</v>
          </cell>
        </row>
        <row r="1849">
          <cell r="A1849">
            <v>42891</v>
          </cell>
          <cell r="B1849">
            <v>13.949999</v>
          </cell>
        </row>
        <row r="1850">
          <cell r="A1850">
            <v>42892</v>
          </cell>
          <cell r="B1850">
            <v>14.349999</v>
          </cell>
        </row>
        <row r="1851">
          <cell r="A1851">
            <v>42893</v>
          </cell>
          <cell r="B1851">
            <v>14.473076000000001</v>
          </cell>
        </row>
        <row r="1852">
          <cell r="A1852">
            <v>42894</v>
          </cell>
          <cell r="B1852">
            <v>14.151922000000001</v>
          </cell>
        </row>
        <row r="1853">
          <cell r="A1853">
            <v>42895</v>
          </cell>
          <cell r="B1853">
            <v>14.288460000000001</v>
          </cell>
        </row>
        <row r="1854">
          <cell r="A1854">
            <v>42898</v>
          </cell>
          <cell r="B1854">
            <v>14.028845</v>
          </cell>
        </row>
        <row r="1855">
          <cell r="A1855">
            <v>42899</v>
          </cell>
          <cell r="B1855">
            <v>14.069229</v>
          </cell>
        </row>
        <row r="1856">
          <cell r="A1856">
            <v>42900</v>
          </cell>
          <cell r="B1856">
            <v>13.721152999999999</v>
          </cell>
        </row>
        <row r="1857">
          <cell r="A1857">
            <v>42902</v>
          </cell>
          <cell r="B1857">
            <v>13.846152</v>
          </cell>
        </row>
        <row r="1858">
          <cell r="A1858">
            <v>42905</v>
          </cell>
          <cell r="B1858">
            <v>13.936537</v>
          </cell>
        </row>
        <row r="1859">
          <cell r="A1859">
            <v>42906</v>
          </cell>
          <cell r="B1859">
            <v>13.540384</v>
          </cell>
        </row>
        <row r="1860">
          <cell r="A1860">
            <v>42907</v>
          </cell>
          <cell r="B1860">
            <v>13.653845</v>
          </cell>
        </row>
        <row r="1861">
          <cell r="A1861">
            <v>42908</v>
          </cell>
          <cell r="B1861">
            <v>13.942306</v>
          </cell>
        </row>
        <row r="1862">
          <cell r="A1862">
            <v>42909</v>
          </cell>
          <cell r="B1862">
            <v>13.824999</v>
          </cell>
        </row>
        <row r="1863">
          <cell r="A1863">
            <v>42912</v>
          </cell>
          <cell r="B1863">
            <v>13.942306</v>
          </cell>
        </row>
        <row r="1864">
          <cell r="A1864">
            <v>42913</v>
          </cell>
          <cell r="B1864">
            <v>13.728845</v>
          </cell>
        </row>
        <row r="1865">
          <cell r="A1865">
            <v>42914</v>
          </cell>
          <cell r="B1865">
            <v>13.538461</v>
          </cell>
        </row>
        <row r="1866">
          <cell r="A1866">
            <v>42915</v>
          </cell>
          <cell r="B1866">
            <v>13.432691999999999</v>
          </cell>
        </row>
        <row r="1867">
          <cell r="A1867">
            <v>42916</v>
          </cell>
          <cell r="B1867">
            <v>13.482691000000001</v>
          </cell>
        </row>
        <row r="1868">
          <cell r="A1868">
            <v>42919</v>
          </cell>
          <cell r="B1868">
            <v>13.499999000000001</v>
          </cell>
        </row>
        <row r="1869">
          <cell r="A1869">
            <v>42920</v>
          </cell>
          <cell r="B1869">
            <v>13.557691</v>
          </cell>
        </row>
        <row r="1870">
          <cell r="A1870">
            <v>42921</v>
          </cell>
          <cell r="B1870">
            <v>13.578844999999999</v>
          </cell>
        </row>
        <row r="1871">
          <cell r="A1871">
            <v>42922</v>
          </cell>
          <cell r="B1871">
            <v>13.396152000000001</v>
          </cell>
        </row>
        <row r="1872">
          <cell r="A1872">
            <v>42923</v>
          </cell>
          <cell r="B1872">
            <v>13.298075000000001</v>
          </cell>
        </row>
        <row r="1873">
          <cell r="A1873">
            <v>42926</v>
          </cell>
          <cell r="B1873">
            <v>13.461537</v>
          </cell>
        </row>
        <row r="1874">
          <cell r="A1874">
            <v>42927</v>
          </cell>
          <cell r="B1874">
            <v>13.313461</v>
          </cell>
        </row>
        <row r="1875">
          <cell r="A1875">
            <v>42928</v>
          </cell>
          <cell r="B1875">
            <v>13.423076</v>
          </cell>
        </row>
        <row r="1876">
          <cell r="A1876">
            <v>42929</v>
          </cell>
          <cell r="B1876">
            <v>13.542306999999999</v>
          </cell>
        </row>
        <row r="1877">
          <cell r="A1877">
            <v>42930</v>
          </cell>
          <cell r="B1877">
            <v>13.403845</v>
          </cell>
        </row>
        <row r="1878">
          <cell r="A1878">
            <v>42933</v>
          </cell>
          <cell r="B1878">
            <v>13.403845</v>
          </cell>
        </row>
        <row r="1879">
          <cell r="A1879">
            <v>42934</v>
          </cell>
          <cell r="B1879">
            <v>13.498075999999999</v>
          </cell>
        </row>
        <row r="1880">
          <cell r="A1880">
            <v>42935</v>
          </cell>
          <cell r="B1880">
            <v>13.424999</v>
          </cell>
        </row>
        <row r="1881">
          <cell r="A1881">
            <v>42936</v>
          </cell>
          <cell r="B1881">
            <v>13.442307</v>
          </cell>
        </row>
        <row r="1882">
          <cell r="A1882">
            <v>42937</v>
          </cell>
          <cell r="B1882">
            <v>13.474999</v>
          </cell>
        </row>
        <row r="1883">
          <cell r="A1883">
            <v>42940</v>
          </cell>
          <cell r="B1883">
            <v>13.624999000000001</v>
          </cell>
        </row>
        <row r="1884">
          <cell r="A1884">
            <v>42941</v>
          </cell>
          <cell r="B1884">
            <v>13.336537999999999</v>
          </cell>
        </row>
        <row r="1885">
          <cell r="A1885">
            <v>42942</v>
          </cell>
          <cell r="B1885">
            <v>13.319229999999999</v>
          </cell>
        </row>
        <row r="1886">
          <cell r="A1886">
            <v>42943</v>
          </cell>
          <cell r="B1886">
            <v>13.326922</v>
          </cell>
        </row>
        <row r="1887">
          <cell r="A1887">
            <v>42944</v>
          </cell>
          <cell r="B1887">
            <v>13.115384000000001</v>
          </cell>
        </row>
        <row r="1888">
          <cell r="A1888">
            <v>42947</v>
          </cell>
          <cell r="B1888">
            <v>13.269228999999999</v>
          </cell>
        </row>
        <row r="1889">
          <cell r="A1889">
            <v>42948</v>
          </cell>
          <cell r="B1889">
            <v>13.480767999999999</v>
          </cell>
        </row>
        <row r="1890">
          <cell r="A1890">
            <v>42949</v>
          </cell>
          <cell r="B1890">
            <v>13.548076</v>
          </cell>
        </row>
        <row r="1891">
          <cell r="A1891">
            <v>42950</v>
          </cell>
          <cell r="B1891">
            <v>13.411538</v>
          </cell>
        </row>
        <row r="1892">
          <cell r="A1892">
            <v>42951</v>
          </cell>
          <cell r="B1892">
            <v>13.317307</v>
          </cell>
        </row>
        <row r="1893">
          <cell r="A1893">
            <v>42954</v>
          </cell>
          <cell r="B1893">
            <v>13.457691000000001</v>
          </cell>
        </row>
        <row r="1894">
          <cell r="A1894">
            <v>42955</v>
          </cell>
          <cell r="B1894">
            <v>13.374999000000001</v>
          </cell>
        </row>
        <row r="1895">
          <cell r="A1895">
            <v>42956</v>
          </cell>
          <cell r="B1895">
            <v>13.407691</v>
          </cell>
        </row>
        <row r="1896">
          <cell r="A1896">
            <v>42957</v>
          </cell>
          <cell r="B1896">
            <v>13.221152999999999</v>
          </cell>
        </row>
        <row r="1897">
          <cell r="A1897">
            <v>42958</v>
          </cell>
          <cell r="B1897">
            <v>13.326922</v>
          </cell>
        </row>
        <row r="1898">
          <cell r="A1898">
            <v>42961</v>
          </cell>
          <cell r="B1898">
            <v>13.294230000000001</v>
          </cell>
        </row>
        <row r="1899">
          <cell r="A1899">
            <v>42962</v>
          </cell>
          <cell r="B1899">
            <v>13.471152999999999</v>
          </cell>
        </row>
        <row r="1900">
          <cell r="A1900">
            <v>42963</v>
          </cell>
          <cell r="B1900">
            <v>13.392306</v>
          </cell>
        </row>
        <row r="1901">
          <cell r="A1901">
            <v>42964</v>
          </cell>
          <cell r="B1901">
            <v>13.207692</v>
          </cell>
        </row>
        <row r="1902">
          <cell r="A1902">
            <v>42965</v>
          </cell>
          <cell r="B1902">
            <v>13.140383</v>
          </cell>
        </row>
        <row r="1903">
          <cell r="A1903">
            <v>42968</v>
          </cell>
          <cell r="B1903">
            <v>13.259613999999999</v>
          </cell>
        </row>
        <row r="1904">
          <cell r="A1904">
            <v>42969</v>
          </cell>
          <cell r="B1904">
            <v>13.674999</v>
          </cell>
        </row>
        <row r="1905">
          <cell r="A1905">
            <v>42970</v>
          </cell>
          <cell r="B1905">
            <v>13.624999000000001</v>
          </cell>
        </row>
        <row r="1906">
          <cell r="A1906">
            <v>42971</v>
          </cell>
          <cell r="B1906">
            <v>13.503845</v>
          </cell>
        </row>
        <row r="1907">
          <cell r="A1907">
            <v>42972</v>
          </cell>
          <cell r="B1907">
            <v>13.542306999999999</v>
          </cell>
        </row>
        <row r="1908">
          <cell r="A1908">
            <v>42975</v>
          </cell>
          <cell r="B1908">
            <v>13.673076</v>
          </cell>
        </row>
        <row r="1909">
          <cell r="A1909">
            <v>42976</v>
          </cell>
          <cell r="B1909">
            <v>13.555768</v>
          </cell>
        </row>
        <row r="1910">
          <cell r="A1910">
            <v>42977</v>
          </cell>
          <cell r="B1910">
            <v>13.313461</v>
          </cell>
        </row>
        <row r="1911">
          <cell r="A1911">
            <v>42978</v>
          </cell>
          <cell r="B1911">
            <v>13.336537999999999</v>
          </cell>
        </row>
        <row r="1912">
          <cell r="A1912">
            <v>42979</v>
          </cell>
          <cell r="B1912">
            <v>13.553845000000001</v>
          </cell>
        </row>
        <row r="1913">
          <cell r="A1913">
            <v>42982</v>
          </cell>
          <cell r="B1913">
            <v>13.499999000000001</v>
          </cell>
        </row>
        <row r="1914">
          <cell r="A1914">
            <v>42983</v>
          </cell>
          <cell r="B1914">
            <v>13.923076</v>
          </cell>
        </row>
        <row r="1915">
          <cell r="A1915">
            <v>42984</v>
          </cell>
          <cell r="B1915">
            <v>14.111537999999999</v>
          </cell>
        </row>
        <row r="1916">
          <cell r="A1916">
            <v>42986</v>
          </cell>
          <cell r="B1916">
            <v>14.326922</v>
          </cell>
        </row>
        <row r="1917">
          <cell r="A1917">
            <v>42989</v>
          </cell>
          <cell r="B1917">
            <v>14.519228999999999</v>
          </cell>
        </row>
        <row r="1918">
          <cell r="A1918">
            <v>42990</v>
          </cell>
          <cell r="B1918">
            <v>14.644228999999999</v>
          </cell>
        </row>
        <row r="1919">
          <cell r="A1919">
            <v>42991</v>
          </cell>
          <cell r="B1919">
            <v>14.519228999999999</v>
          </cell>
        </row>
        <row r="1920">
          <cell r="A1920">
            <v>42992</v>
          </cell>
          <cell r="B1920">
            <v>14.634613999999999</v>
          </cell>
        </row>
        <row r="1921">
          <cell r="A1921">
            <v>42993</v>
          </cell>
          <cell r="B1921">
            <v>14.736537</v>
          </cell>
        </row>
        <row r="1922">
          <cell r="A1922">
            <v>42996</v>
          </cell>
          <cell r="B1922">
            <v>14.711537</v>
          </cell>
        </row>
        <row r="1923">
          <cell r="A1923">
            <v>42997</v>
          </cell>
          <cell r="B1923">
            <v>14.761537000000001</v>
          </cell>
        </row>
        <row r="1924">
          <cell r="A1924">
            <v>42998</v>
          </cell>
          <cell r="B1924">
            <v>14.480767999999999</v>
          </cell>
        </row>
        <row r="1925">
          <cell r="A1925">
            <v>42999</v>
          </cell>
          <cell r="B1925">
            <v>14.551923</v>
          </cell>
        </row>
        <row r="1926">
          <cell r="A1926">
            <v>43000</v>
          </cell>
          <cell r="B1926">
            <v>14.355767999999999</v>
          </cell>
        </row>
        <row r="1927">
          <cell r="A1927">
            <v>43003</v>
          </cell>
          <cell r="B1927">
            <v>14.274998999999999</v>
          </cell>
        </row>
        <row r="1928">
          <cell r="A1928">
            <v>43004</v>
          </cell>
          <cell r="B1928">
            <v>14.288460000000001</v>
          </cell>
        </row>
        <row r="1929">
          <cell r="A1929">
            <v>43005</v>
          </cell>
          <cell r="B1929">
            <v>14.130768</v>
          </cell>
        </row>
        <row r="1930">
          <cell r="A1930">
            <v>43006</v>
          </cell>
          <cell r="B1930">
            <v>14.115384000000001</v>
          </cell>
        </row>
        <row r="1931">
          <cell r="A1931">
            <v>43007</v>
          </cell>
          <cell r="B1931">
            <v>14.423075000000001</v>
          </cell>
        </row>
        <row r="1932">
          <cell r="A1932">
            <v>43010</v>
          </cell>
          <cell r="B1932">
            <v>14.546153</v>
          </cell>
        </row>
        <row r="1933">
          <cell r="A1933">
            <v>43011</v>
          </cell>
          <cell r="B1933">
            <v>15.023076</v>
          </cell>
        </row>
        <row r="1934">
          <cell r="A1934">
            <v>43012</v>
          </cell>
          <cell r="B1934">
            <v>15.174999</v>
          </cell>
        </row>
        <row r="1935">
          <cell r="A1935">
            <v>43013</v>
          </cell>
          <cell r="B1935">
            <v>15.332691000000001</v>
          </cell>
        </row>
        <row r="1936">
          <cell r="A1936">
            <v>43014</v>
          </cell>
          <cell r="B1936">
            <v>15.148076</v>
          </cell>
        </row>
        <row r="1937">
          <cell r="A1937">
            <v>43017</v>
          </cell>
          <cell r="B1937">
            <v>15.163461</v>
          </cell>
        </row>
        <row r="1938">
          <cell r="A1938">
            <v>43018</v>
          </cell>
          <cell r="B1938">
            <v>15.169230000000001</v>
          </cell>
        </row>
        <row r="1939">
          <cell r="A1939">
            <v>43019</v>
          </cell>
          <cell r="B1939">
            <v>15.067307</v>
          </cell>
        </row>
        <row r="1940">
          <cell r="A1940">
            <v>43021</v>
          </cell>
          <cell r="B1940">
            <v>15.076922</v>
          </cell>
        </row>
        <row r="1941">
          <cell r="A1941">
            <v>43024</v>
          </cell>
          <cell r="B1941">
            <v>15.167306999999999</v>
          </cell>
        </row>
        <row r="1942">
          <cell r="A1942">
            <v>43025</v>
          </cell>
          <cell r="B1942">
            <v>14.832691000000001</v>
          </cell>
        </row>
        <row r="1943">
          <cell r="A1943">
            <v>43026</v>
          </cell>
          <cell r="B1943">
            <v>15.107691000000001</v>
          </cell>
        </row>
        <row r="1944">
          <cell r="A1944">
            <v>43027</v>
          </cell>
          <cell r="B1944">
            <v>14.957691000000001</v>
          </cell>
        </row>
        <row r="1945">
          <cell r="A1945">
            <v>43028</v>
          </cell>
          <cell r="B1945">
            <v>14.694229999999999</v>
          </cell>
        </row>
        <row r="1946">
          <cell r="A1946">
            <v>43031</v>
          </cell>
          <cell r="B1946">
            <v>14.646152000000001</v>
          </cell>
        </row>
        <row r="1947">
          <cell r="A1947">
            <v>43032</v>
          </cell>
          <cell r="B1947">
            <v>14.774998999999999</v>
          </cell>
        </row>
        <row r="1948">
          <cell r="A1948">
            <v>43033</v>
          </cell>
          <cell r="B1948">
            <v>14.890383999999999</v>
          </cell>
        </row>
        <row r="1949">
          <cell r="A1949">
            <v>43034</v>
          </cell>
          <cell r="B1949">
            <v>14.423075000000001</v>
          </cell>
        </row>
        <row r="1950">
          <cell r="A1950">
            <v>43035</v>
          </cell>
          <cell r="B1950">
            <v>14.980767999999999</v>
          </cell>
        </row>
        <row r="1951">
          <cell r="A1951">
            <v>43038</v>
          </cell>
          <cell r="B1951">
            <v>14.840384</v>
          </cell>
        </row>
        <row r="1952">
          <cell r="A1952">
            <v>43039</v>
          </cell>
          <cell r="B1952">
            <v>15.040384</v>
          </cell>
        </row>
        <row r="1953">
          <cell r="A1953">
            <v>43040</v>
          </cell>
          <cell r="B1953">
            <v>15.176921999999999</v>
          </cell>
        </row>
        <row r="1954">
          <cell r="A1954">
            <v>43042</v>
          </cell>
          <cell r="B1954">
            <v>15.382690999999999</v>
          </cell>
        </row>
        <row r="1955">
          <cell r="A1955">
            <v>43045</v>
          </cell>
          <cell r="B1955">
            <v>15.540383</v>
          </cell>
        </row>
        <row r="1956">
          <cell r="A1956">
            <v>43046</v>
          </cell>
          <cell r="B1956">
            <v>15.576922</v>
          </cell>
        </row>
        <row r="1957">
          <cell r="A1957">
            <v>43047</v>
          </cell>
          <cell r="B1957">
            <v>15.769228999999999</v>
          </cell>
        </row>
        <row r="1958">
          <cell r="A1958">
            <v>43048</v>
          </cell>
          <cell r="B1958">
            <v>15.628845</v>
          </cell>
        </row>
        <row r="1959">
          <cell r="A1959">
            <v>43049</v>
          </cell>
          <cell r="B1959">
            <v>15.559615000000001</v>
          </cell>
        </row>
        <row r="1960">
          <cell r="A1960">
            <v>43052</v>
          </cell>
          <cell r="B1960">
            <v>15.390383999999999</v>
          </cell>
        </row>
        <row r="1961">
          <cell r="A1961">
            <v>43053</v>
          </cell>
          <cell r="B1961">
            <v>15.249999000000001</v>
          </cell>
        </row>
        <row r="1962">
          <cell r="A1962">
            <v>43055</v>
          </cell>
          <cell r="B1962">
            <v>15.528845</v>
          </cell>
        </row>
        <row r="1963">
          <cell r="A1963">
            <v>43056</v>
          </cell>
          <cell r="B1963">
            <v>16.230768000000001</v>
          </cell>
        </row>
        <row r="1964">
          <cell r="A1964">
            <v>43060</v>
          </cell>
          <cell r="B1964">
            <v>16.663460000000001</v>
          </cell>
        </row>
        <row r="1965">
          <cell r="A1965">
            <v>43061</v>
          </cell>
          <cell r="B1965">
            <v>16.624998999999999</v>
          </cell>
        </row>
        <row r="1966">
          <cell r="A1966">
            <v>43062</v>
          </cell>
          <cell r="B1966">
            <v>16.730768000000001</v>
          </cell>
        </row>
        <row r="1967">
          <cell r="A1967">
            <v>43063</v>
          </cell>
          <cell r="B1967">
            <v>17.021153000000002</v>
          </cell>
        </row>
        <row r="1968">
          <cell r="A1968">
            <v>43066</v>
          </cell>
          <cell r="B1968">
            <v>17.278845</v>
          </cell>
        </row>
        <row r="1969">
          <cell r="A1969">
            <v>43067</v>
          </cell>
          <cell r="B1969">
            <v>17.261537000000001</v>
          </cell>
        </row>
        <row r="1970">
          <cell r="A1970">
            <v>43068</v>
          </cell>
          <cell r="B1970">
            <v>17.036536999999999</v>
          </cell>
        </row>
        <row r="1971">
          <cell r="A1971">
            <v>43069</v>
          </cell>
          <cell r="B1971">
            <v>16.923075000000001</v>
          </cell>
        </row>
        <row r="1972">
          <cell r="A1972">
            <v>43070</v>
          </cell>
          <cell r="B1972">
            <v>16.861537999999999</v>
          </cell>
        </row>
        <row r="1973">
          <cell r="A1973">
            <v>43073</v>
          </cell>
          <cell r="B1973">
            <v>16.726921999999998</v>
          </cell>
        </row>
        <row r="1974">
          <cell r="A1974">
            <v>43074</v>
          </cell>
          <cell r="B1974">
            <v>16.788460000000001</v>
          </cell>
        </row>
        <row r="1975">
          <cell r="A1975">
            <v>43075</v>
          </cell>
          <cell r="B1975">
            <v>16.846153000000001</v>
          </cell>
        </row>
        <row r="1976">
          <cell r="A1976">
            <v>43076</v>
          </cell>
          <cell r="B1976">
            <v>16.923075000000001</v>
          </cell>
        </row>
        <row r="1977">
          <cell r="A1977">
            <v>43077</v>
          </cell>
          <cell r="B1977">
            <v>16.923075000000001</v>
          </cell>
        </row>
        <row r="1978">
          <cell r="A1978">
            <v>43080</v>
          </cell>
          <cell r="B1978">
            <v>16.861537999999999</v>
          </cell>
        </row>
        <row r="1979">
          <cell r="A1979">
            <v>43081</v>
          </cell>
          <cell r="B1979">
            <v>16.596153000000001</v>
          </cell>
        </row>
        <row r="1980">
          <cell r="A1980">
            <v>43082</v>
          </cell>
          <cell r="B1980">
            <v>16.634613999999999</v>
          </cell>
        </row>
        <row r="1981">
          <cell r="A1981">
            <v>43083</v>
          </cell>
          <cell r="B1981">
            <v>16.671153</v>
          </cell>
        </row>
        <row r="1982">
          <cell r="A1982">
            <v>43084</v>
          </cell>
          <cell r="B1982">
            <v>16.884613999999999</v>
          </cell>
        </row>
        <row r="1983">
          <cell r="A1983">
            <v>43087</v>
          </cell>
          <cell r="B1983">
            <v>16.807690999999998</v>
          </cell>
        </row>
        <row r="1984">
          <cell r="A1984">
            <v>43088</v>
          </cell>
          <cell r="B1984">
            <v>16.759613999999999</v>
          </cell>
        </row>
        <row r="1985">
          <cell r="A1985">
            <v>43089</v>
          </cell>
          <cell r="B1985">
            <v>17.096153000000001</v>
          </cell>
        </row>
        <row r="1986">
          <cell r="A1986">
            <v>43090</v>
          </cell>
          <cell r="B1986">
            <v>17.26923</v>
          </cell>
        </row>
        <row r="1987">
          <cell r="A1987">
            <v>43091</v>
          </cell>
          <cell r="B1987">
            <v>17.303844999999999</v>
          </cell>
        </row>
        <row r="1988">
          <cell r="A1988">
            <v>43095</v>
          </cell>
          <cell r="B1988">
            <v>17.228845</v>
          </cell>
        </row>
        <row r="1989">
          <cell r="A1989">
            <v>43096</v>
          </cell>
          <cell r="B1989">
            <v>17.430768</v>
          </cell>
        </row>
        <row r="1990">
          <cell r="A1990">
            <v>43097</v>
          </cell>
          <cell r="B1990">
            <v>17.653845</v>
          </cell>
        </row>
        <row r="1991">
          <cell r="A1991">
            <v>43102</v>
          </cell>
          <cell r="B1991">
            <v>17.39423</v>
          </cell>
        </row>
        <row r="1992">
          <cell r="A1992">
            <v>43103</v>
          </cell>
          <cell r="B1992">
            <v>16.963460999999999</v>
          </cell>
        </row>
        <row r="1993">
          <cell r="A1993">
            <v>43104</v>
          </cell>
          <cell r="B1993">
            <v>17.09423</v>
          </cell>
        </row>
        <row r="1994">
          <cell r="A1994">
            <v>43105</v>
          </cell>
          <cell r="B1994">
            <v>17.39423</v>
          </cell>
        </row>
        <row r="1995">
          <cell r="A1995">
            <v>43108</v>
          </cell>
          <cell r="B1995">
            <v>17.173075999999998</v>
          </cell>
        </row>
        <row r="1996">
          <cell r="A1996">
            <v>43109</v>
          </cell>
          <cell r="B1996">
            <v>16.932690999999998</v>
          </cell>
        </row>
        <row r="1997">
          <cell r="A1997">
            <v>43110</v>
          </cell>
          <cell r="B1997">
            <v>16.415384</v>
          </cell>
        </row>
        <row r="1998">
          <cell r="A1998">
            <v>43111</v>
          </cell>
          <cell r="B1998">
            <v>16.64423</v>
          </cell>
        </row>
        <row r="1999">
          <cell r="A1999">
            <v>43112</v>
          </cell>
          <cell r="B1999">
            <v>16.634613999999999</v>
          </cell>
        </row>
        <row r="2000">
          <cell r="A2000">
            <v>43115</v>
          </cell>
          <cell r="B2000">
            <v>16.661536999999999</v>
          </cell>
        </row>
        <row r="2001">
          <cell r="A2001">
            <v>43116</v>
          </cell>
          <cell r="B2001">
            <v>16.390384000000001</v>
          </cell>
        </row>
        <row r="2002">
          <cell r="A2002">
            <v>43117</v>
          </cell>
          <cell r="B2002">
            <v>16.642306999999999</v>
          </cell>
        </row>
        <row r="2003">
          <cell r="A2003">
            <v>43118</v>
          </cell>
          <cell r="B2003">
            <v>16.499998999999999</v>
          </cell>
        </row>
        <row r="2004">
          <cell r="A2004">
            <v>43119</v>
          </cell>
          <cell r="B2004">
            <v>16.403845</v>
          </cell>
        </row>
        <row r="2005">
          <cell r="A2005">
            <v>43122</v>
          </cell>
          <cell r="B2005">
            <v>16.411538</v>
          </cell>
        </row>
        <row r="2006">
          <cell r="A2006">
            <v>43123</v>
          </cell>
          <cell r="B2006">
            <v>15.982691000000001</v>
          </cell>
        </row>
        <row r="2007">
          <cell r="A2007">
            <v>43124</v>
          </cell>
          <cell r="B2007">
            <v>16.248075</v>
          </cell>
        </row>
        <row r="2008">
          <cell r="A2008">
            <v>43126</v>
          </cell>
          <cell r="B2008">
            <v>16.482692</v>
          </cell>
        </row>
        <row r="2009">
          <cell r="A2009">
            <v>43129</v>
          </cell>
          <cell r="B2009">
            <v>16.249998999999999</v>
          </cell>
        </row>
        <row r="2010">
          <cell r="A2010">
            <v>43130</v>
          </cell>
          <cell r="B2010">
            <v>16.346152</v>
          </cell>
        </row>
        <row r="2011">
          <cell r="A2011">
            <v>43131</v>
          </cell>
          <cell r="B2011">
            <v>16.236536999999998</v>
          </cell>
        </row>
        <row r="2012">
          <cell r="A2012">
            <v>43132</v>
          </cell>
          <cell r="B2012">
            <v>15.9</v>
          </cell>
        </row>
        <row r="2013">
          <cell r="A2013">
            <v>43133</v>
          </cell>
          <cell r="B2013">
            <v>15.680769</v>
          </cell>
        </row>
        <row r="2014">
          <cell r="A2014">
            <v>43136</v>
          </cell>
          <cell r="B2014">
            <v>15.653845</v>
          </cell>
        </row>
        <row r="2015">
          <cell r="A2015">
            <v>43137</v>
          </cell>
          <cell r="B2015">
            <v>15.563459999999999</v>
          </cell>
        </row>
        <row r="2016">
          <cell r="A2016">
            <v>43138</v>
          </cell>
          <cell r="B2016">
            <v>15.64423</v>
          </cell>
        </row>
        <row r="2017">
          <cell r="A2017">
            <v>43139</v>
          </cell>
          <cell r="B2017">
            <v>15.548076</v>
          </cell>
        </row>
        <row r="2018">
          <cell r="A2018">
            <v>43140</v>
          </cell>
          <cell r="B2018">
            <v>15.355769</v>
          </cell>
        </row>
        <row r="2019">
          <cell r="A2019">
            <v>43145</v>
          </cell>
          <cell r="B2019">
            <v>15.830768000000001</v>
          </cell>
        </row>
        <row r="2020">
          <cell r="A2020">
            <v>43146</v>
          </cell>
          <cell r="B2020">
            <v>15.836537999999999</v>
          </cell>
        </row>
        <row r="2021">
          <cell r="A2021">
            <v>43147</v>
          </cell>
          <cell r="B2021">
            <v>15.759613999999999</v>
          </cell>
        </row>
        <row r="2022">
          <cell r="A2022">
            <v>43150</v>
          </cell>
          <cell r="B2022">
            <v>15.751922</v>
          </cell>
        </row>
        <row r="2023">
          <cell r="A2023">
            <v>43151</v>
          </cell>
          <cell r="B2023">
            <v>15.817307</v>
          </cell>
        </row>
        <row r="2024">
          <cell r="A2024">
            <v>43152</v>
          </cell>
          <cell r="B2024">
            <v>15.749999000000001</v>
          </cell>
        </row>
        <row r="2025">
          <cell r="A2025">
            <v>43153</v>
          </cell>
          <cell r="B2025">
            <v>15.769228999999999</v>
          </cell>
        </row>
        <row r="2026">
          <cell r="A2026">
            <v>43154</v>
          </cell>
          <cell r="B2026">
            <v>15.546153</v>
          </cell>
        </row>
        <row r="2027">
          <cell r="A2027">
            <v>43157</v>
          </cell>
          <cell r="B2027">
            <v>15.296153</v>
          </cell>
        </row>
        <row r="2028">
          <cell r="A2028">
            <v>43158</v>
          </cell>
          <cell r="B2028">
            <v>14.876922</v>
          </cell>
        </row>
        <row r="2029">
          <cell r="A2029">
            <v>43159</v>
          </cell>
          <cell r="B2029">
            <v>14.949999</v>
          </cell>
        </row>
        <row r="2030">
          <cell r="A2030">
            <v>43160</v>
          </cell>
          <cell r="B2030">
            <v>15.232692</v>
          </cell>
        </row>
        <row r="2031">
          <cell r="A2031">
            <v>43161</v>
          </cell>
          <cell r="B2031">
            <v>15.211537</v>
          </cell>
        </row>
        <row r="2032">
          <cell r="A2032">
            <v>43164</v>
          </cell>
          <cell r="B2032">
            <v>15.057691</v>
          </cell>
        </row>
        <row r="2033">
          <cell r="A2033">
            <v>43165</v>
          </cell>
          <cell r="B2033">
            <v>14.84423</v>
          </cell>
        </row>
        <row r="2034">
          <cell r="A2034">
            <v>43166</v>
          </cell>
          <cell r="B2034">
            <v>15.323076</v>
          </cell>
        </row>
        <row r="2035">
          <cell r="A2035">
            <v>43167</v>
          </cell>
          <cell r="B2035">
            <v>15.153845</v>
          </cell>
        </row>
        <row r="2036">
          <cell r="A2036">
            <v>43168</v>
          </cell>
          <cell r="B2036">
            <v>15.346152999999999</v>
          </cell>
        </row>
        <row r="2037">
          <cell r="A2037">
            <v>43171</v>
          </cell>
          <cell r="B2037">
            <v>15.126922</v>
          </cell>
        </row>
        <row r="2038">
          <cell r="A2038">
            <v>43172</v>
          </cell>
          <cell r="B2038">
            <v>15.311537</v>
          </cell>
        </row>
        <row r="2039">
          <cell r="A2039">
            <v>43173</v>
          </cell>
          <cell r="B2039">
            <v>15.194229999999999</v>
          </cell>
        </row>
        <row r="2040">
          <cell r="A2040">
            <v>43174</v>
          </cell>
          <cell r="B2040">
            <v>14.980767999999999</v>
          </cell>
        </row>
        <row r="2041">
          <cell r="A2041">
            <v>43175</v>
          </cell>
          <cell r="B2041">
            <v>14.707691000000001</v>
          </cell>
        </row>
        <row r="2042">
          <cell r="A2042">
            <v>43178</v>
          </cell>
          <cell r="B2042">
            <v>14.884615</v>
          </cell>
        </row>
        <row r="2043">
          <cell r="A2043">
            <v>43179</v>
          </cell>
          <cell r="B2043">
            <v>14.880769000000001</v>
          </cell>
        </row>
        <row r="2044">
          <cell r="A2044">
            <v>43180</v>
          </cell>
          <cell r="B2044">
            <v>14.730767999999999</v>
          </cell>
        </row>
        <row r="2045">
          <cell r="A2045">
            <v>43181</v>
          </cell>
          <cell r="B2045">
            <v>14.749999000000001</v>
          </cell>
        </row>
        <row r="2046">
          <cell r="A2046">
            <v>43182</v>
          </cell>
          <cell r="B2046">
            <v>14.480767999999999</v>
          </cell>
        </row>
        <row r="2047">
          <cell r="A2047">
            <v>43185</v>
          </cell>
          <cell r="B2047">
            <v>14.673076</v>
          </cell>
        </row>
        <row r="2048">
          <cell r="A2048">
            <v>43186</v>
          </cell>
          <cell r="B2048">
            <v>14.286536999999999</v>
          </cell>
        </row>
        <row r="2049">
          <cell r="A2049">
            <v>43187</v>
          </cell>
          <cell r="B2049">
            <v>14.005768</v>
          </cell>
        </row>
        <row r="2050">
          <cell r="A2050">
            <v>43188</v>
          </cell>
          <cell r="B2050">
            <v>14.384613999999999</v>
          </cell>
        </row>
        <row r="2051">
          <cell r="A2051">
            <v>43192</v>
          </cell>
          <cell r="B2051">
            <v>14.313459999999999</v>
          </cell>
        </row>
        <row r="2052">
          <cell r="A2052">
            <v>43193</v>
          </cell>
          <cell r="B2052">
            <v>14.26923</v>
          </cell>
        </row>
        <row r="2053">
          <cell r="A2053">
            <v>43194</v>
          </cell>
          <cell r="B2053">
            <v>13.876922</v>
          </cell>
        </row>
        <row r="2054">
          <cell r="A2054">
            <v>43195</v>
          </cell>
          <cell r="B2054">
            <v>13.461537</v>
          </cell>
        </row>
        <row r="2055">
          <cell r="A2055">
            <v>43196</v>
          </cell>
          <cell r="B2055">
            <v>13.057691</v>
          </cell>
        </row>
        <row r="2056">
          <cell r="A2056">
            <v>43199</v>
          </cell>
          <cell r="B2056">
            <v>12.884613999999999</v>
          </cell>
        </row>
        <row r="2057">
          <cell r="A2057">
            <v>43200</v>
          </cell>
          <cell r="B2057">
            <v>13.269228999999999</v>
          </cell>
        </row>
        <row r="2058">
          <cell r="A2058">
            <v>43201</v>
          </cell>
          <cell r="B2058">
            <v>13.403845</v>
          </cell>
        </row>
        <row r="2059">
          <cell r="A2059">
            <v>43202</v>
          </cell>
          <cell r="B2059">
            <v>13.673076</v>
          </cell>
        </row>
        <row r="2060">
          <cell r="A2060">
            <v>43203</v>
          </cell>
          <cell r="B2060">
            <v>13.413460000000001</v>
          </cell>
        </row>
        <row r="2061">
          <cell r="A2061">
            <v>43206</v>
          </cell>
          <cell r="B2061">
            <v>13.365383</v>
          </cell>
        </row>
        <row r="2062">
          <cell r="A2062">
            <v>43207</v>
          </cell>
          <cell r="B2062">
            <v>13.565384</v>
          </cell>
        </row>
        <row r="2063">
          <cell r="A2063">
            <v>43208</v>
          </cell>
          <cell r="B2063">
            <v>13.336537999999999</v>
          </cell>
        </row>
        <row r="2064">
          <cell r="A2064">
            <v>43209</v>
          </cell>
          <cell r="B2064">
            <v>13.315384</v>
          </cell>
        </row>
        <row r="2065">
          <cell r="A2065">
            <v>43210</v>
          </cell>
          <cell r="B2065">
            <v>13.11923</v>
          </cell>
        </row>
        <row r="2066">
          <cell r="A2066">
            <v>43213</v>
          </cell>
          <cell r="B2066">
            <v>12.980767999999999</v>
          </cell>
        </row>
        <row r="2067">
          <cell r="A2067">
            <v>43214</v>
          </cell>
          <cell r="B2067">
            <v>13.096152999999999</v>
          </cell>
        </row>
        <row r="2068">
          <cell r="A2068">
            <v>43215</v>
          </cell>
          <cell r="B2068">
            <v>13.157691</v>
          </cell>
        </row>
        <row r="2069">
          <cell r="A2069">
            <v>43216</v>
          </cell>
          <cell r="B2069">
            <v>13.463461000000001</v>
          </cell>
        </row>
        <row r="2070">
          <cell r="A2070">
            <v>43217</v>
          </cell>
          <cell r="B2070">
            <v>13.365383</v>
          </cell>
        </row>
        <row r="2071">
          <cell r="A2071">
            <v>43220</v>
          </cell>
          <cell r="B2071">
            <v>13.226922</v>
          </cell>
        </row>
        <row r="2072">
          <cell r="A2072">
            <v>43222</v>
          </cell>
          <cell r="B2072">
            <v>12.692306</v>
          </cell>
        </row>
        <row r="2073">
          <cell r="A2073">
            <v>43223</v>
          </cell>
          <cell r="B2073">
            <v>12.573076</v>
          </cell>
        </row>
        <row r="2074">
          <cell r="A2074">
            <v>43224</v>
          </cell>
          <cell r="B2074">
            <v>12.115383</v>
          </cell>
        </row>
        <row r="2075">
          <cell r="A2075">
            <v>43227</v>
          </cell>
          <cell r="B2075">
            <v>11.799999</v>
          </cell>
        </row>
        <row r="2076">
          <cell r="A2076">
            <v>43228</v>
          </cell>
          <cell r="B2076">
            <v>11.984614000000001</v>
          </cell>
        </row>
        <row r="2077">
          <cell r="A2077">
            <v>43229</v>
          </cell>
          <cell r="B2077">
            <v>12.153845</v>
          </cell>
        </row>
        <row r="2078">
          <cell r="A2078">
            <v>43230</v>
          </cell>
          <cell r="B2078">
            <v>12.961537999999999</v>
          </cell>
        </row>
        <row r="2079">
          <cell r="A2079">
            <v>43231</v>
          </cell>
          <cell r="B2079">
            <v>13.384613999999999</v>
          </cell>
        </row>
        <row r="2080">
          <cell r="A2080">
            <v>43234</v>
          </cell>
          <cell r="B2080">
            <v>13.507690999999999</v>
          </cell>
        </row>
        <row r="2081">
          <cell r="A2081">
            <v>43235</v>
          </cell>
          <cell r="B2081">
            <v>13.442307</v>
          </cell>
        </row>
        <row r="2082">
          <cell r="A2082">
            <v>43236</v>
          </cell>
          <cell r="B2082">
            <v>13.688461</v>
          </cell>
        </row>
        <row r="2083">
          <cell r="A2083">
            <v>43237</v>
          </cell>
          <cell r="B2083">
            <v>13.317307</v>
          </cell>
        </row>
        <row r="2084">
          <cell r="A2084">
            <v>43238</v>
          </cell>
          <cell r="B2084">
            <v>12.742307</v>
          </cell>
        </row>
        <row r="2085">
          <cell r="A2085">
            <v>43241</v>
          </cell>
          <cell r="B2085">
            <v>12.51923</v>
          </cell>
        </row>
        <row r="2086">
          <cell r="A2086">
            <v>43242</v>
          </cell>
          <cell r="B2086">
            <v>12.809614</v>
          </cell>
        </row>
        <row r="2087">
          <cell r="A2087">
            <v>43243</v>
          </cell>
          <cell r="B2087">
            <v>12.278845</v>
          </cell>
        </row>
        <row r="2088">
          <cell r="A2088">
            <v>43244</v>
          </cell>
          <cell r="B2088">
            <v>12.115383</v>
          </cell>
        </row>
        <row r="2089">
          <cell r="A2089">
            <v>43245</v>
          </cell>
          <cell r="B2089">
            <v>11.907691</v>
          </cell>
        </row>
        <row r="2090">
          <cell r="A2090">
            <v>43248</v>
          </cell>
          <cell r="B2090">
            <v>11.871153</v>
          </cell>
        </row>
        <row r="2091">
          <cell r="A2091">
            <v>43249</v>
          </cell>
          <cell r="B2091">
            <v>11.826922</v>
          </cell>
        </row>
        <row r="2092">
          <cell r="A2092">
            <v>43250</v>
          </cell>
          <cell r="B2092">
            <v>11.974999</v>
          </cell>
        </row>
        <row r="2093">
          <cell r="A2093">
            <v>43252</v>
          </cell>
          <cell r="B2093">
            <v>12.467306000000001</v>
          </cell>
        </row>
        <row r="2094">
          <cell r="A2094">
            <v>43255</v>
          </cell>
          <cell r="B2094">
            <v>13.121153</v>
          </cell>
        </row>
        <row r="2095">
          <cell r="A2095">
            <v>43256</v>
          </cell>
          <cell r="B2095">
            <v>12.884613999999999</v>
          </cell>
        </row>
        <row r="2096">
          <cell r="A2096">
            <v>43257</v>
          </cell>
          <cell r="B2096">
            <v>12.499999000000001</v>
          </cell>
        </row>
        <row r="2097">
          <cell r="A2097">
            <v>43258</v>
          </cell>
          <cell r="B2097">
            <v>12.353845</v>
          </cell>
        </row>
        <row r="2098">
          <cell r="A2098">
            <v>43259</v>
          </cell>
          <cell r="B2098">
            <v>12.557691</v>
          </cell>
        </row>
        <row r="2099">
          <cell r="A2099">
            <v>43262</v>
          </cell>
          <cell r="B2099">
            <v>12.436538000000001</v>
          </cell>
        </row>
        <row r="2100">
          <cell r="A2100">
            <v>43263</v>
          </cell>
          <cell r="B2100">
            <v>12.51923</v>
          </cell>
        </row>
        <row r="2101">
          <cell r="A2101">
            <v>43264</v>
          </cell>
          <cell r="B2101">
            <v>12.755768</v>
          </cell>
        </row>
        <row r="2102">
          <cell r="A2102">
            <v>43265</v>
          </cell>
          <cell r="B2102">
            <v>13.048076</v>
          </cell>
        </row>
        <row r="2103">
          <cell r="A2103">
            <v>43266</v>
          </cell>
          <cell r="B2103">
            <v>13.301923</v>
          </cell>
        </row>
        <row r="2104">
          <cell r="A2104">
            <v>43269</v>
          </cell>
          <cell r="B2104">
            <v>13.634615</v>
          </cell>
        </row>
        <row r="2105">
          <cell r="A2105">
            <v>43270</v>
          </cell>
          <cell r="B2105">
            <v>13.71346</v>
          </cell>
        </row>
        <row r="2106">
          <cell r="A2106">
            <v>43271</v>
          </cell>
          <cell r="B2106">
            <v>13.586537</v>
          </cell>
        </row>
        <row r="2107">
          <cell r="A2107">
            <v>43272</v>
          </cell>
          <cell r="B2107">
            <v>13.121153</v>
          </cell>
        </row>
        <row r="2108">
          <cell r="A2108">
            <v>43273</v>
          </cell>
          <cell r="B2108">
            <v>13.051921999999999</v>
          </cell>
        </row>
        <row r="2109">
          <cell r="A2109">
            <v>43276</v>
          </cell>
          <cell r="B2109">
            <v>13.128845</v>
          </cell>
        </row>
        <row r="2110">
          <cell r="A2110">
            <v>43277</v>
          </cell>
          <cell r="B2110">
            <v>13.098076000000001</v>
          </cell>
        </row>
        <row r="2111">
          <cell r="A2111">
            <v>43278</v>
          </cell>
          <cell r="B2111">
            <v>12.663461</v>
          </cell>
        </row>
        <row r="2112">
          <cell r="A2112">
            <v>43279</v>
          </cell>
          <cell r="B2112">
            <v>12.498075</v>
          </cell>
        </row>
        <row r="2113">
          <cell r="A2113">
            <v>43280</v>
          </cell>
          <cell r="B2113">
            <v>12.76923</v>
          </cell>
        </row>
        <row r="2114">
          <cell r="A2114">
            <v>43283</v>
          </cell>
          <cell r="B2114">
            <v>13.030768</v>
          </cell>
        </row>
        <row r="2115">
          <cell r="A2115">
            <v>43284</v>
          </cell>
          <cell r="B2115">
            <v>13.459614</v>
          </cell>
        </row>
        <row r="2116">
          <cell r="A2116">
            <v>43285</v>
          </cell>
          <cell r="B2116">
            <v>13.421153</v>
          </cell>
        </row>
        <row r="2117">
          <cell r="A2117">
            <v>43286</v>
          </cell>
          <cell r="B2117">
            <v>13.134613999999999</v>
          </cell>
        </row>
        <row r="2118">
          <cell r="A2118">
            <v>43287</v>
          </cell>
          <cell r="B2118">
            <v>12.955769</v>
          </cell>
        </row>
        <row r="2119">
          <cell r="A2119">
            <v>43291</v>
          </cell>
          <cell r="B2119">
            <v>13.067306</v>
          </cell>
        </row>
        <row r="2120">
          <cell r="A2120">
            <v>43292</v>
          </cell>
          <cell r="B2120">
            <v>13.440384</v>
          </cell>
        </row>
        <row r="2121">
          <cell r="A2121">
            <v>43293</v>
          </cell>
          <cell r="B2121">
            <v>13.673076</v>
          </cell>
        </row>
        <row r="2122">
          <cell r="A2122">
            <v>43294</v>
          </cell>
          <cell r="B2122">
            <v>14.374999000000001</v>
          </cell>
        </row>
        <row r="2123">
          <cell r="A2123">
            <v>43297</v>
          </cell>
          <cell r="B2123">
            <v>14.461537999999999</v>
          </cell>
        </row>
        <row r="2124">
          <cell r="A2124">
            <v>43298</v>
          </cell>
          <cell r="B2124">
            <v>15.057691</v>
          </cell>
        </row>
        <row r="2125">
          <cell r="A2125">
            <v>43299</v>
          </cell>
          <cell r="B2125">
            <v>14.557691999999999</v>
          </cell>
        </row>
        <row r="2126">
          <cell r="A2126">
            <v>43300</v>
          </cell>
          <cell r="B2126">
            <v>14.615383</v>
          </cell>
        </row>
        <row r="2127">
          <cell r="A2127">
            <v>43301</v>
          </cell>
          <cell r="B2127">
            <v>15.009615</v>
          </cell>
        </row>
        <row r="2128">
          <cell r="A2128">
            <v>43304</v>
          </cell>
          <cell r="B2128">
            <v>14.730767999999999</v>
          </cell>
        </row>
        <row r="2129">
          <cell r="A2129">
            <v>43305</v>
          </cell>
          <cell r="B2129">
            <v>14.749999000000001</v>
          </cell>
        </row>
        <row r="2130">
          <cell r="A2130">
            <v>43306</v>
          </cell>
          <cell r="B2130">
            <v>14.673076</v>
          </cell>
        </row>
        <row r="2131">
          <cell r="A2131">
            <v>43307</v>
          </cell>
          <cell r="B2131">
            <v>14.423075000000001</v>
          </cell>
        </row>
        <row r="2132">
          <cell r="A2132">
            <v>43308</v>
          </cell>
          <cell r="B2132">
            <v>14.423075000000001</v>
          </cell>
        </row>
        <row r="2133">
          <cell r="A2133">
            <v>43311</v>
          </cell>
          <cell r="B2133">
            <v>14.251922</v>
          </cell>
        </row>
        <row r="2134">
          <cell r="A2134">
            <v>43312</v>
          </cell>
          <cell r="B2134">
            <v>14.299999</v>
          </cell>
        </row>
        <row r="2135">
          <cell r="A2135">
            <v>43313</v>
          </cell>
          <cell r="B2135">
            <v>14.588461000000001</v>
          </cell>
        </row>
        <row r="2136">
          <cell r="A2136">
            <v>43314</v>
          </cell>
          <cell r="B2136">
            <v>14.815384</v>
          </cell>
        </row>
        <row r="2137">
          <cell r="A2137">
            <v>43315</v>
          </cell>
          <cell r="B2137">
            <v>14.851922</v>
          </cell>
        </row>
        <row r="2138">
          <cell r="A2138">
            <v>43318</v>
          </cell>
          <cell r="B2138">
            <v>14.690384</v>
          </cell>
        </row>
        <row r="2139">
          <cell r="A2139">
            <v>43319</v>
          </cell>
          <cell r="B2139">
            <v>14.471152999999999</v>
          </cell>
        </row>
        <row r="2140">
          <cell r="A2140">
            <v>43320</v>
          </cell>
          <cell r="B2140">
            <v>14.592307</v>
          </cell>
        </row>
        <row r="2141">
          <cell r="A2141">
            <v>43321</v>
          </cell>
          <cell r="B2141">
            <v>14.711537</v>
          </cell>
        </row>
        <row r="2142">
          <cell r="A2142">
            <v>43322</v>
          </cell>
          <cell r="B2142">
            <v>14.711537</v>
          </cell>
        </row>
        <row r="2143">
          <cell r="A2143">
            <v>43325</v>
          </cell>
          <cell r="B2143">
            <v>14.671153</v>
          </cell>
        </row>
        <row r="2144">
          <cell r="A2144">
            <v>43326</v>
          </cell>
          <cell r="B2144">
            <v>14.538460000000001</v>
          </cell>
        </row>
        <row r="2145">
          <cell r="A2145">
            <v>43327</v>
          </cell>
          <cell r="B2145">
            <v>14.455769</v>
          </cell>
        </row>
        <row r="2146">
          <cell r="A2146">
            <v>43328</v>
          </cell>
          <cell r="B2146">
            <v>14.503845</v>
          </cell>
        </row>
        <row r="2147">
          <cell r="A2147">
            <v>43329</v>
          </cell>
          <cell r="B2147">
            <v>14.563461</v>
          </cell>
        </row>
        <row r="2148">
          <cell r="A2148">
            <v>43332</v>
          </cell>
          <cell r="B2148">
            <v>14.653845</v>
          </cell>
        </row>
        <row r="2149">
          <cell r="A2149">
            <v>43333</v>
          </cell>
          <cell r="B2149">
            <v>14.578844999999999</v>
          </cell>
        </row>
        <row r="2150">
          <cell r="A2150">
            <v>43334</v>
          </cell>
          <cell r="B2150">
            <v>15.076922</v>
          </cell>
        </row>
        <row r="2151">
          <cell r="A2151">
            <v>43335</v>
          </cell>
          <cell r="B2151">
            <v>15.346152999999999</v>
          </cell>
        </row>
        <row r="2152">
          <cell r="A2152">
            <v>43336</v>
          </cell>
          <cell r="B2152">
            <v>15.615384000000001</v>
          </cell>
        </row>
        <row r="2153">
          <cell r="A2153">
            <v>43339</v>
          </cell>
          <cell r="B2153">
            <v>15.45</v>
          </cell>
        </row>
        <row r="2154">
          <cell r="A2154">
            <v>43340</v>
          </cell>
          <cell r="B2154">
            <v>14.828844999999999</v>
          </cell>
        </row>
        <row r="2155">
          <cell r="A2155">
            <v>43341</v>
          </cell>
          <cell r="B2155">
            <v>15.207691000000001</v>
          </cell>
        </row>
        <row r="2156">
          <cell r="A2156">
            <v>43342</v>
          </cell>
          <cell r="B2156">
            <v>15.115384000000001</v>
          </cell>
        </row>
        <row r="2157">
          <cell r="A2157">
            <v>43343</v>
          </cell>
          <cell r="B2157">
            <v>14.807691</v>
          </cell>
        </row>
        <row r="2158">
          <cell r="A2158">
            <v>43346</v>
          </cell>
          <cell r="B2158">
            <v>14.663460000000001</v>
          </cell>
        </row>
        <row r="2159">
          <cell r="A2159">
            <v>43347</v>
          </cell>
          <cell r="B2159">
            <v>14.449999</v>
          </cell>
        </row>
        <row r="2160">
          <cell r="A2160">
            <v>43348</v>
          </cell>
          <cell r="B2160">
            <v>13.998075999999999</v>
          </cell>
        </row>
        <row r="2161">
          <cell r="A2161">
            <v>43349</v>
          </cell>
          <cell r="B2161">
            <v>14.278845</v>
          </cell>
        </row>
        <row r="2162">
          <cell r="A2162">
            <v>43353</v>
          </cell>
          <cell r="B2162">
            <v>14.551923</v>
          </cell>
        </row>
        <row r="2163">
          <cell r="A2163">
            <v>43354</v>
          </cell>
          <cell r="B2163">
            <v>14.123075999999999</v>
          </cell>
        </row>
        <row r="2164">
          <cell r="A2164">
            <v>43355</v>
          </cell>
          <cell r="B2164">
            <v>14.173076</v>
          </cell>
        </row>
        <row r="2165">
          <cell r="A2165">
            <v>43356</v>
          </cell>
          <cell r="B2165">
            <v>14.221152999999999</v>
          </cell>
        </row>
        <row r="2166">
          <cell r="A2166">
            <v>43357</v>
          </cell>
          <cell r="B2166">
            <v>14.799999</v>
          </cell>
        </row>
        <row r="2167">
          <cell r="A2167">
            <v>43360</v>
          </cell>
          <cell r="B2167">
            <v>14.898076</v>
          </cell>
        </row>
        <row r="2168">
          <cell r="A2168">
            <v>43361</v>
          </cell>
          <cell r="B2168">
            <v>14.944229999999999</v>
          </cell>
        </row>
        <row r="2169">
          <cell r="A2169">
            <v>43362</v>
          </cell>
          <cell r="B2169">
            <v>14.807691</v>
          </cell>
        </row>
        <row r="2170">
          <cell r="A2170">
            <v>43363</v>
          </cell>
          <cell r="B2170">
            <v>14.813461</v>
          </cell>
        </row>
        <row r="2171">
          <cell r="A2171">
            <v>43364</v>
          </cell>
          <cell r="B2171">
            <v>14.942307</v>
          </cell>
        </row>
        <row r="2172">
          <cell r="A2172">
            <v>43367</v>
          </cell>
          <cell r="B2172">
            <v>14.296153</v>
          </cell>
        </row>
        <row r="2173">
          <cell r="A2173">
            <v>43368</v>
          </cell>
          <cell r="B2173">
            <v>14.123075999999999</v>
          </cell>
        </row>
        <row r="2174">
          <cell r="A2174">
            <v>43369</v>
          </cell>
          <cell r="B2174">
            <v>13.980769</v>
          </cell>
        </row>
        <row r="2175">
          <cell r="A2175">
            <v>43370</v>
          </cell>
          <cell r="B2175">
            <v>14.26923</v>
          </cell>
        </row>
        <row r="2176">
          <cell r="A2176">
            <v>43371</v>
          </cell>
          <cell r="B2176">
            <v>13.928845000000001</v>
          </cell>
        </row>
        <row r="2177">
          <cell r="A2177">
            <v>43374</v>
          </cell>
          <cell r="B2177">
            <v>13.711537</v>
          </cell>
        </row>
        <row r="2178">
          <cell r="A2178">
            <v>43375</v>
          </cell>
          <cell r="B2178">
            <v>13.944229999999999</v>
          </cell>
        </row>
        <row r="2179">
          <cell r="A2179">
            <v>43376</v>
          </cell>
          <cell r="B2179">
            <v>14.230767999999999</v>
          </cell>
        </row>
        <row r="2180">
          <cell r="A2180">
            <v>43377</v>
          </cell>
          <cell r="B2180">
            <v>14.261537000000001</v>
          </cell>
        </row>
        <row r="2181">
          <cell r="A2181">
            <v>43378</v>
          </cell>
          <cell r="B2181">
            <v>13.990384000000001</v>
          </cell>
        </row>
        <row r="2182">
          <cell r="A2182">
            <v>43381</v>
          </cell>
          <cell r="B2182">
            <v>14.278845</v>
          </cell>
        </row>
        <row r="2183">
          <cell r="A2183">
            <v>43382</v>
          </cell>
          <cell r="B2183">
            <v>14.092306000000001</v>
          </cell>
        </row>
        <row r="2184">
          <cell r="A2184">
            <v>43383</v>
          </cell>
          <cell r="B2184">
            <v>13.801921999999999</v>
          </cell>
        </row>
        <row r="2185">
          <cell r="A2185">
            <v>43384</v>
          </cell>
          <cell r="B2185">
            <v>12.976922</v>
          </cell>
        </row>
        <row r="2186">
          <cell r="A2186">
            <v>43388</v>
          </cell>
          <cell r="B2186">
            <v>12.978845</v>
          </cell>
        </row>
        <row r="2187">
          <cell r="A2187">
            <v>43389</v>
          </cell>
          <cell r="B2187">
            <v>12.886538</v>
          </cell>
        </row>
        <row r="2188">
          <cell r="A2188">
            <v>43390</v>
          </cell>
          <cell r="B2188">
            <v>12.517307000000001</v>
          </cell>
        </row>
        <row r="2189">
          <cell r="A2189">
            <v>43391</v>
          </cell>
          <cell r="B2189">
            <v>12.749999000000001</v>
          </cell>
        </row>
        <row r="2190">
          <cell r="A2190">
            <v>43392</v>
          </cell>
          <cell r="B2190">
            <v>12.749999000000001</v>
          </cell>
        </row>
        <row r="2191">
          <cell r="A2191">
            <v>43395</v>
          </cell>
          <cell r="B2191">
            <v>12.846152999999999</v>
          </cell>
        </row>
        <row r="2192">
          <cell r="A2192">
            <v>43396</v>
          </cell>
          <cell r="B2192">
            <v>12.846152999999999</v>
          </cell>
        </row>
        <row r="2193">
          <cell r="A2193">
            <v>43397</v>
          </cell>
          <cell r="B2193">
            <v>12.33846</v>
          </cell>
        </row>
        <row r="2194">
          <cell r="A2194">
            <v>43398</v>
          </cell>
          <cell r="B2194">
            <v>12.534615000000001</v>
          </cell>
        </row>
        <row r="2195">
          <cell r="A2195">
            <v>43399</v>
          </cell>
          <cell r="B2195">
            <v>12.684614</v>
          </cell>
        </row>
        <row r="2196">
          <cell r="A2196">
            <v>43402</v>
          </cell>
          <cell r="B2196">
            <v>12.153845</v>
          </cell>
        </row>
        <row r="2197">
          <cell r="A2197">
            <v>43403</v>
          </cell>
          <cell r="B2197">
            <v>12.499999000000001</v>
          </cell>
        </row>
        <row r="2198">
          <cell r="A2198">
            <v>43404</v>
          </cell>
          <cell r="B2198">
            <v>12.080768000000001</v>
          </cell>
        </row>
        <row r="2199">
          <cell r="A2199">
            <v>43405</v>
          </cell>
          <cell r="B2199">
            <v>12.144228999999999</v>
          </cell>
        </row>
        <row r="2200">
          <cell r="A2200">
            <v>43409</v>
          </cell>
          <cell r="B2200">
            <v>12.788460000000001</v>
          </cell>
        </row>
        <row r="2201">
          <cell r="A2201">
            <v>43410</v>
          </cell>
          <cell r="B2201">
            <v>12.836537</v>
          </cell>
        </row>
        <row r="2202">
          <cell r="A2202">
            <v>43411</v>
          </cell>
          <cell r="B2202">
            <v>12.884613999999999</v>
          </cell>
        </row>
        <row r="2203">
          <cell r="A2203">
            <v>43412</v>
          </cell>
          <cell r="B2203">
            <v>12.692306</v>
          </cell>
        </row>
        <row r="2204">
          <cell r="A2204">
            <v>43413</v>
          </cell>
          <cell r="B2204">
            <v>12.692306</v>
          </cell>
        </row>
        <row r="2205">
          <cell r="A2205">
            <v>43416</v>
          </cell>
          <cell r="B2205">
            <v>12.603845</v>
          </cell>
        </row>
        <row r="2206">
          <cell r="A2206">
            <v>43417</v>
          </cell>
          <cell r="B2206">
            <v>12.865384000000001</v>
          </cell>
        </row>
        <row r="2207">
          <cell r="A2207">
            <v>43418</v>
          </cell>
          <cell r="B2207">
            <v>12.807691</v>
          </cell>
        </row>
        <row r="2208">
          <cell r="A2208">
            <v>43420</v>
          </cell>
          <cell r="B2208">
            <v>12.740384000000001</v>
          </cell>
        </row>
        <row r="2209">
          <cell r="A2209">
            <v>43423</v>
          </cell>
          <cell r="B2209">
            <v>12.211537</v>
          </cell>
        </row>
        <row r="2210">
          <cell r="A2210">
            <v>43425</v>
          </cell>
          <cell r="B2210">
            <v>12.134613999999999</v>
          </cell>
        </row>
        <row r="2211">
          <cell r="A2211">
            <v>43426</v>
          </cell>
          <cell r="B2211">
            <v>12.153845</v>
          </cell>
        </row>
        <row r="2212">
          <cell r="A2212">
            <v>43427</v>
          </cell>
          <cell r="B2212">
            <v>12.059615000000001</v>
          </cell>
        </row>
        <row r="2213">
          <cell r="A2213">
            <v>43430</v>
          </cell>
          <cell r="B2213">
            <v>11.955769</v>
          </cell>
        </row>
        <row r="2214">
          <cell r="A2214">
            <v>43431</v>
          </cell>
          <cell r="B2214">
            <v>12.076922</v>
          </cell>
        </row>
        <row r="2215">
          <cell r="A2215">
            <v>43432</v>
          </cell>
          <cell r="B2215">
            <v>11.999999000000001</v>
          </cell>
        </row>
        <row r="2216">
          <cell r="A2216">
            <v>43433</v>
          </cell>
          <cell r="B2216">
            <v>11.957692</v>
          </cell>
        </row>
        <row r="2217">
          <cell r="A2217">
            <v>43434</v>
          </cell>
          <cell r="B2217">
            <v>11.948076</v>
          </cell>
        </row>
        <row r="2218">
          <cell r="A2218">
            <v>43437</v>
          </cell>
          <cell r="B2218">
            <v>12.203844999999999</v>
          </cell>
        </row>
        <row r="2219">
          <cell r="A2219">
            <v>43438</v>
          </cell>
          <cell r="B2219">
            <v>12.307691</v>
          </cell>
        </row>
        <row r="2220">
          <cell r="A2220">
            <v>43439</v>
          </cell>
          <cell r="B2220">
            <v>12.055769</v>
          </cell>
        </row>
        <row r="2221">
          <cell r="A2221">
            <v>43440</v>
          </cell>
          <cell r="B2221">
            <v>12.076922</v>
          </cell>
        </row>
        <row r="2222">
          <cell r="A2222">
            <v>43441</v>
          </cell>
          <cell r="B2222">
            <v>11.813459999999999</v>
          </cell>
        </row>
        <row r="2223">
          <cell r="A2223">
            <v>43444</v>
          </cell>
          <cell r="B2223">
            <v>11.711537999999999</v>
          </cell>
        </row>
        <row r="2224">
          <cell r="A2224">
            <v>43445</v>
          </cell>
          <cell r="B2224">
            <v>12.105767999999999</v>
          </cell>
        </row>
        <row r="2225">
          <cell r="A2225">
            <v>43446</v>
          </cell>
          <cell r="B2225">
            <v>12.317307</v>
          </cell>
        </row>
        <row r="2226">
          <cell r="A2226">
            <v>43447</v>
          </cell>
          <cell r="B2226">
            <v>12.142306</v>
          </cell>
        </row>
        <row r="2227">
          <cell r="A2227">
            <v>43448</v>
          </cell>
          <cell r="B2227">
            <v>12.042306</v>
          </cell>
        </row>
        <row r="2228">
          <cell r="A2228">
            <v>43451</v>
          </cell>
          <cell r="B2228">
            <v>11.711537999999999</v>
          </cell>
        </row>
        <row r="2229">
          <cell r="A2229">
            <v>43452</v>
          </cell>
          <cell r="B2229">
            <v>11.33846</v>
          </cell>
        </row>
        <row r="2230">
          <cell r="A2230">
            <v>43453</v>
          </cell>
          <cell r="B2230">
            <v>11.444229999999999</v>
          </cell>
        </row>
        <row r="2231">
          <cell r="A2231">
            <v>43454</v>
          </cell>
          <cell r="B2231">
            <v>11.107691000000001</v>
          </cell>
        </row>
        <row r="2232">
          <cell r="A2232">
            <v>43455</v>
          </cell>
          <cell r="B2232">
            <v>11.365384000000001</v>
          </cell>
        </row>
        <row r="2233">
          <cell r="A2233">
            <v>43460</v>
          </cell>
          <cell r="B2233">
            <v>11.115383</v>
          </cell>
        </row>
        <row r="2234">
          <cell r="A2234">
            <v>43461</v>
          </cell>
          <cell r="B2234">
            <v>10.992305999999999</v>
          </cell>
        </row>
        <row r="2235">
          <cell r="A2235">
            <v>43462</v>
          </cell>
          <cell r="B2235">
            <v>10.990383</v>
          </cell>
        </row>
        <row r="2236">
          <cell r="A2236">
            <v>43467</v>
          </cell>
          <cell r="B2236">
            <v>10.903845</v>
          </cell>
        </row>
        <row r="2237">
          <cell r="A2237">
            <v>43468</v>
          </cell>
          <cell r="B2237">
            <v>10.878845</v>
          </cell>
        </row>
        <row r="2238">
          <cell r="A2238">
            <v>43469</v>
          </cell>
          <cell r="B2238">
            <v>11.034615000000001</v>
          </cell>
        </row>
        <row r="2239">
          <cell r="A2239">
            <v>43472</v>
          </cell>
          <cell r="B2239">
            <v>10.788460000000001</v>
          </cell>
        </row>
        <row r="2240">
          <cell r="A2240">
            <v>43473</v>
          </cell>
          <cell r="B2240">
            <v>11.182691</v>
          </cell>
        </row>
        <row r="2241">
          <cell r="A2241">
            <v>43474</v>
          </cell>
          <cell r="B2241">
            <v>11.751922</v>
          </cell>
        </row>
        <row r="2242">
          <cell r="A2242">
            <v>43475</v>
          </cell>
          <cell r="B2242">
            <v>12.215384</v>
          </cell>
        </row>
        <row r="2243">
          <cell r="A2243">
            <v>43476</v>
          </cell>
          <cell r="B2243">
            <v>12.307691</v>
          </cell>
        </row>
        <row r="2244">
          <cell r="A2244">
            <v>43479</v>
          </cell>
          <cell r="B2244">
            <v>12.26346</v>
          </cell>
        </row>
        <row r="2245">
          <cell r="A2245">
            <v>43480</v>
          </cell>
          <cell r="B2245">
            <v>12.446153000000001</v>
          </cell>
        </row>
        <row r="2246">
          <cell r="A2246">
            <v>43481</v>
          </cell>
          <cell r="B2246">
            <v>12.346152999999999</v>
          </cell>
        </row>
        <row r="2247">
          <cell r="A2247">
            <v>43482</v>
          </cell>
          <cell r="B2247">
            <v>12.11923</v>
          </cell>
        </row>
        <row r="2248">
          <cell r="A2248">
            <v>43483</v>
          </cell>
          <cell r="B2248">
            <v>12.186538000000001</v>
          </cell>
        </row>
        <row r="2249">
          <cell r="A2249">
            <v>43486</v>
          </cell>
          <cell r="B2249">
            <v>11.996153</v>
          </cell>
        </row>
        <row r="2250">
          <cell r="A2250">
            <v>43487</v>
          </cell>
          <cell r="B2250">
            <v>11.817306</v>
          </cell>
        </row>
        <row r="2251">
          <cell r="A2251">
            <v>43488</v>
          </cell>
          <cell r="B2251">
            <v>11.901922000000001</v>
          </cell>
        </row>
        <row r="2252">
          <cell r="A2252">
            <v>43489</v>
          </cell>
          <cell r="B2252">
            <v>11.978845</v>
          </cell>
        </row>
        <row r="2253">
          <cell r="A2253">
            <v>43493</v>
          </cell>
          <cell r="B2253">
            <v>12.521153</v>
          </cell>
        </row>
        <row r="2254">
          <cell r="A2254">
            <v>43494</v>
          </cell>
          <cell r="B2254">
            <v>12.134613999999999</v>
          </cell>
        </row>
        <row r="2255">
          <cell r="A2255">
            <v>43495</v>
          </cell>
          <cell r="B2255">
            <v>11.992307</v>
          </cell>
        </row>
        <row r="2256">
          <cell r="A2256">
            <v>43496</v>
          </cell>
          <cell r="B2256">
            <v>11.923075000000001</v>
          </cell>
        </row>
        <row r="2257">
          <cell r="A2257">
            <v>43497</v>
          </cell>
          <cell r="B2257">
            <v>12.009613999999999</v>
          </cell>
        </row>
        <row r="2258">
          <cell r="A2258">
            <v>43500</v>
          </cell>
          <cell r="B2258">
            <v>12.019228999999999</v>
          </cell>
        </row>
        <row r="2259">
          <cell r="A2259">
            <v>43501</v>
          </cell>
          <cell r="B2259">
            <v>11.792306</v>
          </cell>
        </row>
        <row r="2260">
          <cell r="A2260">
            <v>43502</v>
          </cell>
          <cell r="B2260">
            <v>11.486537999999999</v>
          </cell>
        </row>
        <row r="2261">
          <cell r="A2261">
            <v>43503</v>
          </cell>
          <cell r="B2261">
            <v>11.586537</v>
          </cell>
        </row>
        <row r="2262">
          <cell r="A2262">
            <v>43504</v>
          </cell>
          <cell r="B2262">
            <v>11.582691000000001</v>
          </cell>
        </row>
        <row r="2263">
          <cell r="A2263">
            <v>43507</v>
          </cell>
          <cell r="B2263">
            <v>11.39423</v>
          </cell>
        </row>
        <row r="2264">
          <cell r="A2264">
            <v>43508</v>
          </cell>
          <cell r="B2264">
            <v>11.398076</v>
          </cell>
        </row>
        <row r="2265">
          <cell r="A2265">
            <v>43509</v>
          </cell>
          <cell r="B2265">
            <v>11.165384</v>
          </cell>
        </row>
        <row r="2266">
          <cell r="A2266">
            <v>43510</v>
          </cell>
          <cell r="B2266">
            <v>11.303845000000001</v>
          </cell>
        </row>
        <row r="2267">
          <cell r="A2267">
            <v>43511</v>
          </cell>
          <cell r="B2267">
            <v>11.251923</v>
          </cell>
        </row>
        <row r="2268">
          <cell r="A2268">
            <v>43514</v>
          </cell>
          <cell r="B2268">
            <v>11.073076</v>
          </cell>
        </row>
        <row r="2269">
          <cell r="A2269">
            <v>43515</v>
          </cell>
          <cell r="B2269">
            <v>11.392307000000001</v>
          </cell>
        </row>
        <row r="2270">
          <cell r="A2270">
            <v>43516</v>
          </cell>
          <cell r="B2270">
            <v>11.182691</v>
          </cell>
        </row>
        <row r="2271">
          <cell r="A2271">
            <v>43517</v>
          </cell>
          <cell r="B2271">
            <v>11.336537</v>
          </cell>
        </row>
        <row r="2272">
          <cell r="A2272">
            <v>43518</v>
          </cell>
          <cell r="B2272">
            <v>11.407691</v>
          </cell>
        </row>
        <row r="2273">
          <cell r="A2273">
            <v>43521</v>
          </cell>
          <cell r="B2273">
            <v>11.346152</v>
          </cell>
        </row>
        <row r="2274">
          <cell r="A2274">
            <v>43522</v>
          </cell>
          <cell r="B2274">
            <v>11.71923</v>
          </cell>
        </row>
        <row r="2275">
          <cell r="A2275">
            <v>43523</v>
          </cell>
          <cell r="B2275">
            <v>12.594229</v>
          </cell>
        </row>
        <row r="2276">
          <cell r="A2276">
            <v>43524</v>
          </cell>
          <cell r="B2276">
            <v>12.578844999999999</v>
          </cell>
        </row>
        <row r="2277">
          <cell r="A2277">
            <v>43525</v>
          </cell>
          <cell r="B2277">
            <v>12.278845</v>
          </cell>
        </row>
        <row r="2278">
          <cell r="A2278">
            <v>43530</v>
          </cell>
          <cell r="B2278">
            <v>12.15</v>
          </cell>
        </row>
        <row r="2279">
          <cell r="A2279">
            <v>43531</v>
          </cell>
          <cell r="B2279">
            <v>12.073076</v>
          </cell>
        </row>
        <row r="2280">
          <cell r="A2280">
            <v>43532</v>
          </cell>
          <cell r="B2280">
            <v>12.846152999999999</v>
          </cell>
        </row>
        <row r="2281">
          <cell r="A2281">
            <v>43535</v>
          </cell>
          <cell r="B2281">
            <v>12.884613999999999</v>
          </cell>
        </row>
        <row r="2282">
          <cell r="A2282">
            <v>43536</v>
          </cell>
          <cell r="B2282">
            <v>12.901922000000001</v>
          </cell>
        </row>
        <row r="2283">
          <cell r="A2283">
            <v>43537</v>
          </cell>
          <cell r="B2283">
            <v>13.480767999999999</v>
          </cell>
        </row>
        <row r="2284">
          <cell r="A2284">
            <v>43538</v>
          </cell>
          <cell r="B2284">
            <v>13.278845</v>
          </cell>
        </row>
        <row r="2285">
          <cell r="A2285">
            <v>43539</v>
          </cell>
          <cell r="B2285">
            <v>13.203844999999999</v>
          </cell>
        </row>
        <row r="2286">
          <cell r="A2286">
            <v>43542</v>
          </cell>
          <cell r="B2286">
            <v>13.061537</v>
          </cell>
        </row>
        <row r="2287">
          <cell r="A2287">
            <v>43543</v>
          </cell>
          <cell r="B2287">
            <v>13.173075000000001</v>
          </cell>
        </row>
        <row r="2288">
          <cell r="A2288">
            <v>43544</v>
          </cell>
          <cell r="B2288">
            <v>12.692306</v>
          </cell>
        </row>
        <row r="2289">
          <cell r="A2289">
            <v>43545</v>
          </cell>
          <cell r="B2289">
            <v>12.788460000000001</v>
          </cell>
        </row>
        <row r="2290">
          <cell r="A2290">
            <v>43546</v>
          </cell>
          <cell r="B2290">
            <v>12.771153</v>
          </cell>
        </row>
        <row r="2291">
          <cell r="A2291">
            <v>43549</v>
          </cell>
          <cell r="B2291">
            <v>12.517307000000001</v>
          </cell>
        </row>
        <row r="2292">
          <cell r="A2292">
            <v>43550</v>
          </cell>
          <cell r="B2292">
            <v>12.723075</v>
          </cell>
        </row>
        <row r="2293">
          <cell r="A2293">
            <v>43551</v>
          </cell>
          <cell r="B2293">
            <v>12.371152</v>
          </cell>
        </row>
        <row r="2294">
          <cell r="A2294">
            <v>43552</v>
          </cell>
          <cell r="B2294">
            <v>12.499999000000001</v>
          </cell>
        </row>
        <row r="2295">
          <cell r="A2295">
            <v>43553</v>
          </cell>
          <cell r="B2295">
            <v>12.557691</v>
          </cell>
        </row>
        <row r="2296">
          <cell r="A2296">
            <v>43556</v>
          </cell>
          <cell r="B2296">
            <v>12.421153</v>
          </cell>
        </row>
        <row r="2297">
          <cell r="A2297">
            <v>43557</v>
          </cell>
          <cell r="B2297">
            <v>12.630769000000001</v>
          </cell>
        </row>
        <row r="2298">
          <cell r="A2298">
            <v>43558</v>
          </cell>
          <cell r="B2298">
            <v>12.596152</v>
          </cell>
        </row>
        <row r="2299">
          <cell r="A2299">
            <v>43559</v>
          </cell>
          <cell r="B2299">
            <v>12.951922</v>
          </cell>
        </row>
        <row r="2300">
          <cell r="A2300">
            <v>43560</v>
          </cell>
          <cell r="B2300">
            <v>13.240384000000001</v>
          </cell>
        </row>
        <row r="2301">
          <cell r="A2301">
            <v>43563</v>
          </cell>
          <cell r="B2301">
            <v>13.074999</v>
          </cell>
        </row>
        <row r="2302">
          <cell r="A2302">
            <v>43564</v>
          </cell>
          <cell r="B2302">
            <v>12.942306</v>
          </cell>
        </row>
        <row r="2303">
          <cell r="A2303">
            <v>43565</v>
          </cell>
          <cell r="B2303">
            <v>12.798076</v>
          </cell>
        </row>
        <row r="2304">
          <cell r="A2304">
            <v>43566</v>
          </cell>
          <cell r="B2304">
            <v>12.692306</v>
          </cell>
        </row>
        <row r="2305">
          <cell r="A2305">
            <v>43567</v>
          </cell>
          <cell r="B2305">
            <v>12.692306</v>
          </cell>
        </row>
        <row r="2306">
          <cell r="A2306">
            <v>43570</v>
          </cell>
          <cell r="B2306">
            <v>12.669230000000001</v>
          </cell>
        </row>
        <row r="2307">
          <cell r="A2307">
            <v>43571</v>
          </cell>
          <cell r="B2307">
            <v>12.846152999999999</v>
          </cell>
        </row>
        <row r="2308">
          <cell r="A2308">
            <v>43572</v>
          </cell>
          <cell r="B2308">
            <v>12.451922</v>
          </cell>
        </row>
        <row r="2309">
          <cell r="A2309">
            <v>43573</v>
          </cell>
          <cell r="B2309">
            <v>12.515383999999999</v>
          </cell>
        </row>
        <row r="2310">
          <cell r="A2310">
            <v>43577</v>
          </cell>
          <cell r="B2310">
            <v>12.692306</v>
          </cell>
        </row>
        <row r="2311">
          <cell r="A2311">
            <v>43578</v>
          </cell>
          <cell r="B2311">
            <v>12.884613999999999</v>
          </cell>
        </row>
        <row r="2312">
          <cell r="A2312">
            <v>43579</v>
          </cell>
          <cell r="B2312">
            <v>12.811537</v>
          </cell>
        </row>
        <row r="2313">
          <cell r="A2313">
            <v>43580</v>
          </cell>
          <cell r="B2313">
            <v>13.067306</v>
          </cell>
        </row>
        <row r="2314">
          <cell r="A2314">
            <v>43581</v>
          </cell>
          <cell r="B2314">
            <v>13.028845</v>
          </cell>
        </row>
        <row r="2315">
          <cell r="A2315">
            <v>43584</v>
          </cell>
          <cell r="B2315">
            <v>13.124999000000001</v>
          </cell>
        </row>
        <row r="2316">
          <cell r="A2316">
            <v>43585</v>
          </cell>
          <cell r="B2316">
            <v>13.296153</v>
          </cell>
        </row>
        <row r="2317">
          <cell r="A2317">
            <v>43587</v>
          </cell>
          <cell r="B2317">
            <v>13.288460000000001</v>
          </cell>
        </row>
        <row r="2318">
          <cell r="A2318">
            <v>43588</v>
          </cell>
          <cell r="B2318">
            <v>13.319229999999999</v>
          </cell>
        </row>
        <row r="2319">
          <cell r="A2319">
            <v>43591</v>
          </cell>
          <cell r="B2319">
            <v>13.182691</v>
          </cell>
        </row>
        <row r="2320">
          <cell r="A2320">
            <v>43592</v>
          </cell>
          <cell r="B2320">
            <v>13.082692</v>
          </cell>
        </row>
        <row r="2321">
          <cell r="A2321">
            <v>43593</v>
          </cell>
          <cell r="B2321">
            <v>13.292306</v>
          </cell>
        </row>
        <row r="2322">
          <cell r="A2322">
            <v>43594</v>
          </cell>
          <cell r="B2322">
            <v>13.142307000000001</v>
          </cell>
        </row>
        <row r="2323">
          <cell r="A2323">
            <v>43595</v>
          </cell>
          <cell r="B2323">
            <v>13.090384</v>
          </cell>
        </row>
        <row r="2324">
          <cell r="A2324">
            <v>43598</v>
          </cell>
          <cell r="B2324">
            <v>12.990384000000001</v>
          </cell>
        </row>
        <row r="2325">
          <cell r="A2325">
            <v>43599</v>
          </cell>
          <cell r="B2325">
            <v>12.990384000000001</v>
          </cell>
        </row>
        <row r="2326">
          <cell r="A2326">
            <v>43600</v>
          </cell>
          <cell r="B2326">
            <v>12.753845</v>
          </cell>
        </row>
        <row r="2327">
          <cell r="A2327">
            <v>43601</v>
          </cell>
          <cell r="B2327">
            <v>12.373075999999999</v>
          </cell>
        </row>
        <row r="2328">
          <cell r="A2328">
            <v>43602</v>
          </cell>
          <cell r="B2328">
            <v>12.26346</v>
          </cell>
        </row>
        <row r="2329">
          <cell r="A2329">
            <v>43605</v>
          </cell>
          <cell r="B2329">
            <v>12.499999000000001</v>
          </cell>
        </row>
        <row r="2330">
          <cell r="A2330">
            <v>43606</v>
          </cell>
          <cell r="B2330">
            <v>12.884613999999999</v>
          </cell>
        </row>
        <row r="2331">
          <cell r="A2331">
            <v>43607</v>
          </cell>
          <cell r="B2331">
            <v>12.778845</v>
          </cell>
        </row>
        <row r="2332">
          <cell r="A2332">
            <v>43608</v>
          </cell>
          <cell r="B2332">
            <v>12.632692</v>
          </cell>
        </row>
        <row r="2333">
          <cell r="A2333">
            <v>43609</v>
          </cell>
          <cell r="B2333">
            <v>12.615384000000001</v>
          </cell>
        </row>
        <row r="2334">
          <cell r="A2334">
            <v>43612</v>
          </cell>
          <cell r="B2334">
            <v>12.638461</v>
          </cell>
        </row>
        <row r="2335">
          <cell r="A2335">
            <v>43613</v>
          </cell>
          <cell r="B2335">
            <v>13.021153</v>
          </cell>
        </row>
        <row r="2336">
          <cell r="A2336">
            <v>43614</v>
          </cell>
          <cell r="B2336">
            <v>13.346152999999999</v>
          </cell>
        </row>
        <row r="2337">
          <cell r="A2337">
            <v>43615</v>
          </cell>
          <cell r="B2337">
            <v>13.413460000000001</v>
          </cell>
        </row>
        <row r="2338">
          <cell r="A2338">
            <v>43616</v>
          </cell>
          <cell r="B2338">
            <v>13.349999</v>
          </cell>
        </row>
        <row r="2339">
          <cell r="A2339">
            <v>43619</v>
          </cell>
          <cell r="B2339">
            <v>13.384613999999999</v>
          </cell>
        </row>
        <row r="2340">
          <cell r="A2340">
            <v>43620</v>
          </cell>
          <cell r="B2340">
            <v>13.542306999999999</v>
          </cell>
        </row>
        <row r="2341">
          <cell r="A2341">
            <v>43621</v>
          </cell>
          <cell r="B2341">
            <v>13.307691999999999</v>
          </cell>
        </row>
        <row r="2342">
          <cell r="A2342">
            <v>43622</v>
          </cell>
          <cell r="B2342">
            <v>13.384613999999999</v>
          </cell>
        </row>
        <row r="2343">
          <cell r="A2343">
            <v>43623</v>
          </cell>
          <cell r="B2343">
            <v>13.759615</v>
          </cell>
        </row>
        <row r="2344">
          <cell r="A2344">
            <v>43626</v>
          </cell>
          <cell r="B2344">
            <v>13.96346</v>
          </cell>
        </row>
        <row r="2345">
          <cell r="A2345">
            <v>43627</v>
          </cell>
          <cell r="B2345">
            <v>14.013461</v>
          </cell>
        </row>
        <row r="2346">
          <cell r="A2346">
            <v>43628</v>
          </cell>
          <cell r="B2346">
            <v>14.230767999999999</v>
          </cell>
        </row>
        <row r="2347">
          <cell r="A2347">
            <v>43629</v>
          </cell>
          <cell r="B2347">
            <v>14.161536999999999</v>
          </cell>
        </row>
        <row r="2348">
          <cell r="A2348">
            <v>43630</v>
          </cell>
          <cell r="B2348">
            <v>14.288460000000001</v>
          </cell>
        </row>
        <row r="2349">
          <cell r="A2349">
            <v>43633</v>
          </cell>
          <cell r="B2349">
            <v>14.423075000000001</v>
          </cell>
        </row>
        <row r="2350">
          <cell r="A2350">
            <v>43634</v>
          </cell>
          <cell r="B2350">
            <v>14.419229</v>
          </cell>
        </row>
        <row r="2351">
          <cell r="A2351">
            <v>43635</v>
          </cell>
          <cell r="B2351">
            <v>14.615383</v>
          </cell>
        </row>
        <row r="2352">
          <cell r="A2352">
            <v>43637</v>
          </cell>
          <cell r="B2352">
            <v>14.317306</v>
          </cell>
        </row>
        <row r="2353">
          <cell r="A2353">
            <v>43640</v>
          </cell>
          <cell r="B2353">
            <v>14.484614000000001</v>
          </cell>
        </row>
        <row r="2354">
          <cell r="A2354">
            <v>43641</v>
          </cell>
          <cell r="B2354">
            <v>14.038460000000001</v>
          </cell>
        </row>
        <row r="2355">
          <cell r="A2355">
            <v>43642</v>
          </cell>
          <cell r="B2355">
            <v>14.115384000000001</v>
          </cell>
        </row>
        <row r="2356">
          <cell r="A2356">
            <v>43643</v>
          </cell>
          <cell r="B2356">
            <v>14.601922</v>
          </cell>
        </row>
        <row r="2357">
          <cell r="A2357">
            <v>43644</v>
          </cell>
          <cell r="B2357">
            <v>14.634613999999999</v>
          </cell>
        </row>
        <row r="2358">
          <cell r="A2358">
            <v>43647</v>
          </cell>
          <cell r="B2358">
            <v>14.846152999999999</v>
          </cell>
        </row>
        <row r="2359">
          <cell r="A2359">
            <v>43648</v>
          </cell>
          <cell r="B2359">
            <v>14.651922000000001</v>
          </cell>
        </row>
        <row r="2360">
          <cell r="A2360">
            <v>43649</v>
          </cell>
          <cell r="B2360">
            <v>14.807691</v>
          </cell>
        </row>
        <row r="2361">
          <cell r="A2361">
            <v>43650</v>
          </cell>
          <cell r="B2361">
            <v>15.499999000000001</v>
          </cell>
        </row>
        <row r="2362">
          <cell r="A2362">
            <v>43651</v>
          </cell>
          <cell r="B2362">
            <v>15.63846</v>
          </cell>
        </row>
        <row r="2363">
          <cell r="A2363">
            <v>43654</v>
          </cell>
          <cell r="B2363">
            <v>15.673075000000001</v>
          </cell>
        </row>
        <row r="2364">
          <cell r="A2364">
            <v>43656</v>
          </cell>
          <cell r="B2364">
            <v>16.057690999999998</v>
          </cell>
        </row>
        <row r="2365">
          <cell r="A2365">
            <v>43657</v>
          </cell>
          <cell r="B2365">
            <v>16.086537</v>
          </cell>
        </row>
        <row r="2366">
          <cell r="A2366">
            <v>43658</v>
          </cell>
          <cell r="B2366">
            <v>15.409613999999999</v>
          </cell>
        </row>
        <row r="2367">
          <cell r="A2367">
            <v>43661</v>
          </cell>
          <cell r="B2367">
            <v>15.459614999999999</v>
          </cell>
        </row>
        <row r="2368">
          <cell r="A2368">
            <v>43662</v>
          </cell>
          <cell r="B2368">
            <v>15.021153</v>
          </cell>
        </row>
        <row r="2369">
          <cell r="A2369">
            <v>43663</v>
          </cell>
          <cell r="B2369">
            <v>14.913461</v>
          </cell>
        </row>
        <row r="2370">
          <cell r="A2370">
            <v>43664</v>
          </cell>
          <cell r="B2370">
            <v>14.999999000000001</v>
          </cell>
        </row>
        <row r="2371">
          <cell r="A2371">
            <v>43665</v>
          </cell>
          <cell r="B2371">
            <v>14.903845</v>
          </cell>
        </row>
        <row r="2372">
          <cell r="A2372">
            <v>43668</v>
          </cell>
          <cell r="B2372">
            <v>14.921153</v>
          </cell>
        </row>
        <row r="2373">
          <cell r="A2373">
            <v>43669</v>
          </cell>
          <cell r="B2373">
            <v>14.917306999999999</v>
          </cell>
        </row>
        <row r="2374">
          <cell r="A2374">
            <v>43670</v>
          </cell>
          <cell r="B2374">
            <v>15.359615</v>
          </cell>
        </row>
        <row r="2375">
          <cell r="A2375">
            <v>43671</v>
          </cell>
          <cell r="B2375">
            <v>15.348076000000001</v>
          </cell>
        </row>
        <row r="2376">
          <cell r="A2376">
            <v>43672</v>
          </cell>
          <cell r="B2376">
            <v>15.865383</v>
          </cell>
        </row>
        <row r="2377">
          <cell r="A2377">
            <v>43675</v>
          </cell>
          <cell r="B2377">
            <v>16.173075999999998</v>
          </cell>
        </row>
        <row r="2378">
          <cell r="A2378">
            <v>43676</v>
          </cell>
          <cell r="B2378">
            <v>16.057690999999998</v>
          </cell>
        </row>
        <row r="2379">
          <cell r="A2379">
            <v>43677</v>
          </cell>
          <cell r="B2379">
            <v>15.963461000000001</v>
          </cell>
        </row>
        <row r="2380">
          <cell r="A2380">
            <v>43678</v>
          </cell>
          <cell r="B2380">
            <v>16.311537000000001</v>
          </cell>
        </row>
        <row r="2381">
          <cell r="A2381">
            <v>43679</v>
          </cell>
          <cell r="B2381">
            <v>16.923075000000001</v>
          </cell>
        </row>
        <row r="2382">
          <cell r="A2382">
            <v>43682</v>
          </cell>
          <cell r="B2382">
            <v>16.153845</v>
          </cell>
        </row>
        <row r="2383">
          <cell r="A2383">
            <v>43683</v>
          </cell>
          <cell r="B2383">
            <v>16.634613999999999</v>
          </cell>
        </row>
        <row r="2384">
          <cell r="A2384">
            <v>43684</v>
          </cell>
          <cell r="B2384">
            <v>18.173075000000001</v>
          </cell>
        </row>
        <row r="2385">
          <cell r="A2385">
            <v>43685</v>
          </cell>
          <cell r="B2385">
            <v>17.663461000000002</v>
          </cell>
        </row>
        <row r="2386">
          <cell r="A2386">
            <v>43686</v>
          </cell>
          <cell r="B2386">
            <v>17.692305999999999</v>
          </cell>
        </row>
        <row r="2387">
          <cell r="A2387">
            <v>43689</v>
          </cell>
          <cell r="B2387">
            <v>17.288461000000002</v>
          </cell>
        </row>
        <row r="2388">
          <cell r="A2388">
            <v>43690</v>
          </cell>
          <cell r="B2388">
            <v>17.382691000000001</v>
          </cell>
        </row>
        <row r="2389">
          <cell r="A2389">
            <v>43691</v>
          </cell>
          <cell r="B2389">
            <v>16.925000000000001</v>
          </cell>
        </row>
        <row r="2390">
          <cell r="A2390">
            <v>43692</v>
          </cell>
          <cell r="B2390">
            <v>16.76923</v>
          </cell>
        </row>
        <row r="2391">
          <cell r="A2391">
            <v>43693</v>
          </cell>
          <cell r="B2391">
            <v>17.028845</v>
          </cell>
        </row>
        <row r="2392">
          <cell r="A2392">
            <v>43696</v>
          </cell>
          <cell r="B2392">
            <v>17.171153</v>
          </cell>
        </row>
        <row r="2393">
          <cell r="A2393">
            <v>43697</v>
          </cell>
          <cell r="B2393">
            <v>17.290384</v>
          </cell>
        </row>
        <row r="2394">
          <cell r="A2394">
            <v>43698</v>
          </cell>
          <cell r="B2394">
            <v>17.211537</v>
          </cell>
        </row>
        <row r="2395">
          <cell r="A2395">
            <v>43699</v>
          </cell>
          <cell r="B2395">
            <v>17.173075999999998</v>
          </cell>
        </row>
        <row r="2396">
          <cell r="A2396">
            <v>43700</v>
          </cell>
          <cell r="B2396">
            <v>17.115383000000001</v>
          </cell>
        </row>
        <row r="2397">
          <cell r="A2397">
            <v>43703</v>
          </cell>
          <cell r="B2397">
            <v>16.919229000000001</v>
          </cell>
        </row>
        <row r="2398">
          <cell r="A2398">
            <v>43704</v>
          </cell>
          <cell r="B2398">
            <v>17.173075999999998</v>
          </cell>
        </row>
        <row r="2399">
          <cell r="A2399">
            <v>43705</v>
          </cell>
          <cell r="B2399">
            <v>17.996153</v>
          </cell>
        </row>
        <row r="2400">
          <cell r="A2400">
            <v>43706</v>
          </cell>
          <cell r="B2400">
            <v>17.713460000000001</v>
          </cell>
        </row>
        <row r="2401">
          <cell r="A2401">
            <v>43707</v>
          </cell>
          <cell r="B2401">
            <v>17.699998999999998</v>
          </cell>
        </row>
        <row r="2402">
          <cell r="A2402">
            <v>43710</v>
          </cell>
          <cell r="B2402">
            <v>17.346153000000001</v>
          </cell>
        </row>
        <row r="2403">
          <cell r="A2403">
            <v>43711</v>
          </cell>
          <cell r="B2403">
            <v>17.442307</v>
          </cell>
        </row>
        <row r="2404">
          <cell r="A2404">
            <v>43712</v>
          </cell>
          <cell r="B2404">
            <v>17.596152</v>
          </cell>
        </row>
        <row r="2405">
          <cell r="A2405">
            <v>43713</v>
          </cell>
          <cell r="B2405">
            <v>17.494230000000002</v>
          </cell>
        </row>
        <row r="2406">
          <cell r="A2406">
            <v>43714</v>
          </cell>
          <cell r="B2406">
            <v>17.463460000000001</v>
          </cell>
        </row>
        <row r="2407">
          <cell r="A2407">
            <v>43717</v>
          </cell>
          <cell r="B2407">
            <v>17.465382999999999</v>
          </cell>
        </row>
        <row r="2408">
          <cell r="A2408">
            <v>43718</v>
          </cell>
          <cell r="B2408">
            <v>17.788460000000001</v>
          </cell>
        </row>
        <row r="2409">
          <cell r="A2409">
            <v>43719</v>
          </cell>
          <cell r="B2409">
            <v>18.163460000000001</v>
          </cell>
        </row>
        <row r="2410">
          <cell r="A2410">
            <v>43720</v>
          </cell>
          <cell r="B2410">
            <v>18.003844999999998</v>
          </cell>
        </row>
        <row r="2411">
          <cell r="A2411">
            <v>43721</v>
          </cell>
          <cell r="B2411">
            <v>17.807690999999998</v>
          </cell>
        </row>
        <row r="2412">
          <cell r="A2412">
            <v>43724</v>
          </cell>
          <cell r="B2412">
            <v>17.813459999999999</v>
          </cell>
        </row>
        <row r="2413">
          <cell r="A2413">
            <v>43725</v>
          </cell>
          <cell r="B2413">
            <v>18.090384</v>
          </cell>
        </row>
        <row r="2414">
          <cell r="A2414">
            <v>43726</v>
          </cell>
          <cell r="B2414">
            <v>17.723075000000001</v>
          </cell>
        </row>
        <row r="2415">
          <cell r="A2415">
            <v>43727</v>
          </cell>
          <cell r="B2415">
            <v>17.896153000000002</v>
          </cell>
        </row>
        <row r="2416">
          <cell r="A2416">
            <v>43728</v>
          </cell>
          <cell r="B2416">
            <v>18.001922</v>
          </cell>
        </row>
        <row r="2417">
          <cell r="A2417">
            <v>43731</v>
          </cell>
          <cell r="B2417">
            <v>18.038460000000001</v>
          </cell>
        </row>
        <row r="2418">
          <cell r="A2418">
            <v>43732</v>
          </cell>
          <cell r="B2418">
            <v>18.538461000000002</v>
          </cell>
        </row>
        <row r="2419">
          <cell r="A2419">
            <v>43733</v>
          </cell>
          <cell r="B2419">
            <v>18.446152999999999</v>
          </cell>
        </row>
        <row r="2420">
          <cell r="A2420">
            <v>43734</v>
          </cell>
          <cell r="B2420">
            <v>18.476921999999998</v>
          </cell>
        </row>
        <row r="2421">
          <cell r="A2421">
            <v>43735</v>
          </cell>
          <cell r="B2421">
            <v>18.490383000000001</v>
          </cell>
        </row>
        <row r="2422">
          <cell r="A2422">
            <v>43738</v>
          </cell>
          <cell r="B2422">
            <v>18.424999</v>
          </cell>
        </row>
        <row r="2423">
          <cell r="A2423">
            <v>43739</v>
          </cell>
          <cell r="B2423">
            <v>18.448076</v>
          </cell>
        </row>
        <row r="2424">
          <cell r="A2424">
            <v>43740</v>
          </cell>
          <cell r="B2424">
            <v>18.307691999999999</v>
          </cell>
        </row>
        <row r="2425">
          <cell r="A2425">
            <v>43741</v>
          </cell>
          <cell r="B2425">
            <v>18.376922</v>
          </cell>
        </row>
        <row r="2426">
          <cell r="A2426">
            <v>43742</v>
          </cell>
          <cell r="B2426">
            <v>19.519228999999999</v>
          </cell>
        </row>
        <row r="2427">
          <cell r="A2427">
            <v>43745</v>
          </cell>
          <cell r="B2427">
            <v>19.640383</v>
          </cell>
        </row>
        <row r="2428">
          <cell r="A2428">
            <v>43746</v>
          </cell>
          <cell r="B2428">
            <v>19.232692</v>
          </cell>
        </row>
        <row r="2429">
          <cell r="A2429">
            <v>43747</v>
          </cell>
          <cell r="B2429">
            <v>19.511537000000001</v>
          </cell>
        </row>
        <row r="2430">
          <cell r="A2430">
            <v>43748</v>
          </cell>
          <cell r="B2430">
            <v>19.367307</v>
          </cell>
        </row>
        <row r="2431">
          <cell r="A2431">
            <v>43749</v>
          </cell>
          <cell r="B2431">
            <v>19.419229000000001</v>
          </cell>
        </row>
        <row r="2432">
          <cell r="A2432">
            <v>43752</v>
          </cell>
          <cell r="B2432">
            <v>19.432690999999998</v>
          </cell>
        </row>
        <row r="2433">
          <cell r="A2433">
            <v>43753</v>
          </cell>
          <cell r="B2433">
            <v>19.446152999999999</v>
          </cell>
        </row>
        <row r="2434">
          <cell r="A2434">
            <v>43754</v>
          </cell>
          <cell r="B2434">
            <v>19.784614999999999</v>
          </cell>
        </row>
        <row r="2435">
          <cell r="A2435">
            <v>43755</v>
          </cell>
          <cell r="B2435">
            <v>19.509613999999999</v>
          </cell>
        </row>
        <row r="2436">
          <cell r="A2436">
            <v>43756</v>
          </cell>
          <cell r="B2436">
            <v>19.928844999999999</v>
          </cell>
        </row>
        <row r="2437">
          <cell r="A2437">
            <v>43759</v>
          </cell>
          <cell r="B2437">
            <v>20.298075999999998</v>
          </cell>
        </row>
        <row r="2438">
          <cell r="A2438">
            <v>43760</v>
          </cell>
          <cell r="B2438">
            <v>20.424999</v>
          </cell>
        </row>
        <row r="2439">
          <cell r="A2439">
            <v>43761</v>
          </cell>
          <cell r="B2439">
            <v>19.880769000000001</v>
          </cell>
        </row>
        <row r="2440">
          <cell r="A2440">
            <v>43762</v>
          </cell>
          <cell r="B2440">
            <v>20.288460000000001</v>
          </cell>
        </row>
        <row r="2441">
          <cell r="A2441">
            <v>43763</v>
          </cell>
          <cell r="B2441">
            <v>20.586538000000001</v>
          </cell>
        </row>
        <row r="2442">
          <cell r="A2442">
            <v>43766</v>
          </cell>
          <cell r="B2442">
            <v>20.576922</v>
          </cell>
        </row>
        <row r="2443">
          <cell r="A2443">
            <v>43767</v>
          </cell>
          <cell r="B2443">
            <v>21.038461000000002</v>
          </cell>
        </row>
        <row r="2444">
          <cell r="A2444">
            <v>43768</v>
          </cell>
          <cell r="B2444">
            <v>21.01923</v>
          </cell>
        </row>
        <row r="2445">
          <cell r="A2445">
            <v>43769</v>
          </cell>
          <cell r="B2445">
            <v>21.153845</v>
          </cell>
        </row>
        <row r="2446">
          <cell r="A2446">
            <v>43770</v>
          </cell>
          <cell r="B2446">
            <v>21.724999</v>
          </cell>
        </row>
        <row r="2447">
          <cell r="A2447">
            <v>43773</v>
          </cell>
          <cell r="B2447">
            <v>21.884613999999999</v>
          </cell>
        </row>
        <row r="2448">
          <cell r="A2448">
            <v>43774</v>
          </cell>
          <cell r="B2448">
            <v>21.517306999999999</v>
          </cell>
        </row>
        <row r="2449">
          <cell r="A2449">
            <v>43775</v>
          </cell>
          <cell r="B2449">
            <v>21.661536999999999</v>
          </cell>
        </row>
        <row r="2450">
          <cell r="A2450">
            <v>43776</v>
          </cell>
          <cell r="B2450">
            <v>21.548075999999998</v>
          </cell>
        </row>
        <row r="2451">
          <cell r="A2451">
            <v>43777</v>
          </cell>
          <cell r="B2451">
            <v>21.442305999999999</v>
          </cell>
        </row>
        <row r="2452">
          <cell r="A2452">
            <v>43780</v>
          </cell>
          <cell r="B2452">
            <v>21.538460000000001</v>
          </cell>
        </row>
        <row r="2453">
          <cell r="A2453">
            <v>43781</v>
          </cell>
          <cell r="B2453">
            <v>21.151921999999999</v>
          </cell>
        </row>
        <row r="2454">
          <cell r="A2454">
            <v>43782</v>
          </cell>
          <cell r="B2454">
            <v>20.86346</v>
          </cell>
        </row>
        <row r="2455">
          <cell r="A2455">
            <v>43783</v>
          </cell>
          <cell r="B2455">
            <v>21.576922</v>
          </cell>
        </row>
        <row r="2456">
          <cell r="A2456">
            <v>43787</v>
          </cell>
          <cell r="B2456">
            <v>21.413461000000002</v>
          </cell>
        </row>
        <row r="2457">
          <cell r="A2457">
            <v>43788</v>
          </cell>
          <cell r="B2457">
            <v>21.499998999999999</v>
          </cell>
        </row>
        <row r="2458">
          <cell r="A2458">
            <v>43790</v>
          </cell>
          <cell r="B2458">
            <v>21.673075999999998</v>
          </cell>
        </row>
        <row r="2459">
          <cell r="A2459">
            <v>43791</v>
          </cell>
          <cell r="B2459">
            <v>21.874998999999999</v>
          </cell>
        </row>
        <row r="2460">
          <cell r="A2460">
            <v>43794</v>
          </cell>
          <cell r="B2460">
            <v>21.449998999999998</v>
          </cell>
        </row>
        <row r="2461">
          <cell r="A2461">
            <v>43795</v>
          </cell>
          <cell r="B2461">
            <v>21.51923</v>
          </cell>
        </row>
        <row r="2462">
          <cell r="A2462">
            <v>43796</v>
          </cell>
          <cell r="B2462">
            <v>21.836538000000001</v>
          </cell>
        </row>
        <row r="2463">
          <cell r="A2463">
            <v>43797</v>
          </cell>
          <cell r="B2463">
            <v>22.038460000000001</v>
          </cell>
        </row>
        <row r="2464">
          <cell r="A2464">
            <v>43798</v>
          </cell>
          <cell r="B2464">
            <v>21.728845</v>
          </cell>
        </row>
        <row r="2465">
          <cell r="A2465">
            <v>43801</v>
          </cell>
          <cell r="B2465">
            <v>21.153845</v>
          </cell>
        </row>
        <row r="2466">
          <cell r="A2466">
            <v>43802</v>
          </cell>
          <cell r="B2466">
            <v>21.248075</v>
          </cell>
        </row>
        <row r="2467">
          <cell r="A2467">
            <v>43803</v>
          </cell>
          <cell r="B2467">
            <v>20.624998999999999</v>
          </cell>
        </row>
        <row r="2468">
          <cell r="A2468">
            <v>43804</v>
          </cell>
          <cell r="B2468">
            <v>20.294229999999999</v>
          </cell>
        </row>
        <row r="2469">
          <cell r="A2469">
            <v>43805</v>
          </cell>
          <cell r="B2469">
            <v>20.176922000000001</v>
          </cell>
        </row>
        <row r="2470">
          <cell r="A2470">
            <v>43808</v>
          </cell>
          <cell r="B2470">
            <v>19.767306000000001</v>
          </cell>
        </row>
        <row r="2471">
          <cell r="A2471">
            <v>43809</v>
          </cell>
          <cell r="B2471">
            <v>19.980768000000001</v>
          </cell>
        </row>
        <row r="2472">
          <cell r="A2472">
            <v>43810</v>
          </cell>
          <cell r="B2472">
            <v>19.519228999999999</v>
          </cell>
        </row>
        <row r="2473">
          <cell r="A2473">
            <v>43811</v>
          </cell>
          <cell r="B2473">
            <v>19.926922000000001</v>
          </cell>
        </row>
        <row r="2474">
          <cell r="A2474">
            <v>43812</v>
          </cell>
          <cell r="B2474">
            <v>20.578845999999999</v>
          </cell>
        </row>
        <row r="2475">
          <cell r="A2475">
            <v>43815</v>
          </cell>
          <cell r="B2475">
            <v>20.255768</v>
          </cell>
        </row>
        <row r="2476">
          <cell r="A2476">
            <v>43816</v>
          </cell>
          <cell r="B2476">
            <v>20.386538000000002</v>
          </cell>
        </row>
        <row r="2477">
          <cell r="A2477">
            <v>43817</v>
          </cell>
          <cell r="B2477">
            <v>20.178844999999999</v>
          </cell>
        </row>
        <row r="2478">
          <cell r="A2478">
            <v>43818</v>
          </cell>
          <cell r="B2478">
            <v>20.338460000000001</v>
          </cell>
        </row>
        <row r="2479">
          <cell r="A2479">
            <v>43819</v>
          </cell>
          <cell r="B2479">
            <v>20.628844999999998</v>
          </cell>
        </row>
        <row r="2480">
          <cell r="A2480">
            <v>43822</v>
          </cell>
          <cell r="B2480">
            <v>20.838460999999999</v>
          </cell>
        </row>
        <row r="2481">
          <cell r="A2481">
            <v>43825</v>
          </cell>
          <cell r="B2481">
            <v>21.105768000000001</v>
          </cell>
        </row>
        <row r="2482">
          <cell r="A2482">
            <v>43826</v>
          </cell>
          <cell r="B2482">
            <v>21.138459999999998</v>
          </cell>
        </row>
        <row r="2483">
          <cell r="A2483">
            <v>43829</v>
          </cell>
          <cell r="B2483">
            <v>21.46923</v>
          </cell>
        </row>
        <row r="2484">
          <cell r="A2484">
            <v>43832</v>
          </cell>
          <cell r="B2484">
            <v>22.082691000000001</v>
          </cell>
        </row>
        <row r="2485">
          <cell r="A2485">
            <v>43833</v>
          </cell>
          <cell r="B2485">
            <v>21.590384</v>
          </cell>
        </row>
        <row r="2486">
          <cell r="A2486">
            <v>43836</v>
          </cell>
          <cell r="B2486">
            <v>21.165384</v>
          </cell>
        </row>
        <row r="2487">
          <cell r="A2487">
            <v>43837</v>
          </cell>
          <cell r="B2487">
            <v>20.874998999999999</v>
          </cell>
        </row>
        <row r="2488">
          <cell r="A2488">
            <v>43838</v>
          </cell>
          <cell r="B2488">
            <v>21.153845</v>
          </cell>
        </row>
        <row r="2489">
          <cell r="A2489">
            <v>43839</v>
          </cell>
          <cell r="B2489">
            <v>21.790382999999999</v>
          </cell>
        </row>
        <row r="2490">
          <cell r="A2490">
            <v>43840</v>
          </cell>
          <cell r="B2490">
            <v>21.115383000000001</v>
          </cell>
        </row>
        <row r="2491">
          <cell r="A2491">
            <v>43843</v>
          </cell>
          <cell r="B2491">
            <v>21.609615000000002</v>
          </cell>
        </row>
        <row r="2492">
          <cell r="A2492">
            <v>43844</v>
          </cell>
          <cell r="B2492">
            <v>21.932690999999998</v>
          </cell>
        </row>
        <row r="2493">
          <cell r="A2493">
            <v>43845</v>
          </cell>
          <cell r="B2493">
            <v>21.998076000000001</v>
          </cell>
        </row>
        <row r="2494">
          <cell r="A2494">
            <v>43846</v>
          </cell>
          <cell r="B2494">
            <v>21.888459999999998</v>
          </cell>
        </row>
        <row r="2495">
          <cell r="A2495">
            <v>43847</v>
          </cell>
          <cell r="B2495">
            <v>22.246153</v>
          </cell>
        </row>
        <row r="2496">
          <cell r="A2496">
            <v>43850</v>
          </cell>
          <cell r="B2496">
            <v>22.905767999999998</v>
          </cell>
        </row>
        <row r="2497">
          <cell r="A2497">
            <v>43851</v>
          </cell>
          <cell r="B2497">
            <v>24.134613999999999</v>
          </cell>
        </row>
        <row r="2498">
          <cell r="A2498">
            <v>43852</v>
          </cell>
          <cell r="B2498">
            <v>24.182690999999998</v>
          </cell>
        </row>
        <row r="2499">
          <cell r="A2499">
            <v>43853</v>
          </cell>
          <cell r="B2499">
            <v>23.748075</v>
          </cell>
        </row>
        <row r="2500">
          <cell r="A2500">
            <v>43854</v>
          </cell>
          <cell r="B2500">
            <v>23.846152</v>
          </cell>
        </row>
        <row r="2501">
          <cell r="A2501">
            <v>43857</v>
          </cell>
          <cell r="B2501">
            <v>24.038460000000001</v>
          </cell>
        </row>
        <row r="2502">
          <cell r="A2502">
            <v>43858</v>
          </cell>
          <cell r="B2502">
            <v>24.013461</v>
          </cell>
        </row>
        <row r="2503">
          <cell r="A2503">
            <v>43859</v>
          </cell>
          <cell r="B2503">
            <v>24.728845</v>
          </cell>
        </row>
        <row r="2504">
          <cell r="A2504">
            <v>43860</v>
          </cell>
          <cell r="B2504">
            <v>24.096153000000001</v>
          </cell>
        </row>
        <row r="2505">
          <cell r="A2505">
            <v>43861</v>
          </cell>
          <cell r="B2505">
            <v>23.888461</v>
          </cell>
        </row>
        <row r="2506">
          <cell r="A2506">
            <v>43864</v>
          </cell>
          <cell r="B2506">
            <v>23.809614</v>
          </cell>
        </row>
        <row r="2507">
          <cell r="A2507">
            <v>43865</v>
          </cell>
          <cell r="B2507">
            <v>23.676922000000001</v>
          </cell>
        </row>
        <row r="2508">
          <cell r="A2508">
            <v>43866</v>
          </cell>
          <cell r="B2508">
            <v>23.424999</v>
          </cell>
        </row>
        <row r="2509">
          <cell r="A2509">
            <v>43867</v>
          </cell>
          <cell r="B2509">
            <v>23.317307</v>
          </cell>
        </row>
        <row r="2510">
          <cell r="A2510">
            <v>43868</v>
          </cell>
          <cell r="B2510">
            <v>23.173075000000001</v>
          </cell>
        </row>
        <row r="2511">
          <cell r="A2511">
            <v>43871</v>
          </cell>
          <cell r="B2511">
            <v>23.023076</v>
          </cell>
        </row>
        <row r="2512">
          <cell r="A2512">
            <v>43872</v>
          </cell>
          <cell r="B2512">
            <v>23.324998999999998</v>
          </cell>
        </row>
        <row r="2513">
          <cell r="A2513">
            <v>43873</v>
          </cell>
          <cell r="B2513">
            <v>23.492305999999999</v>
          </cell>
        </row>
        <row r="2514">
          <cell r="A2514">
            <v>43874</v>
          </cell>
          <cell r="B2514">
            <v>23.076922</v>
          </cell>
        </row>
        <row r="2515">
          <cell r="A2515">
            <v>43875</v>
          </cell>
          <cell r="B2515">
            <v>23.496153</v>
          </cell>
        </row>
        <row r="2516">
          <cell r="A2516">
            <v>43878</v>
          </cell>
          <cell r="B2516">
            <v>23.221153000000001</v>
          </cell>
        </row>
        <row r="2517">
          <cell r="A2517">
            <v>43879</v>
          </cell>
          <cell r="B2517">
            <v>23.057690999999998</v>
          </cell>
        </row>
        <row r="2518">
          <cell r="A2518">
            <v>43880</v>
          </cell>
          <cell r="B2518">
            <v>23.123076000000001</v>
          </cell>
        </row>
        <row r="2519">
          <cell r="A2519">
            <v>43881</v>
          </cell>
          <cell r="B2519">
            <v>22.901921999999999</v>
          </cell>
        </row>
        <row r="2520">
          <cell r="A2520">
            <v>43882</v>
          </cell>
          <cell r="B2520">
            <v>23.590384</v>
          </cell>
        </row>
        <row r="2521">
          <cell r="A2521">
            <v>43887</v>
          </cell>
          <cell r="B2521">
            <v>22.921153</v>
          </cell>
        </row>
        <row r="2522">
          <cell r="A2522">
            <v>43888</v>
          </cell>
          <cell r="B2522">
            <v>21.780767999999998</v>
          </cell>
        </row>
        <row r="2523">
          <cell r="A2523">
            <v>43889</v>
          </cell>
          <cell r="B2523">
            <v>23.057690999999998</v>
          </cell>
        </row>
        <row r="2524">
          <cell r="A2524">
            <v>43892</v>
          </cell>
          <cell r="B2524">
            <v>23.955767999999999</v>
          </cell>
        </row>
        <row r="2525">
          <cell r="A2525">
            <v>43893</v>
          </cell>
          <cell r="B2525">
            <v>24.017306999999999</v>
          </cell>
        </row>
        <row r="2526">
          <cell r="A2526">
            <v>43894</v>
          </cell>
          <cell r="B2526">
            <v>24.01923</v>
          </cell>
        </row>
        <row r="2527">
          <cell r="A2527">
            <v>43895</v>
          </cell>
          <cell r="B2527">
            <v>23.886538000000002</v>
          </cell>
        </row>
        <row r="2528">
          <cell r="A2528">
            <v>43896</v>
          </cell>
          <cell r="B2528">
            <v>23.682690999999998</v>
          </cell>
        </row>
        <row r="2529">
          <cell r="A2529">
            <v>43899</v>
          </cell>
          <cell r="B2529">
            <v>22.286538</v>
          </cell>
        </row>
        <row r="2530">
          <cell r="A2530">
            <v>43900</v>
          </cell>
          <cell r="B2530">
            <v>22.461537</v>
          </cell>
        </row>
        <row r="2531">
          <cell r="A2531">
            <v>43901</v>
          </cell>
          <cell r="B2531">
            <v>22.115383000000001</v>
          </cell>
        </row>
        <row r="2532">
          <cell r="A2532">
            <v>43902</v>
          </cell>
          <cell r="B2532">
            <v>19.276921999999999</v>
          </cell>
        </row>
        <row r="2533">
          <cell r="A2533">
            <v>43903</v>
          </cell>
          <cell r="B2533">
            <v>20.190383000000001</v>
          </cell>
        </row>
        <row r="2534">
          <cell r="A2534">
            <v>43906</v>
          </cell>
          <cell r="B2534">
            <v>18.269228999999999</v>
          </cell>
        </row>
        <row r="2535">
          <cell r="A2535">
            <v>43907</v>
          </cell>
          <cell r="B2535">
            <v>19.857690999999999</v>
          </cell>
        </row>
        <row r="2536">
          <cell r="A2536">
            <v>43908</v>
          </cell>
          <cell r="B2536">
            <v>19.384613999999999</v>
          </cell>
        </row>
        <row r="2537">
          <cell r="A2537">
            <v>43909</v>
          </cell>
          <cell r="B2537">
            <v>20.609615000000002</v>
          </cell>
        </row>
        <row r="2538">
          <cell r="A2538">
            <v>43910</v>
          </cell>
          <cell r="B2538">
            <v>21.607692</v>
          </cell>
        </row>
        <row r="2539">
          <cell r="A2539">
            <v>43913</v>
          </cell>
          <cell r="B2539">
            <v>22.096153000000001</v>
          </cell>
        </row>
        <row r="2540">
          <cell r="A2540">
            <v>43914</v>
          </cell>
          <cell r="B2540">
            <v>20.811537999999999</v>
          </cell>
        </row>
        <row r="2541">
          <cell r="A2541">
            <v>43915</v>
          </cell>
          <cell r="B2541">
            <v>21.709614999999999</v>
          </cell>
        </row>
        <row r="2542">
          <cell r="A2542">
            <v>43916</v>
          </cell>
          <cell r="B2542">
            <v>21.242305999999999</v>
          </cell>
        </row>
        <row r="2543">
          <cell r="A2543">
            <v>43917</v>
          </cell>
          <cell r="B2543">
            <v>20.607690999999999</v>
          </cell>
        </row>
        <row r="2544">
          <cell r="A2544">
            <v>43920</v>
          </cell>
          <cell r="B2544">
            <v>20.065384000000002</v>
          </cell>
        </row>
        <row r="2545">
          <cell r="A2545">
            <v>43921</v>
          </cell>
          <cell r="B2545">
            <v>19.586538000000001</v>
          </cell>
        </row>
        <row r="2546">
          <cell r="A2546">
            <v>43922</v>
          </cell>
          <cell r="B2546">
            <v>19.884615</v>
          </cell>
        </row>
        <row r="2547">
          <cell r="A2547">
            <v>43923</v>
          </cell>
          <cell r="B2547">
            <v>20.163461000000002</v>
          </cell>
        </row>
        <row r="2548">
          <cell r="A2548">
            <v>43924</v>
          </cell>
          <cell r="B2548">
            <v>18.269228999999999</v>
          </cell>
        </row>
        <row r="2549">
          <cell r="A2549">
            <v>43927</v>
          </cell>
          <cell r="B2549">
            <v>18.653845</v>
          </cell>
        </row>
        <row r="2550">
          <cell r="A2550">
            <v>43928</v>
          </cell>
          <cell r="B2550">
            <v>19.324998999999998</v>
          </cell>
        </row>
        <row r="2551">
          <cell r="A2551">
            <v>43929</v>
          </cell>
          <cell r="B2551">
            <v>19.498076000000001</v>
          </cell>
        </row>
        <row r="2552">
          <cell r="A2552">
            <v>43930</v>
          </cell>
          <cell r="B2552">
            <v>19.607690999999999</v>
          </cell>
        </row>
        <row r="2553">
          <cell r="A2553">
            <v>43934</v>
          </cell>
          <cell r="B2553">
            <v>19.438461</v>
          </cell>
        </row>
        <row r="2554">
          <cell r="A2554">
            <v>43935</v>
          </cell>
          <cell r="B2554">
            <v>19.211538000000001</v>
          </cell>
        </row>
        <row r="2555">
          <cell r="A2555">
            <v>43936</v>
          </cell>
          <cell r="B2555">
            <v>19.655768999999999</v>
          </cell>
        </row>
        <row r="2556">
          <cell r="A2556">
            <v>43937</v>
          </cell>
          <cell r="B2556">
            <v>20.192305999999999</v>
          </cell>
        </row>
        <row r="2557">
          <cell r="A2557">
            <v>43938</v>
          </cell>
          <cell r="B2557">
            <v>19.982690999999999</v>
          </cell>
        </row>
        <row r="2558">
          <cell r="A2558">
            <v>43941</v>
          </cell>
          <cell r="B2558">
            <v>20.855768000000001</v>
          </cell>
        </row>
        <row r="2559">
          <cell r="A2559">
            <v>43943</v>
          </cell>
          <cell r="B2559">
            <v>21.349999</v>
          </cell>
        </row>
        <row r="2560">
          <cell r="A2560">
            <v>43944</v>
          </cell>
          <cell r="B2560">
            <v>20.567305999999999</v>
          </cell>
        </row>
        <row r="2561">
          <cell r="A2561">
            <v>43945</v>
          </cell>
          <cell r="B2561">
            <v>20.103845</v>
          </cell>
        </row>
        <row r="2562">
          <cell r="A2562">
            <v>43948</v>
          </cell>
          <cell r="B2562">
            <v>20.39423</v>
          </cell>
        </row>
        <row r="2563">
          <cell r="A2563">
            <v>43949</v>
          </cell>
          <cell r="B2563">
            <v>21.259615</v>
          </cell>
        </row>
        <row r="2564">
          <cell r="A2564">
            <v>43950</v>
          </cell>
          <cell r="B2564">
            <v>20.880768</v>
          </cell>
        </row>
        <row r="2565">
          <cell r="A2565">
            <v>43951</v>
          </cell>
          <cell r="B2565">
            <v>20.149999000000001</v>
          </cell>
        </row>
        <row r="2566">
          <cell r="A2566">
            <v>43955</v>
          </cell>
          <cell r="B2566">
            <v>20.107690999999999</v>
          </cell>
        </row>
        <row r="2567">
          <cell r="A2567">
            <v>43956</v>
          </cell>
          <cell r="B2567">
            <v>20.021153000000002</v>
          </cell>
        </row>
        <row r="2568">
          <cell r="A2568">
            <v>43957</v>
          </cell>
          <cell r="B2568">
            <v>19.907692000000001</v>
          </cell>
        </row>
        <row r="2569">
          <cell r="A2569">
            <v>43958</v>
          </cell>
          <cell r="B2569">
            <v>19.940384000000002</v>
          </cell>
        </row>
        <row r="2570">
          <cell r="A2570">
            <v>43959</v>
          </cell>
          <cell r="B2570">
            <v>20.130769000000001</v>
          </cell>
        </row>
        <row r="2571">
          <cell r="A2571">
            <v>43962</v>
          </cell>
          <cell r="B2571">
            <v>20.192305999999999</v>
          </cell>
        </row>
        <row r="2572">
          <cell r="A2572">
            <v>43963</v>
          </cell>
          <cell r="B2572">
            <v>20.821152999999999</v>
          </cell>
        </row>
        <row r="2573">
          <cell r="A2573">
            <v>43964</v>
          </cell>
          <cell r="B2573">
            <v>20.307690999999998</v>
          </cell>
        </row>
        <row r="2574">
          <cell r="A2574">
            <v>43965</v>
          </cell>
          <cell r="B2574">
            <v>20.296153</v>
          </cell>
        </row>
        <row r="2575">
          <cell r="A2575">
            <v>43966</v>
          </cell>
          <cell r="B2575">
            <v>19.774999000000001</v>
          </cell>
        </row>
        <row r="2576">
          <cell r="A2576">
            <v>43969</v>
          </cell>
          <cell r="B2576">
            <v>20.371153</v>
          </cell>
        </row>
        <row r="2577">
          <cell r="A2577">
            <v>43970</v>
          </cell>
          <cell r="B2577">
            <v>19.811537999999999</v>
          </cell>
        </row>
        <row r="2578">
          <cell r="A2578">
            <v>43971</v>
          </cell>
          <cell r="B2578">
            <v>19.798075999999998</v>
          </cell>
        </row>
        <row r="2579">
          <cell r="A2579">
            <v>43972</v>
          </cell>
          <cell r="B2579">
            <v>20.655767999999998</v>
          </cell>
        </row>
        <row r="2580">
          <cell r="A2580">
            <v>43973</v>
          </cell>
          <cell r="B2580">
            <v>20.299999</v>
          </cell>
        </row>
        <row r="2581">
          <cell r="A2581">
            <v>43976</v>
          </cell>
          <cell r="B2581">
            <v>20.569230000000001</v>
          </cell>
        </row>
        <row r="2582">
          <cell r="A2582">
            <v>43977</v>
          </cell>
          <cell r="B2582">
            <v>20.982690999999999</v>
          </cell>
        </row>
        <row r="2583">
          <cell r="A2583">
            <v>43978</v>
          </cell>
          <cell r="B2583">
            <v>21.530767999999998</v>
          </cell>
        </row>
        <row r="2584">
          <cell r="A2584">
            <v>43979</v>
          </cell>
          <cell r="B2584">
            <v>21.051922000000001</v>
          </cell>
        </row>
        <row r="2585">
          <cell r="A2585">
            <v>43980</v>
          </cell>
          <cell r="B2585">
            <v>21.046153</v>
          </cell>
        </row>
        <row r="2586">
          <cell r="A2586">
            <v>43983</v>
          </cell>
          <cell r="B2586">
            <v>21.105768000000001</v>
          </cell>
        </row>
        <row r="2587">
          <cell r="A2587">
            <v>43984</v>
          </cell>
          <cell r="B2587">
            <v>21.801922000000001</v>
          </cell>
        </row>
        <row r="2588">
          <cell r="A2588">
            <v>43985</v>
          </cell>
          <cell r="B2588">
            <v>21.532691</v>
          </cell>
        </row>
        <row r="2589">
          <cell r="A2589">
            <v>43986</v>
          </cell>
          <cell r="B2589">
            <v>21.499998999999999</v>
          </cell>
        </row>
        <row r="2590">
          <cell r="A2590">
            <v>43987</v>
          </cell>
          <cell r="B2590">
            <v>21.346152</v>
          </cell>
        </row>
        <row r="2591">
          <cell r="A2591">
            <v>43990</v>
          </cell>
          <cell r="B2591">
            <v>21.278845</v>
          </cell>
        </row>
        <row r="2592">
          <cell r="A2592">
            <v>43991</v>
          </cell>
          <cell r="B2592">
            <v>21.240383000000001</v>
          </cell>
        </row>
        <row r="2593">
          <cell r="A2593">
            <v>43992</v>
          </cell>
          <cell r="B2593">
            <v>21.461537</v>
          </cell>
        </row>
        <row r="2594">
          <cell r="A2594">
            <v>43994</v>
          </cell>
          <cell r="B2594">
            <v>20.826922</v>
          </cell>
        </row>
        <row r="2595">
          <cell r="A2595">
            <v>43997</v>
          </cell>
          <cell r="B2595">
            <v>20.917307000000001</v>
          </cell>
        </row>
        <row r="2596">
          <cell r="A2596">
            <v>43998</v>
          </cell>
          <cell r="B2596">
            <v>20.961537</v>
          </cell>
        </row>
        <row r="2597">
          <cell r="A2597">
            <v>43999</v>
          </cell>
          <cell r="B2597">
            <v>21.415384</v>
          </cell>
        </row>
        <row r="2598">
          <cell r="A2598">
            <v>44000</v>
          </cell>
          <cell r="B2598">
            <v>20.980768000000001</v>
          </cell>
        </row>
        <row r="2599">
          <cell r="A2599">
            <v>44001</v>
          </cell>
          <cell r="B2599">
            <v>21.967307000000002</v>
          </cell>
        </row>
        <row r="2600">
          <cell r="A2600">
            <v>44004</v>
          </cell>
          <cell r="B2600">
            <v>20.746153</v>
          </cell>
        </row>
        <row r="2601">
          <cell r="A2601">
            <v>44005</v>
          </cell>
          <cell r="B2601">
            <v>21.009613999999999</v>
          </cell>
        </row>
        <row r="2602">
          <cell r="A2602">
            <v>44006</v>
          </cell>
          <cell r="B2602">
            <v>20.769228999999999</v>
          </cell>
        </row>
        <row r="2603">
          <cell r="A2603">
            <v>44007</v>
          </cell>
          <cell r="B2603">
            <v>21.171153</v>
          </cell>
        </row>
        <row r="2604">
          <cell r="A2604">
            <v>44008</v>
          </cell>
          <cell r="B2604">
            <v>20.869230000000002</v>
          </cell>
        </row>
        <row r="2605">
          <cell r="A2605">
            <v>44011</v>
          </cell>
          <cell r="B2605">
            <v>21.199998999999998</v>
          </cell>
        </row>
        <row r="2606">
          <cell r="A2606">
            <v>44012</v>
          </cell>
          <cell r="B2606">
            <v>21.273076</v>
          </cell>
        </row>
        <row r="2607">
          <cell r="A2607">
            <v>44013</v>
          </cell>
          <cell r="B2607">
            <v>22.301922000000001</v>
          </cell>
        </row>
        <row r="2608">
          <cell r="A2608">
            <v>44014</v>
          </cell>
          <cell r="B2608">
            <v>22.024999000000001</v>
          </cell>
        </row>
        <row r="2609">
          <cell r="A2609">
            <v>44015</v>
          </cell>
          <cell r="B2609">
            <v>22.042306</v>
          </cell>
        </row>
        <row r="2610">
          <cell r="A2610">
            <v>44018</v>
          </cell>
          <cell r="B2610">
            <v>22.057691999999999</v>
          </cell>
        </row>
        <row r="2611">
          <cell r="A2611">
            <v>44019</v>
          </cell>
          <cell r="B2611">
            <v>21.680768</v>
          </cell>
        </row>
        <row r="2612">
          <cell r="A2612">
            <v>44020</v>
          </cell>
          <cell r="B2612">
            <v>21.632691000000001</v>
          </cell>
        </row>
        <row r="2613">
          <cell r="A2613">
            <v>44021</v>
          </cell>
          <cell r="B2613">
            <v>21.634613999999999</v>
          </cell>
        </row>
        <row r="2614">
          <cell r="A2614">
            <v>44022</v>
          </cell>
          <cell r="B2614">
            <v>21.26923</v>
          </cell>
        </row>
        <row r="2615">
          <cell r="A2615">
            <v>44025</v>
          </cell>
          <cell r="B2615">
            <v>21.063461</v>
          </cell>
        </row>
        <row r="2616">
          <cell r="A2616">
            <v>44026</v>
          </cell>
          <cell r="B2616">
            <v>21.182690999999998</v>
          </cell>
        </row>
        <row r="2617">
          <cell r="A2617">
            <v>44027</v>
          </cell>
          <cell r="B2617">
            <v>21.609615000000002</v>
          </cell>
        </row>
        <row r="2618">
          <cell r="A2618">
            <v>44028</v>
          </cell>
          <cell r="B2618">
            <v>21.538460000000001</v>
          </cell>
        </row>
        <row r="2619">
          <cell r="A2619">
            <v>44029</v>
          </cell>
          <cell r="B2619">
            <v>21.649999000000001</v>
          </cell>
        </row>
        <row r="2620">
          <cell r="A2620">
            <v>44032</v>
          </cell>
          <cell r="B2620">
            <v>22.292307000000001</v>
          </cell>
        </row>
        <row r="2621">
          <cell r="A2621">
            <v>44033</v>
          </cell>
          <cell r="B2621">
            <v>22.523076</v>
          </cell>
        </row>
        <row r="2622">
          <cell r="A2622">
            <v>44034</v>
          </cell>
          <cell r="B2622">
            <v>22.682690999999998</v>
          </cell>
        </row>
        <row r="2623">
          <cell r="A2623">
            <v>44035</v>
          </cell>
          <cell r="B2623">
            <v>21.999998999999999</v>
          </cell>
        </row>
        <row r="2624">
          <cell r="A2624">
            <v>44036</v>
          </cell>
          <cell r="B2624">
            <v>21.951922</v>
          </cell>
        </row>
        <row r="2625">
          <cell r="A2625">
            <v>44039</v>
          </cell>
          <cell r="B2625">
            <v>22.626922</v>
          </cell>
        </row>
        <row r="2626">
          <cell r="A2626">
            <v>44040</v>
          </cell>
          <cell r="B2626">
            <v>22.596152</v>
          </cell>
        </row>
        <row r="2627">
          <cell r="A2627">
            <v>44041</v>
          </cell>
          <cell r="B2627">
            <v>23.192307</v>
          </cell>
        </row>
        <row r="2628">
          <cell r="A2628">
            <v>44042</v>
          </cell>
          <cell r="B2628">
            <v>24.090384</v>
          </cell>
        </row>
        <row r="2629">
          <cell r="A2629">
            <v>44043</v>
          </cell>
          <cell r="B2629">
            <v>23.865383999999999</v>
          </cell>
        </row>
        <row r="2630">
          <cell r="A2630">
            <v>44046</v>
          </cell>
          <cell r="B2630">
            <v>22.780767999999998</v>
          </cell>
        </row>
        <row r="2631">
          <cell r="A2631">
            <v>44047</v>
          </cell>
          <cell r="B2631">
            <v>22.771153000000002</v>
          </cell>
        </row>
        <row r="2632">
          <cell r="A2632">
            <v>44048</v>
          </cell>
          <cell r="B2632">
            <v>22.682690999999998</v>
          </cell>
        </row>
        <row r="2633">
          <cell r="A2633">
            <v>44049</v>
          </cell>
          <cell r="B2633">
            <v>22.815383000000001</v>
          </cell>
        </row>
        <row r="2634">
          <cell r="A2634">
            <v>44050</v>
          </cell>
          <cell r="B2634">
            <v>22.886538000000002</v>
          </cell>
        </row>
        <row r="2635">
          <cell r="A2635">
            <v>44053</v>
          </cell>
          <cell r="B2635">
            <v>22.288461000000002</v>
          </cell>
        </row>
        <row r="2636">
          <cell r="A2636">
            <v>44054</v>
          </cell>
          <cell r="B2636">
            <v>21.986536999999998</v>
          </cell>
        </row>
        <row r="2637">
          <cell r="A2637">
            <v>44055</v>
          </cell>
          <cell r="B2637">
            <v>21.442305999999999</v>
          </cell>
        </row>
        <row r="2638">
          <cell r="A2638">
            <v>44056</v>
          </cell>
          <cell r="B2638">
            <v>21.171153</v>
          </cell>
        </row>
        <row r="2639">
          <cell r="A2639">
            <v>44057</v>
          </cell>
          <cell r="B2639">
            <v>21.726921999999998</v>
          </cell>
        </row>
        <row r="2640">
          <cell r="A2640">
            <v>44060</v>
          </cell>
          <cell r="B2640">
            <v>21.226921999999998</v>
          </cell>
        </row>
        <row r="2641">
          <cell r="A2641">
            <v>44061</v>
          </cell>
          <cell r="B2641">
            <v>21.336537</v>
          </cell>
        </row>
        <row r="2642">
          <cell r="A2642">
            <v>44062</v>
          </cell>
          <cell r="B2642">
            <v>20.603845</v>
          </cell>
        </row>
        <row r="2643">
          <cell r="A2643">
            <v>44063</v>
          </cell>
          <cell r="B2643">
            <v>20.913460000000001</v>
          </cell>
        </row>
        <row r="2644">
          <cell r="A2644">
            <v>44064</v>
          </cell>
          <cell r="B2644">
            <v>20.673075000000001</v>
          </cell>
        </row>
        <row r="2645">
          <cell r="A2645">
            <v>44067</v>
          </cell>
          <cell r="B2645">
            <v>20.736536999999998</v>
          </cell>
        </row>
        <row r="2646">
          <cell r="A2646">
            <v>44068</v>
          </cell>
          <cell r="B2646">
            <v>20.659614000000001</v>
          </cell>
        </row>
        <row r="2647">
          <cell r="A2647">
            <v>44069</v>
          </cell>
          <cell r="B2647">
            <v>20.757691000000001</v>
          </cell>
        </row>
        <row r="2648">
          <cell r="A2648">
            <v>44070</v>
          </cell>
          <cell r="B2648">
            <v>20.721153000000001</v>
          </cell>
        </row>
        <row r="2649">
          <cell r="A2649">
            <v>44071</v>
          </cell>
          <cell r="B2649">
            <v>20.701922</v>
          </cell>
        </row>
        <row r="2650">
          <cell r="A2650">
            <v>44074</v>
          </cell>
          <cell r="B2650">
            <v>20.730768000000001</v>
          </cell>
        </row>
        <row r="2651">
          <cell r="A2651">
            <v>44075</v>
          </cell>
          <cell r="B2651">
            <v>21.567305999999999</v>
          </cell>
        </row>
        <row r="2652">
          <cell r="A2652">
            <v>44076</v>
          </cell>
          <cell r="B2652">
            <v>21.657691</v>
          </cell>
        </row>
        <row r="2653">
          <cell r="A2653">
            <v>44077</v>
          </cell>
          <cell r="B2653">
            <v>21.457691000000001</v>
          </cell>
        </row>
        <row r="2654">
          <cell r="A2654">
            <v>44078</v>
          </cell>
          <cell r="B2654">
            <v>21.603846000000001</v>
          </cell>
        </row>
        <row r="2655">
          <cell r="A2655">
            <v>44082</v>
          </cell>
          <cell r="B2655">
            <v>22.053846</v>
          </cell>
        </row>
        <row r="2656">
          <cell r="A2656">
            <v>44083</v>
          </cell>
          <cell r="B2656">
            <v>21.811537000000001</v>
          </cell>
        </row>
        <row r="2657">
          <cell r="A2657">
            <v>44084</v>
          </cell>
          <cell r="B2657">
            <v>21.653845</v>
          </cell>
        </row>
        <row r="2658">
          <cell r="A2658">
            <v>44085</v>
          </cell>
          <cell r="B2658">
            <v>21.823074999999999</v>
          </cell>
        </row>
        <row r="2659">
          <cell r="A2659">
            <v>44088</v>
          </cell>
          <cell r="B2659">
            <v>21.909614000000001</v>
          </cell>
        </row>
        <row r="2660">
          <cell r="A2660">
            <v>44089</v>
          </cell>
          <cell r="B2660">
            <v>21.919229000000001</v>
          </cell>
        </row>
        <row r="2661">
          <cell r="A2661">
            <v>44090</v>
          </cell>
          <cell r="B2661">
            <v>21.982690999999999</v>
          </cell>
        </row>
        <row r="2662">
          <cell r="A2662">
            <v>44091</v>
          </cell>
          <cell r="B2662">
            <v>21.923075000000001</v>
          </cell>
        </row>
        <row r="2663">
          <cell r="A2663">
            <v>44092</v>
          </cell>
          <cell r="B2663">
            <v>22.205767999999999</v>
          </cell>
        </row>
        <row r="2664">
          <cell r="A2664">
            <v>44095</v>
          </cell>
          <cell r="B2664">
            <v>21.980768000000001</v>
          </cell>
        </row>
        <row r="2665">
          <cell r="A2665">
            <v>44096</v>
          </cell>
          <cell r="B2665">
            <v>22.221153000000001</v>
          </cell>
        </row>
        <row r="2666">
          <cell r="A2666">
            <v>44097</v>
          </cell>
          <cell r="B2666">
            <v>21.951922</v>
          </cell>
        </row>
        <row r="2667">
          <cell r="A2667">
            <v>44098</v>
          </cell>
          <cell r="B2667">
            <v>22.499998999999999</v>
          </cell>
        </row>
        <row r="2668">
          <cell r="A2668">
            <v>44099</v>
          </cell>
          <cell r="B2668">
            <v>22.163460000000001</v>
          </cell>
        </row>
        <row r="2669">
          <cell r="A2669">
            <v>44102</v>
          </cell>
          <cell r="B2669">
            <v>21.269228999999999</v>
          </cell>
        </row>
        <row r="2670">
          <cell r="A2670">
            <v>44103</v>
          </cell>
          <cell r="B2670">
            <v>21.086537</v>
          </cell>
        </row>
        <row r="2671">
          <cell r="A2671">
            <v>44104</v>
          </cell>
          <cell r="B2671">
            <v>22.519228999999999</v>
          </cell>
        </row>
        <row r="2672">
          <cell r="A2672">
            <v>44105</v>
          </cell>
          <cell r="B2672">
            <v>23.163460000000001</v>
          </cell>
        </row>
        <row r="2673">
          <cell r="A2673">
            <v>44106</v>
          </cell>
          <cell r="B2673">
            <v>22.980768000000001</v>
          </cell>
        </row>
        <row r="2674">
          <cell r="A2674">
            <v>44109</v>
          </cell>
          <cell r="B2674">
            <v>23.615383000000001</v>
          </cell>
        </row>
        <row r="2675">
          <cell r="A2675">
            <v>44110</v>
          </cell>
          <cell r="B2675">
            <v>23.692307</v>
          </cell>
        </row>
        <row r="2676">
          <cell r="A2676">
            <v>44111</v>
          </cell>
          <cell r="B2676">
            <v>23.951923000000001</v>
          </cell>
        </row>
        <row r="2677">
          <cell r="A2677">
            <v>44112</v>
          </cell>
          <cell r="B2677">
            <v>24.346152</v>
          </cell>
        </row>
        <row r="2678">
          <cell r="A2678">
            <v>44113</v>
          </cell>
          <cell r="B2678">
            <v>24.278845</v>
          </cell>
        </row>
        <row r="2679">
          <cell r="A2679">
            <v>44117</v>
          </cell>
          <cell r="B2679">
            <v>24.701922</v>
          </cell>
        </row>
        <row r="2680">
          <cell r="A2680">
            <v>44118</v>
          </cell>
          <cell r="B2680">
            <v>25.374998999999999</v>
          </cell>
        </row>
        <row r="2681">
          <cell r="A2681">
            <v>44119</v>
          </cell>
          <cell r="B2681">
            <v>24.990383000000001</v>
          </cell>
        </row>
        <row r="2682">
          <cell r="A2682">
            <v>44120</v>
          </cell>
          <cell r="B2682">
            <v>24.913461000000002</v>
          </cell>
        </row>
        <row r="2683">
          <cell r="A2683">
            <v>44123</v>
          </cell>
          <cell r="B2683">
            <v>24.317305999999999</v>
          </cell>
        </row>
        <row r="2684">
          <cell r="A2684">
            <v>44124</v>
          </cell>
          <cell r="B2684">
            <v>25.192305999999999</v>
          </cell>
        </row>
        <row r="2685">
          <cell r="A2685">
            <v>44125</v>
          </cell>
          <cell r="B2685">
            <v>25.153845</v>
          </cell>
        </row>
        <row r="2686">
          <cell r="A2686">
            <v>44126</v>
          </cell>
          <cell r="B2686">
            <v>24.653846000000001</v>
          </cell>
        </row>
        <row r="2687">
          <cell r="A2687">
            <v>44127</v>
          </cell>
          <cell r="B2687">
            <v>24.692307</v>
          </cell>
        </row>
        <row r="2688">
          <cell r="A2688">
            <v>44130</v>
          </cell>
          <cell r="B2688">
            <v>24.586538000000001</v>
          </cell>
        </row>
        <row r="2689">
          <cell r="A2689">
            <v>44131</v>
          </cell>
          <cell r="B2689">
            <v>25.076923000000001</v>
          </cell>
        </row>
        <row r="2690">
          <cell r="A2690">
            <v>44132</v>
          </cell>
          <cell r="B2690">
            <v>23.269228999999999</v>
          </cell>
        </row>
        <row r="2691">
          <cell r="A2691">
            <v>44133</v>
          </cell>
          <cell r="B2691">
            <v>23.451922</v>
          </cell>
        </row>
        <row r="2692">
          <cell r="A2692">
            <v>44134</v>
          </cell>
          <cell r="B2692">
            <v>23.134613999999999</v>
          </cell>
        </row>
        <row r="2693">
          <cell r="A2693">
            <v>44138</v>
          </cell>
          <cell r="B2693">
            <v>22.596152</v>
          </cell>
        </row>
        <row r="2694">
          <cell r="A2694">
            <v>44139</v>
          </cell>
          <cell r="B2694">
            <v>23.548075000000001</v>
          </cell>
        </row>
        <row r="2695">
          <cell r="A2695">
            <v>44140</v>
          </cell>
          <cell r="B2695">
            <v>24.596153000000001</v>
          </cell>
        </row>
        <row r="2696">
          <cell r="A2696">
            <v>44141</v>
          </cell>
          <cell r="B2696">
            <v>24.336538000000001</v>
          </cell>
        </row>
        <row r="2697">
          <cell r="A2697">
            <v>44144</v>
          </cell>
          <cell r="B2697">
            <v>24.201923000000001</v>
          </cell>
        </row>
        <row r="2698">
          <cell r="A2698">
            <v>44145</v>
          </cell>
          <cell r="B2698">
            <v>24.605768000000001</v>
          </cell>
        </row>
        <row r="2699">
          <cell r="A2699">
            <v>44146</v>
          </cell>
          <cell r="B2699">
            <v>25.048075000000001</v>
          </cell>
        </row>
        <row r="2700">
          <cell r="A2700">
            <v>44147</v>
          </cell>
          <cell r="B2700">
            <v>24.355768000000001</v>
          </cell>
        </row>
        <row r="2701">
          <cell r="A2701">
            <v>44148</v>
          </cell>
          <cell r="B2701">
            <v>25.990383000000001</v>
          </cell>
        </row>
        <row r="2702">
          <cell r="A2702">
            <v>44151</v>
          </cell>
          <cell r="B2702">
            <v>25.990383000000001</v>
          </cell>
        </row>
        <row r="2703">
          <cell r="A2703">
            <v>44152</v>
          </cell>
          <cell r="B2703">
            <v>25.451923000000001</v>
          </cell>
        </row>
        <row r="2704">
          <cell r="A2704">
            <v>44153</v>
          </cell>
          <cell r="B2704">
            <v>25.067307</v>
          </cell>
        </row>
        <row r="2705">
          <cell r="A2705">
            <v>44154</v>
          </cell>
          <cell r="B2705">
            <v>24.865383000000001</v>
          </cell>
        </row>
        <row r="2706">
          <cell r="A2706">
            <v>44155</v>
          </cell>
          <cell r="B2706">
            <v>25.624998999999999</v>
          </cell>
        </row>
        <row r="2707">
          <cell r="A2707">
            <v>44158</v>
          </cell>
          <cell r="B2707">
            <v>25.307690999999998</v>
          </cell>
        </row>
        <row r="2708">
          <cell r="A2708">
            <v>44159</v>
          </cell>
          <cell r="B2708">
            <v>24.711537</v>
          </cell>
        </row>
        <row r="2709">
          <cell r="A2709">
            <v>44160</v>
          </cell>
          <cell r="B2709">
            <v>24.644228999999999</v>
          </cell>
        </row>
        <row r="2710">
          <cell r="A2710">
            <v>44161</v>
          </cell>
          <cell r="B2710">
            <v>24.374998999999999</v>
          </cell>
        </row>
        <row r="2711">
          <cell r="A2711">
            <v>44162</v>
          </cell>
          <cell r="B2711">
            <v>24.692307</v>
          </cell>
        </row>
        <row r="2712">
          <cell r="A2712">
            <v>44165</v>
          </cell>
          <cell r="B2712">
            <v>24.855768000000001</v>
          </cell>
        </row>
        <row r="2713">
          <cell r="A2713">
            <v>44166</v>
          </cell>
          <cell r="B2713">
            <v>24.01923</v>
          </cell>
        </row>
        <row r="2714">
          <cell r="A2714">
            <v>44167</v>
          </cell>
          <cell r="B2714">
            <v>23.394228999999999</v>
          </cell>
        </row>
        <row r="2715">
          <cell r="A2715">
            <v>44168</v>
          </cell>
          <cell r="B2715">
            <v>23.375</v>
          </cell>
        </row>
        <row r="2716">
          <cell r="A2716">
            <v>44169</v>
          </cell>
          <cell r="B2716">
            <v>23.663461000000002</v>
          </cell>
        </row>
        <row r="2717">
          <cell r="A2717">
            <v>44172</v>
          </cell>
          <cell r="B2717">
            <v>23.240383999999999</v>
          </cell>
        </row>
        <row r="2718">
          <cell r="A2718">
            <v>44173</v>
          </cell>
          <cell r="B2718">
            <v>23.317305999999999</v>
          </cell>
        </row>
        <row r="2719">
          <cell r="A2719">
            <v>44174</v>
          </cell>
          <cell r="B2719">
            <v>23.317305999999999</v>
          </cell>
        </row>
        <row r="2720">
          <cell r="A2720">
            <v>44175</v>
          </cell>
          <cell r="B2720">
            <v>23.644228999999999</v>
          </cell>
        </row>
        <row r="2721">
          <cell r="A2721">
            <v>44176</v>
          </cell>
          <cell r="B2721">
            <v>23.846152</v>
          </cell>
        </row>
        <row r="2722">
          <cell r="A2722">
            <v>44179</v>
          </cell>
          <cell r="B2722">
            <v>24.153845</v>
          </cell>
        </row>
        <row r="2723">
          <cell r="A2723">
            <v>44180</v>
          </cell>
          <cell r="B2723">
            <v>24.221152</v>
          </cell>
        </row>
        <row r="2724">
          <cell r="A2724">
            <v>44181</v>
          </cell>
          <cell r="B2724">
            <v>24.471152</v>
          </cell>
        </row>
        <row r="2725">
          <cell r="A2725">
            <v>44182</v>
          </cell>
          <cell r="B2725">
            <v>24.903845</v>
          </cell>
        </row>
        <row r="2726">
          <cell r="A2726">
            <v>44183</v>
          </cell>
          <cell r="B2726">
            <v>24.548075000000001</v>
          </cell>
        </row>
        <row r="2727">
          <cell r="A2727">
            <v>44186</v>
          </cell>
          <cell r="B2727">
            <v>23.942305999999999</v>
          </cell>
        </row>
        <row r="2728">
          <cell r="A2728">
            <v>44187</v>
          </cell>
          <cell r="B2728">
            <v>24.403846000000001</v>
          </cell>
        </row>
        <row r="2729">
          <cell r="A2729">
            <v>44188</v>
          </cell>
          <cell r="B2729">
            <v>23.990383000000001</v>
          </cell>
        </row>
        <row r="2730">
          <cell r="A2730">
            <v>44193</v>
          </cell>
          <cell r="B2730">
            <v>24.240383999999999</v>
          </cell>
        </row>
        <row r="2731">
          <cell r="A2731">
            <v>44194</v>
          </cell>
          <cell r="B2731">
            <v>24.326922</v>
          </cell>
        </row>
        <row r="2732">
          <cell r="A2732">
            <v>44195</v>
          </cell>
          <cell r="B2732">
            <v>24.076923000000001</v>
          </cell>
        </row>
        <row r="2733">
          <cell r="A2733">
            <v>44200</v>
          </cell>
          <cell r="B2733">
            <v>24.067305999999999</v>
          </cell>
        </row>
        <row r="2734">
          <cell r="A2734">
            <v>44201</v>
          </cell>
          <cell r="B2734">
            <v>23.999998999999999</v>
          </cell>
        </row>
        <row r="2735">
          <cell r="A2735">
            <v>44202</v>
          </cell>
          <cell r="B2735">
            <v>23.259613999999999</v>
          </cell>
        </row>
        <row r="2736">
          <cell r="A2736">
            <v>44203</v>
          </cell>
          <cell r="B2736">
            <v>23.14423</v>
          </cell>
        </row>
        <row r="2737">
          <cell r="A2737">
            <v>44204</v>
          </cell>
          <cell r="B2737">
            <v>23.817307</v>
          </cell>
        </row>
        <row r="2738">
          <cell r="A2738">
            <v>44207</v>
          </cell>
          <cell r="B2738">
            <v>23.692307</v>
          </cell>
        </row>
        <row r="2739">
          <cell r="A2739">
            <v>44208</v>
          </cell>
          <cell r="B2739">
            <v>24.115383999999999</v>
          </cell>
        </row>
        <row r="2740">
          <cell r="A2740">
            <v>44209</v>
          </cell>
          <cell r="B2740">
            <v>24.115383999999999</v>
          </cell>
        </row>
        <row r="2741">
          <cell r="A2741">
            <v>44210</v>
          </cell>
          <cell r="B2741">
            <v>24.894228999999999</v>
          </cell>
        </row>
        <row r="2742">
          <cell r="A2742">
            <v>44211</v>
          </cell>
          <cell r="B2742">
            <v>25.038461000000002</v>
          </cell>
        </row>
        <row r="2743">
          <cell r="A2743">
            <v>44214</v>
          </cell>
          <cell r="B2743">
            <v>25.923075000000001</v>
          </cell>
        </row>
        <row r="2744">
          <cell r="A2744">
            <v>44215</v>
          </cell>
          <cell r="B2744">
            <v>25.769228999999999</v>
          </cell>
        </row>
        <row r="2745">
          <cell r="A2745">
            <v>44216</v>
          </cell>
          <cell r="B2745">
            <v>25.201923000000001</v>
          </cell>
        </row>
        <row r="2746">
          <cell r="A2746">
            <v>44217</v>
          </cell>
          <cell r="B2746">
            <v>24.490383999999999</v>
          </cell>
        </row>
        <row r="2747">
          <cell r="A2747">
            <v>44218</v>
          </cell>
          <cell r="B2747">
            <v>24.076923000000001</v>
          </cell>
        </row>
        <row r="2748">
          <cell r="A2748">
            <v>44222</v>
          </cell>
          <cell r="B2748">
            <v>24.875</v>
          </cell>
        </row>
        <row r="2749">
          <cell r="A2749">
            <v>44223</v>
          </cell>
          <cell r="B2749">
            <v>24.201923000000001</v>
          </cell>
        </row>
        <row r="2750">
          <cell r="A2750">
            <v>44224</v>
          </cell>
          <cell r="B2750">
            <v>24.374998999999999</v>
          </cell>
        </row>
        <row r="2751">
          <cell r="A2751">
            <v>44225</v>
          </cell>
          <cell r="B2751">
            <v>23.961537</v>
          </cell>
        </row>
        <row r="2752">
          <cell r="A2752">
            <v>44228</v>
          </cell>
          <cell r="B2752">
            <v>24.067305999999999</v>
          </cell>
        </row>
        <row r="2753">
          <cell r="A2753">
            <v>44229</v>
          </cell>
          <cell r="B2753">
            <v>24.298075999999998</v>
          </cell>
        </row>
        <row r="2754">
          <cell r="A2754">
            <v>44230</v>
          </cell>
          <cell r="B2754">
            <v>24.461538000000001</v>
          </cell>
        </row>
        <row r="2755">
          <cell r="A2755">
            <v>44231</v>
          </cell>
          <cell r="B2755">
            <v>23.923075999999998</v>
          </cell>
        </row>
        <row r="2756">
          <cell r="A2756">
            <v>44232</v>
          </cell>
          <cell r="B2756">
            <v>24.278845</v>
          </cell>
        </row>
        <row r="2757">
          <cell r="A2757">
            <v>44235</v>
          </cell>
          <cell r="B2757">
            <v>24.384613999999999</v>
          </cell>
        </row>
        <row r="2758">
          <cell r="A2758">
            <v>44236</v>
          </cell>
          <cell r="B2758">
            <v>24.625</v>
          </cell>
        </row>
        <row r="2759">
          <cell r="A2759">
            <v>44237</v>
          </cell>
          <cell r="B2759">
            <v>24.471152</v>
          </cell>
        </row>
        <row r="2760">
          <cell r="A2760">
            <v>44238</v>
          </cell>
          <cell r="B2760">
            <v>24.980768999999999</v>
          </cell>
        </row>
        <row r="2761">
          <cell r="A2761">
            <v>44239</v>
          </cell>
          <cell r="B2761">
            <v>24.884615</v>
          </cell>
        </row>
        <row r="2762">
          <cell r="A2762">
            <v>44244</v>
          </cell>
          <cell r="B2762">
            <v>24.076923000000001</v>
          </cell>
        </row>
        <row r="2763">
          <cell r="A2763">
            <v>44245</v>
          </cell>
          <cell r="B2763">
            <v>23.826923000000001</v>
          </cell>
        </row>
        <row r="2764">
          <cell r="A2764">
            <v>44246</v>
          </cell>
          <cell r="B2764">
            <v>24.086537</v>
          </cell>
        </row>
        <row r="2765">
          <cell r="A2765">
            <v>44249</v>
          </cell>
          <cell r="B2765">
            <v>23.586537</v>
          </cell>
        </row>
        <row r="2766">
          <cell r="A2766">
            <v>44250</v>
          </cell>
          <cell r="B2766">
            <v>23.942305999999999</v>
          </cell>
        </row>
        <row r="2767">
          <cell r="A2767">
            <v>44251</v>
          </cell>
          <cell r="B2767">
            <v>23.644228999999999</v>
          </cell>
        </row>
        <row r="2768">
          <cell r="A2768">
            <v>44252</v>
          </cell>
          <cell r="B2768">
            <v>22.932690999999998</v>
          </cell>
        </row>
        <row r="2769">
          <cell r="A2769">
            <v>44253</v>
          </cell>
          <cell r="B2769">
            <v>22.336537</v>
          </cell>
        </row>
        <row r="2770">
          <cell r="A2770">
            <v>44256</v>
          </cell>
          <cell r="B2770">
            <v>21.903846000000001</v>
          </cell>
        </row>
        <row r="2771">
          <cell r="A2771">
            <v>44257</v>
          </cell>
          <cell r="B2771">
            <v>22</v>
          </cell>
        </row>
        <row r="2772">
          <cell r="A2772">
            <v>44258</v>
          </cell>
          <cell r="B2772">
            <v>22.317307</v>
          </cell>
        </row>
        <row r="2773">
          <cell r="A2773">
            <v>44259</v>
          </cell>
          <cell r="B2773">
            <v>22.692305999999999</v>
          </cell>
        </row>
        <row r="2774">
          <cell r="A2774">
            <v>44260</v>
          </cell>
          <cell r="B2774">
            <v>22.807690999999998</v>
          </cell>
        </row>
        <row r="2775">
          <cell r="A2775">
            <v>44263</v>
          </cell>
          <cell r="B2775">
            <v>21.423075999999998</v>
          </cell>
        </row>
        <row r="2776">
          <cell r="A2776">
            <v>44264</v>
          </cell>
          <cell r="B2776">
            <v>22.115383000000001</v>
          </cell>
        </row>
        <row r="2777">
          <cell r="A2777">
            <v>44265</v>
          </cell>
          <cell r="B2777">
            <v>23.413460000000001</v>
          </cell>
        </row>
        <row r="2778">
          <cell r="A2778">
            <v>44266</v>
          </cell>
          <cell r="B2778">
            <v>23.134613999999999</v>
          </cell>
        </row>
        <row r="2779">
          <cell r="A2779">
            <v>44267</v>
          </cell>
          <cell r="B2779">
            <v>23.259613999999999</v>
          </cell>
        </row>
        <row r="2780">
          <cell r="A2780">
            <v>44270</v>
          </cell>
          <cell r="B2780">
            <v>23.990383000000001</v>
          </cell>
        </row>
        <row r="2781">
          <cell r="A2781">
            <v>44271</v>
          </cell>
          <cell r="B2781">
            <v>24.846153000000001</v>
          </cell>
        </row>
        <row r="2782">
          <cell r="A2782">
            <v>44272</v>
          </cell>
          <cell r="B2782">
            <v>24.653846000000001</v>
          </cell>
        </row>
        <row r="2783">
          <cell r="A2783">
            <v>44273</v>
          </cell>
          <cell r="B2783">
            <v>24.625</v>
          </cell>
        </row>
        <row r="2784">
          <cell r="A2784">
            <v>44274</v>
          </cell>
          <cell r="B2784">
            <v>24.875</v>
          </cell>
        </row>
        <row r="2785">
          <cell r="A2785">
            <v>44277</v>
          </cell>
          <cell r="B2785">
            <v>25.067307</v>
          </cell>
        </row>
        <row r="2786">
          <cell r="A2786">
            <v>44278</v>
          </cell>
          <cell r="B2786">
            <v>24.961537</v>
          </cell>
        </row>
        <row r="2787">
          <cell r="A2787">
            <v>44279</v>
          </cell>
          <cell r="B2787">
            <v>24.096152</v>
          </cell>
        </row>
        <row r="2788">
          <cell r="A2788">
            <v>44280</v>
          </cell>
          <cell r="B2788">
            <v>24.067305999999999</v>
          </cell>
        </row>
        <row r="2789">
          <cell r="A2789">
            <v>44281</v>
          </cell>
          <cell r="B2789">
            <v>23.894228999999999</v>
          </cell>
        </row>
        <row r="2790">
          <cell r="A2790">
            <v>44284</v>
          </cell>
          <cell r="B2790">
            <v>24.442305999999999</v>
          </cell>
        </row>
        <row r="2791">
          <cell r="A2791">
            <v>44285</v>
          </cell>
          <cell r="B2791">
            <v>24.75</v>
          </cell>
        </row>
        <row r="2792">
          <cell r="A2792">
            <v>44286</v>
          </cell>
          <cell r="B2792">
            <v>24.096152</v>
          </cell>
        </row>
        <row r="2793">
          <cell r="A2793">
            <v>44287</v>
          </cell>
          <cell r="B2793">
            <v>23.548075000000001</v>
          </cell>
        </row>
        <row r="2794">
          <cell r="A2794">
            <v>44291</v>
          </cell>
          <cell r="B2794">
            <v>23.798075000000001</v>
          </cell>
        </row>
        <row r="2795">
          <cell r="A2795">
            <v>44292</v>
          </cell>
          <cell r="B2795">
            <v>23.615383000000001</v>
          </cell>
        </row>
        <row r="2796">
          <cell r="A2796">
            <v>44293</v>
          </cell>
          <cell r="B2796">
            <v>23.317305999999999</v>
          </cell>
        </row>
        <row r="2797">
          <cell r="A2797">
            <v>44294</v>
          </cell>
          <cell r="B2797">
            <v>23.692307</v>
          </cell>
        </row>
        <row r="2798">
          <cell r="A2798">
            <v>44295</v>
          </cell>
          <cell r="B2798">
            <v>23.221152</v>
          </cell>
        </row>
        <row r="2799">
          <cell r="A2799">
            <v>44298</v>
          </cell>
          <cell r="B2799">
            <v>23.653845</v>
          </cell>
        </row>
        <row r="2800">
          <cell r="A2800">
            <v>44299</v>
          </cell>
          <cell r="B2800">
            <v>23.913461000000002</v>
          </cell>
        </row>
        <row r="2801">
          <cell r="A2801">
            <v>44300</v>
          </cell>
          <cell r="B2801">
            <v>23.826923000000001</v>
          </cell>
        </row>
        <row r="2802">
          <cell r="A2802">
            <v>44301</v>
          </cell>
          <cell r="B2802">
            <v>23.999998999999999</v>
          </cell>
        </row>
        <row r="2803">
          <cell r="A2803">
            <v>44302</v>
          </cell>
          <cell r="B2803">
            <v>23.798075000000001</v>
          </cell>
        </row>
        <row r="2804">
          <cell r="A2804">
            <v>44305</v>
          </cell>
          <cell r="B2804">
            <v>23.932690999999998</v>
          </cell>
        </row>
        <row r="2805">
          <cell r="A2805">
            <v>44306</v>
          </cell>
          <cell r="B2805">
            <v>23.884615</v>
          </cell>
        </row>
        <row r="2806">
          <cell r="A2806">
            <v>44308</v>
          </cell>
          <cell r="B2806">
            <v>23.798075000000001</v>
          </cell>
        </row>
        <row r="2807">
          <cell r="A2807">
            <v>44309</v>
          </cell>
          <cell r="B2807">
            <v>23.961537</v>
          </cell>
        </row>
        <row r="2808">
          <cell r="A2808">
            <v>44312</v>
          </cell>
          <cell r="B2808">
            <v>23.432691999999999</v>
          </cell>
        </row>
        <row r="2809">
          <cell r="A2809">
            <v>44313</v>
          </cell>
          <cell r="B2809">
            <v>23.605768000000001</v>
          </cell>
        </row>
        <row r="2810">
          <cell r="A2810">
            <v>44314</v>
          </cell>
          <cell r="B2810">
            <v>24.615383000000001</v>
          </cell>
        </row>
        <row r="2811">
          <cell r="A2811">
            <v>44315</v>
          </cell>
          <cell r="B2811">
            <v>24.317305999999999</v>
          </cell>
        </row>
        <row r="2812">
          <cell r="A2812">
            <v>44316</v>
          </cell>
          <cell r="B2812">
            <v>25.288460000000001</v>
          </cell>
        </row>
        <row r="2813">
          <cell r="A2813">
            <v>44319</v>
          </cell>
          <cell r="B2813">
            <v>25.673075000000001</v>
          </cell>
        </row>
        <row r="2814">
          <cell r="A2814">
            <v>44320</v>
          </cell>
          <cell r="B2814">
            <v>25.374998999999999</v>
          </cell>
        </row>
        <row r="2815">
          <cell r="A2815">
            <v>44321</v>
          </cell>
          <cell r="B2815">
            <v>25.596152</v>
          </cell>
        </row>
        <row r="2816">
          <cell r="A2816">
            <v>44322</v>
          </cell>
          <cell r="B2816">
            <v>25.384613999999999</v>
          </cell>
        </row>
        <row r="2817">
          <cell r="A2817">
            <v>44323</v>
          </cell>
          <cell r="B2817">
            <v>25.951922</v>
          </cell>
        </row>
        <row r="2818">
          <cell r="A2818">
            <v>44326</v>
          </cell>
          <cell r="B2818">
            <v>26.336537</v>
          </cell>
        </row>
        <row r="2819">
          <cell r="A2819">
            <v>44327</v>
          </cell>
          <cell r="B2819">
            <v>25.798075000000001</v>
          </cell>
        </row>
        <row r="2820">
          <cell r="A2820">
            <v>44328</v>
          </cell>
          <cell r="B2820">
            <v>24.423075000000001</v>
          </cell>
        </row>
        <row r="2821">
          <cell r="A2821">
            <v>44329</v>
          </cell>
          <cell r="B2821">
            <v>24.615383000000001</v>
          </cell>
        </row>
        <row r="2822">
          <cell r="A2822">
            <v>44330</v>
          </cell>
          <cell r="B2822">
            <v>24.884615</v>
          </cell>
        </row>
        <row r="2823">
          <cell r="A2823">
            <v>44333</v>
          </cell>
          <cell r="B2823">
            <v>25.576922</v>
          </cell>
        </row>
        <row r="2824">
          <cell r="A2824">
            <v>44334</v>
          </cell>
          <cell r="B2824">
            <v>25.663460000000001</v>
          </cell>
        </row>
        <row r="2825">
          <cell r="A2825">
            <v>44335</v>
          </cell>
          <cell r="B2825">
            <v>25.692305999999999</v>
          </cell>
        </row>
        <row r="2826">
          <cell r="A2826">
            <v>44336</v>
          </cell>
          <cell r="B2826">
            <v>26.009613999999999</v>
          </cell>
        </row>
        <row r="2827">
          <cell r="A2827">
            <v>44337</v>
          </cell>
          <cell r="B2827">
            <v>25.769228999999999</v>
          </cell>
        </row>
        <row r="2828">
          <cell r="A2828">
            <v>44340</v>
          </cell>
          <cell r="B2828">
            <v>27.019228999999999</v>
          </cell>
        </row>
        <row r="2829">
          <cell r="A2829">
            <v>44341</v>
          </cell>
          <cell r="B2829">
            <v>26.51923</v>
          </cell>
        </row>
        <row r="2830">
          <cell r="A2830">
            <v>44342</v>
          </cell>
          <cell r="B2830">
            <v>26.201922</v>
          </cell>
        </row>
        <row r="2831">
          <cell r="A2831">
            <v>44343</v>
          </cell>
          <cell r="B2831">
            <v>26.269228999999999</v>
          </cell>
        </row>
        <row r="2832">
          <cell r="A2832">
            <v>44344</v>
          </cell>
          <cell r="B2832">
            <v>26.278845</v>
          </cell>
        </row>
        <row r="2833">
          <cell r="A2833">
            <v>44347</v>
          </cell>
          <cell r="B2833">
            <v>27.096153000000001</v>
          </cell>
        </row>
        <row r="2834">
          <cell r="A2834">
            <v>44348</v>
          </cell>
          <cell r="B2834">
            <v>27.173075000000001</v>
          </cell>
        </row>
        <row r="2835">
          <cell r="A2835">
            <v>44349</v>
          </cell>
          <cell r="B2835">
            <v>27.096153000000001</v>
          </cell>
        </row>
        <row r="2836">
          <cell r="A2836">
            <v>44351</v>
          </cell>
          <cell r="B2836">
            <v>26.951922</v>
          </cell>
        </row>
        <row r="2837">
          <cell r="A2837">
            <v>44354</v>
          </cell>
          <cell r="B2837">
            <v>27.25</v>
          </cell>
        </row>
        <row r="2838">
          <cell r="A2838">
            <v>44355</v>
          </cell>
          <cell r="B2838">
            <v>26.884613999999999</v>
          </cell>
        </row>
        <row r="2839">
          <cell r="A2839">
            <v>44356</v>
          </cell>
          <cell r="B2839">
            <v>26.836538000000001</v>
          </cell>
        </row>
        <row r="2840">
          <cell r="A2840">
            <v>44357</v>
          </cell>
          <cell r="B2840">
            <v>26.913460000000001</v>
          </cell>
        </row>
        <row r="2841">
          <cell r="A2841">
            <v>44358</v>
          </cell>
          <cell r="B2841">
            <v>25.75</v>
          </cell>
        </row>
        <row r="2842">
          <cell r="A2842">
            <v>44361</v>
          </cell>
          <cell r="B2842">
            <v>26.086537</v>
          </cell>
        </row>
        <row r="2843">
          <cell r="A2843">
            <v>44362</v>
          </cell>
          <cell r="B2843">
            <v>26.153845</v>
          </cell>
        </row>
        <row r="2844">
          <cell r="A2844">
            <v>44363</v>
          </cell>
          <cell r="B2844">
            <v>26.048075000000001</v>
          </cell>
        </row>
        <row r="2845">
          <cell r="A2845">
            <v>44364</v>
          </cell>
          <cell r="B2845">
            <v>25.471152</v>
          </cell>
        </row>
        <row r="2846">
          <cell r="A2846">
            <v>44365</v>
          </cell>
          <cell r="B2846">
            <v>24.5</v>
          </cell>
        </row>
        <row r="2847">
          <cell r="A2847">
            <v>44368</v>
          </cell>
          <cell r="B2847">
            <v>24.759613999999999</v>
          </cell>
        </row>
        <row r="2848">
          <cell r="A2848">
            <v>44369</v>
          </cell>
          <cell r="B2848">
            <v>24.999998999999999</v>
          </cell>
        </row>
        <row r="2849">
          <cell r="A2849">
            <v>44370</v>
          </cell>
          <cell r="B2849">
            <v>24.374998999999999</v>
          </cell>
        </row>
        <row r="2850">
          <cell r="A2850">
            <v>44371</v>
          </cell>
          <cell r="B2850">
            <v>24.615383000000001</v>
          </cell>
        </row>
        <row r="2851">
          <cell r="A2851">
            <v>44372</v>
          </cell>
          <cell r="B2851">
            <v>23.769228999999999</v>
          </cell>
        </row>
        <row r="2852">
          <cell r="A2852">
            <v>44375</v>
          </cell>
          <cell r="B2852">
            <v>24.278845</v>
          </cell>
        </row>
        <row r="2853">
          <cell r="A2853">
            <v>44376</v>
          </cell>
          <cell r="B2853">
            <v>24.076923000000001</v>
          </cell>
        </row>
        <row r="2854">
          <cell r="A2854">
            <v>44377</v>
          </cell>
          <cell r="B2854">
            <v>23.759615</v>
          </cell>
        </row>
        <row r="2855">
          <cell r="A2855">
            <v>44378</v>
          </cell>
          <cell r="B2855">
            <v>23.653845</v>
          </cell>
        </row>
        <row r="2856">
          <cell r="A2856">
            <v>44379</v>
          </cell>
          <cell r="B2856">
            <v>23.846152</v>
          </cell>
        </row>
        <row r="2857">
          <cell r="A2857">
            <v>44382</v>
          </cell>
          <cell r="B2857">
            <v>23.817307</v>
          </cell>
        </row>
        <row r="2858">
          <cell r="A2858">
            <v>44383</v>
          </cell>
          <cell r="B2858">
            <v>23.701922</v>
          </cell>
        </row>
        <row r="2859">
          <cell r="A2859">
            <v>44384</v>
          </cell>
          <cell r="B2859">
            <v>24.903845</v>
          </cell>
        </row>
        <row r="2860">
          <cell r="A2860">
            <v>44385</v>
          </cell>
          <cell r="B2860">
            <v>24.644228999999999</v>
          </cell>
        </row>
        <row r="2861">
          <cell r="A2861">
            <v>44389</v>
          </cell>
          <cell r="B2861">
            <v>24.817307</v>
          </cell>
        </row>
        <row r="2862">
          <cell r="A2862">
            <v>44390</v>
          </cell>
          <cell r="B2862">
            <v>25.413460000000001</v>
          </cell>
        </row>
        <row r="2863">
          <cell r="A2863">
            <v>44391</v>
          </cell>
          <cell r="B2863">
            <v>25.480768000000001</v>
          </cell>
        </row>
        <row r="2864">
          <cell r="A2864">
            <v>44392</v>
          </cell>
          <cell r="B2864">
            <v>25.673075000000001</v>
          </cell>
        </row>
        <row r="2865">
          <cell r="A2865">
            <v>44393</v>
          </cell>
          <cell r="B2865">
            <v>26.048075000000001</v>
          </cell>
        </row>
        <row r="2866">
          <cell r="A2866">
            <v>44396</v>
          </cell>
          <cell r="B2866">
            <v>25.567305999999999</v>
          </cell>
        </row>
        <row r="2867">
          <cell r="A2867">
            <v>44397</v>
          </cell>
          <cell r="B2867">
            <v>25.288460000000001</v>
          </cell>
        </row>
        <row r="2868">
          <cell r="A2868">
            <v>44398</v>
          </cell>
          <cell r="B2868">
            <v>25.615383999999999</v>
          </cell>
        </row>
        <row r="2869">
          <cell r="A2869">
            <v>44399</v>
          </cell>
          <cell r="B2869">
            <v>25.807691999999999</v>
          </cell>
        </row>
        <row r="2870">
          <cell r="A2870">
            <v>44400</v>
          </cell>
          <cell r="B2870">
            <v>25.528845</v>
          </cell>
        </row>
        <row r="2871">
          <cell r="A2871">
            <v>44403</v>
          </cell>
          <cell r="B2871">
            <v>25.124998999999999</v>
          </cell>
        </row>
        <row r="2872">
          <cell r="A2872">
            <v>44404</v>
          </cell>
          <cell r="B2872">
            <v>25.067307</v>
          </cell>
        </row>
        <row r="2873">
          <cell r="A2873">
            <v>44405</v>
          </cell>
          <cell r="B2873">
            <v>25.355768999999999</v>
          </cell>
        </row>
        <row r="2874">
          <cell r="A2874">
            <v>44406</v>
          </cell>
          <cell r="B2874">
            <v>24.999998999999999</v>
          </cell>
        </row>
        <row r="2875">
          <cell r="A2875">
            <v>44407</v>
          </cell>
          <cell r="B2875">
            <v>24.26923</v>
          </cell>
        </row>
        <row r="2876">
          <cell r="A2876">
            <v>44410</v>
          </cell>
          <cell r="B2876">
            <v>24.461538000000001</v>
          </cell>
        </row>
        <row r="2877">
          <cell r="A2877">
            <v>44411</v>
          </cell>
          <cell r="B2877">
            <v>24.778846000000001</v>
          </cell>
        </row>
        <row r="2878">
          <cell r="A2878">
            <v>44412</v>
          </cell>
          <cell r="B2878">
            <v>24.451922</v>
          </cell>
        </row>
        <row r="2879">
          <cell r="A2879">
            <v>44413</v>
          </cell>
          <cell r="B2879">
            <v>24.884615</v>
          </cell>
        </row>
        <row r="2880">
          <cell r="A2880">
            <v>44414</v>
          </cell>
          <cell r="B2880">
            <v>24.999998999999999</v>
          </cell>
        </row>
        <row r="2881">
          <cell r="A2881">
            <v>44417</v>
          </cell>
          <cell r="B2881">
            <v>25.673075000000001</v>
          </cell>
        </row>
        <row r="2882">
          <cell r="A2882">
            <v>44418</v>
          </cell>
          <cell r="B2882">
            <v>25.153845</v>
          </cell>
        </row>
        <row r="2883">
          <cell r="A2883">
            <v>44419</v>
          </cell>
          <cell r="B2883">
            <v>24.153845</v>
          </cell>
        </row>
        <row r="2884">
          <cell r="A2884">
            <v>44420</v>
          </cell>
          <cell r="B2884">
            <v>24.817307</v>
          </cell>
        </row>
        <row r="2885">
          <cell r="A2885">
            <v>44421</v>
          </cell>
          <cell r="B2885">
            <v>24.884615</v>
          </cell>
        </row>
        <row r="2886">
          <cell r="A2886">
            <v>44424</v>
          </cell>
          <cell r="B2886">
            <v>24.769228999999999</v>
          </cell>
        </row>
        <row r="2887">
          <cell r="A2887">
            <v>44425</v>
          </cell>
          <cell r="B2887">
            <v>24.423075000000001</v>
          </cell>
        </row>
        <row r="2888">
          <cell r="A2888">
            <v>44426</v>
          </cell>
          <cell r="B2888">
            <v>24.326922</v>
          </cell>
        </row>
        <row r="2889">
          <cell r="A2889">
            <v>44427</v>
          </cell>
          <cell r="B2889">
            <v>25.211537</v>
          </cell>
        </row>
        <row r="2890">
          <cell r="A2890">
            <v>44428</v>
          </cell>
          <cell r="B2890">
            <v>25.64423</v>
          </cell>
        </row>
        <row r="2891">
          <cell r="A2891">
            <v>44431</v>
          </cell>
          <cell r="B2891">
            <v>25.480768000000001</v>
          </cell>
        </row>
        <row r="2892">
          <cell r="A2892">
            <v>44432</v>
          </cell>
          <cell r="B2892">
            <v>24.807690999999998</v>
          </cell>
        </row>
        <row r="2893">
          <cell r="A2893">
            <v>44433</v>
          </cell>
          <cell r="B2893">
            <v>24.990383000000001</v>
          </cell>
        </row>
        <row r="2894">
          <cell r="A2894">
            <v>44434</v>
          </cell>
          <cell r="B2894">
            <v>24.730768000000001</v>
          </cell>
        </row>
        <row r="2895">
          <cell r="A2895">
            <v>44435</v>
          </cell>
          <cell r="B2895">
            <v>24.855768000000001</v>
          </cell>
        </row>
        <row r="2896">
          <cell r="A2896">
            <v>44438</v>
          </cell>
          <cell r="B2896">
            <v>24.884615</v>
          </cell>
        </row>
        <row r="2897">
          <cell r="A2897">
            <v>44439</v>
          </cell>
          <cell r="B2897">
            <v>24.576922</v>
          </cell>
        </row>
        <row r="2898">
          <cell r="A2898">
            <v>44440</v>
          </cell>
          <cell r="B2898">
            <v>25.249998999999999</v>
          </cell>
        </row>
        <row r="2899">
          <cell r="A2899">
            <v>44441</v>
          </cell>
          <cell r="B2899">
            <v>24.461538000000001</v>
          </cell>
        </row>
        <row r="2900">
          <cell r="A2900">
            <v>44442</v>
          </cell>
          <cell r="B2900">
            <v>25.086537</v>
          </cell>
        </row>
        <row r="2901">
          <cell r="A2901">
            <v>44445</v>
          </cell>
          <cell r="B2901">
            <v>25.153845</v>
          </cell>
        </row>
        <row r="2902">
          <cell r="A2902">
            <v>44447</v>
          </cell>
          <cell r="B2902">
            <v>24.403846000000001</v>
          </cell>
        </row>
        <row r="2903">
          <cell r="A2903">
            <v>44448</v>
          </cell>
          <cell r="B2903">
            <v>24.846153000000001</v>
          </cell>
        </row>
        <row r="2904">
          <cell r="A2904">
            <v>44449</v>
          </cell>
          <cell r="B2904">
            <v>24.567305999999999</v>
          </cell>
        </row>
        <row r="2905">
          <cell r="A2905">
            <v>44452</v>
          </cell>
          <cell r="B2905">
            <v>25.067307</v>
          </cell>
        </row>
        <row r="2906">
          <cell r="A2906">
            <v>44453</v>
          </cell>
          <cell r="B2906">
            <v>24.999998999999999</v>
          </cell>
        </row>
        <row r="2907">
          <cell r="A2907">
            <v>44454</v>
          </cell>
          <cell r="B2907">
            <v>24.826922</v>
          </cell>
        </row>
        <row r="2908">
          <cell r="A2908">
            <v>44455</v>
          </cell>
          <cell r="B2908">
            <v>25.096152</v>
          </cell>
        </row>
        <row r="2909">
          <cell r="A2909">
            <v>44456</v>
          </cell>
          <cell r="B2909">
            <v>25.298075999999998</v>
          </cell>
        </row>
        <row r="2910">
          <cell r="A2910">
            <v>44459</v>
          </cell>
          <cell r="B2910">
            <v>24.951922</v>
          </cell>
        </row>
        <row r="2911">
          <cell r="A2911">
            <v>44460</v>
          </cell>
          <cell r="B2911">
            <v>24.663460000000001</v>
          </cell>
        </row>
        <row r="2912">
          <cell r="A2912">
            <v>44461</v>
          </cell>
          <cell r="B2912">
            <v>24.326922</v>
          </cell>
        </row>
        <row r="2913">
          <cell r="A2913">
            <v>44462</v>
          </cell>
          <cell r="B2913">
            <v>24.471152</v>
          </cell>
        </row>
        <row r="2914">
          <cell r="A2914">
            <v>44463</v>
          </cell>
          <cell r="B2914">
            <v>24.403846000000001</v>
          </cell>
        </row>
        <row r="2915">
          <cell r="A2915">
            <v>44466</v>
          </cell>
          <cell r="B2915">
            <v>23.894228999999999</v>
          </cell>
        </row>
        <row r="2916">
          <cell r="A2916">
            <v>44467</v>
          </cell>
          <cell r="B2916">
            <v>23.298075000000001</v>
          </cell>
        </row>
        <row r="2917">
          <cell r="A2917">
            <v>44468</v>
          </cell>
          <cell r="B2917">
            <v>23.124998999999999</v>
          </cell>
        </row>
        <row r="2918">
          <cell r="A2918">
            <v>44469</v>
          </cell>
          <cell r="B2918">
            <v>22.471153000000001</v>
          </cell>
        </row>
        <row r="2919">
          <cell r="A2919">
            <v>44470</v>
          </cell>
          <cell r="B2919">
            <v>22.499998999999999</v>
          </cell>
        </row>
        <row r="2920">
          <cell r="A2920">
            <v>44473</v>
          </cell>
          <cell r="B2920">
            <v>21.365383000000001</v>
          </cell>
        </row>
        <row r="2921">
          <cell r="A2921">
            <v>44474</v>
          </cell>
          <cell r="B2921">
            <v>21.432690999999998</v>
          </cell>
        </row>
        <row r="2922">
          <cell r="A2922">
            <v>44475</v>
          </cell>
          <cell r="B2922">
            <v>21.692305999999999</v>
          </cell>
        </row>
        <row r="2923">
          <cell r="A2923">
            <v>44476</v>
          </cell>
          <cell r="B2923">
            <v>22.182691999999999</v>
          </cell>
        </row>
        <row r="2924">
          <cell r="A2924">
            <v>44477</v>
          </cell>
          <cell r="B2924">
            <v>22.326922</v>
          </cell>
        </row>
        <row r="2925">
          <cell r="A2925">
            <v>44480</v>
          </cell>
          <cell r="B2925">
            <v>21.269228999999999</v>
          </cell>
        </row>
        <row r="2926">
          <cell r="A2926">
            <v>44482</v>
          </cell>
          <cell r="B2926">
            <v>21.701923000000001</v>
          </cell>
        </row>
        <row r="2927">
          <cell r="A2927">
            <v>44483</v>
          </cell>
          <cell r="B2927">
            <v>21.951922</v>
          </cell>
        </row>
        <row r="2928">
          <cell r="A2928">
            <v>44484</v>
          </cell>
          <cell r="B2928">
            <v>22.134613999999999</v>
          </cell>
        </row>
        <row r="2929">
          <cell r="A2929">
            <v>44487</v>
          </cell>
          <cell r="B2929">
            <v>21.836538000000001</v>
          </cell>
        </row>
        <row r="2930">
          <cell r="A2930">
            <v>44488</v>
          </cell>
          <cell r="B2930">
            <v>21.403845</v>
          </cell>
        </row>
        <row r="2931">
          <cell r="A2931">
            <v>44489</v>
          </cell>
          <cell r="B2931">
            <v>20.836538000000001</v>
          </cell>
        </row>
        <row r="2932">
          <cell r="A2932">
            <v>44490</v>
          </cell>
          <cell r="B2932">
            <v>20.548075999999998</v>
          </cell>
        </row>
        <row r="2933">
          <cell r="A2933">
            <v>44491</v>
          </cell>
          <cell r="B2933">
            <v>20.740383999999999</v>
          </cell>
        </row>
        <row r="2934">
          <cell r="A2934">
            <v>44494</v>
          </cell>
          <cell r="B2934">
            <v>21.538460000000001</v>
          </cell>
        </row>
        <row r="2935">
          <cell r="A2935">
            <v>44495</v>
          </cell>
          <cell r="B2935">
            <v>21.211537</v>
          </cell>
        </row>
        <row r="2936">
          <cell r="A2936">
            <v>44496</v>
          </cell>
          <cell r="B2936">
            <v>22.096153000000001</v>
          </cell>
        </row>
        <row r="2937">
          <cell r="A2937">
            <v>44497</v>
          </cell>
          <cell r="B2937">
            <v>21.836538000000001</v>
          </cell>
        </row>
        <row r="2938">
          <cell r="A2938">
            <v>44498</v>
          </cell>
          <cell r="B2938">
            <v>22.355768000000001</v>
          </cell>
        </row>
        <row r="2939">
          <cell r="A2939">
            <v>44501</v>
          </cell>
          <cell r="B2939">
            <v>22.596152</v>
          </cell>
        </row>
        <row r="2940">
          <cell r="A2940">
            <v>44503</v>
          </cell>
          <cell r="B2940">
            <v>22.932690999999998</v>
          </cell>
        </row>
        <row r="2941">
          <cell r="A2941">
            <v>44504</v>
          </cell>
          <cell r="B2941">
            <v>23.346153000000001</v>
          </cell>
        </row>
        <row r="2942">
          <cell r="A2942">
            <v>44505</v>
          </cell>
          <cell r="B2942">
            <v>23.278846000000001</v>
          </cell>
        </row>
        <row r="2943">
          <cell r="A2943">
            <v>44508</v>
          </cell>
          <cell r="B2943">
            <v>23.269228999999999</v>
          </cell>
        </row>
        <row r="2944">
          <cell r="A2944">
            <v>44509</v>
          </cell>
          <cell r="B2944">
            <v>23.442307</v>
          </cell>
        </row>
        <row r="2945">
          <cell r="A2945">
            <v>44510</v>
          </cell>
          <cell r="B2945">
            <v>22.548075000000001</v>
          </cell>
        </row>
        <row r="2946">
          <cell r="A2946">
            <v>44511</v>
          </cell>
          <cell r="B2946">
            <v>22.009613999999999</v>
          </cell>
        </row>
        <row r="2947">
          <cell r="A2947">
            <v>44512</v>
          </cell>
          <cell r="B2947">
            <v>22</v>
          </cell>
        </row>
        <row r="2948">
          <cell r="A2948">
            <v>44516</v>
          </cell>
          <cell r="B2948">
            <v>22.086538000000001</v>
          </cell>
        </row>
        <row r="2949">
          <cell r="A2949">
            <v>44517</v>
          </cell>
          <cell r="B2949">
            <v>22.384615</v>
          </cell>
        </row>
        <row r="2950">
          <cell r="A2950">
            <v>44518</v>
          </cell>
          <cell r="B2950">
            <v>22.240383000000001</v>
          </cell>
        </row>
        <row r="2951">
          <cell r="A2951">
            <v>44519</v>
          </cell>
          <cell r="B2951">
            <v>22.451922</v>
          </cell>
        </row>
        <row r="2952">
          <cell r="A2952">
            <v>44522</v>
          </cell>
          <cell r="B2952">
            <v>22.442307</v>
          </cell>
        </row>
        <row r="2953">
          <cell r="A2953">
            <v>44523</v>
          </cell>
          <cell r="B2953">
            <v>22.682690999999998</v>
          </cell>
        </row>
        <row r="2954">
          <cell r="A2954">
            <v>44524</v>
          </cell>
          <cell r="B2954">
            <v>22.548075000000001</v>
          </cell>
        </row>
        <row r="2955">
          <cell r="A2955">
            <v>44525</v>
          </cell>
          <cell r="B2955">
            <v>22.596152</v>
          </cell>
        </row>
        <row r="2956">
          <cell r="A2956">
            <v>44526</v>
          </cell>
          <cell r="B2956">
            <v>21.788460000000001</v>
          </cell>
        </row>
        <row r="2957">
          <cell r="A2957">
            <v>44529</v>
          </cell>
          <cell r="B2957">
            <v>21.740383999999999</v>
          </cell>
        </row>
        <row r="2958">
          <cell r="A2958">
            <v>44530</v>
          </cell>
          <cell r="B2958">
            <v>21.51923</v>
          </cell>
        </row>
        <row r="2959">
          <cell r="A2959">
            <v>44531</v>
          </cell>
          <cell r="B2959">
            <v>20.971153000000001</v>
          </cell>
        </row>
        <row r="2960">
          <cell r="A2960">
            <v>44532</v>
          </cell>
          <cell r="B2960">
            <v>21.374998999999999</v>
          </cell>
        </row>
        <row r="2961">
          <cell r="A2961">
            <v>44533</v>
          </cell>
          <cell r="B2961">
            <v>21.942305999999999</v>
          </cell>
        </row>
        <row r="2962">
          <cell r="A2962">
            <v>44536</v>
          </cell>
          <cell r="B2962">
            <v>21.913460000000001</v>
          </cell>
        </row>
        <row r="2963">
          <cell r="A2963">
            <v>44537</v>
          </cell>
          <cell r="B2963">
            <v>22.384615</v>
          </cell>
        </row>
        <row r="2964">
          <cell r="A2964">
            <v>44538</v>
          </cell>
          <cell r="B2964">
            <v>22.836537</v>
          </cell>
        </row>
        <row r="2965">
          <cell r="A2965">
            <v>44539</v>
          </cell>
          <cell r="B2965">
            <v>22.586537</v>
          </cell>
        </row>
        <row r="2966">
          <cell r="A2966">
            <v>44540</v>
          </cell>
          <cell r="B2966">
            <v>23.086538000000001</v>
          </cell>
        </row>
        <row r="2967">
          <cell r="A2967">
            <v>44543</v>
          </cell>
          <cell r="B2967">
            <v>23.038460000000001</v>
          </cell>
        </row>
        <row r="2968">
          <cell r="A2968">
            <v>44544</v>
          </cell>
          <cell r="B2968">
            <v>23.211538000000001</v>
          </cell>
        </row>
        <row r="2969">
          <cell r="A2969">
            <v>44545</v>
          </cell>
          <cell r="B2969">
            <v>23.067305999999999</v>
          </cell>
        </row>
        <row r="2970">
          <cell r="A2970">
            <v>44546</v>
          </cell>
          <cell r="B2970">
            <v>23.134613999999999</v>
          </cell>
        </row>
        <row r="2971">
          <cell r="A2971">
            <v>44547</v>
          </cell>
          <cell r="B2971">
            <v>23.317305999999999</v>
          </cell>
        </row>
        <row r="2972">
          <cell r="A2972">
            <v>44550</v>
          </cell>
          <cell r="B2972">
            <v>23.221152</v>
          </cell>
        </row>
        <row r="2973">
          <cell r="A2973">
            <v>44551</v>
          </cell>
          <cell r="B2973">
            <v>23.259613999999999</v>
          </cell>
        </row>
        <row r="2974">
          <cell r="A2974">
            <v>44552</v>
          </cell>
          <cell r="B2974">
            <v>23.153846000000001</v>
          </cell>
        </row>
        <row r="2975">
          <cell r="A2975">
            <v>44553</v>
          </cell>
          <cell r="B2975">
            <v>23.173075000000001</v>
          </cell>
        </row>
        <row r="2976">
          <cell r="A2976">
            <v>44557</v>
          </cell>
          <cell r="B2976">
            <v>23.14423</v>
          </cell>
        </row>
        <row r="2977">
          <cell r="A2977">
            <v>44558</v>
          </cell>
          <cell r="B2977">
            <v>22.798075999999998</v>
          </cell>
        </row>
        <row r="2978">
          <cell r="A2978">
            <v>44559</v>
          </cell>
          <cell r="B2978">
            <v>22.865383999999999</v>
          </cell>
        </row>
        <row r="2979">
          <cell r="A2979">
            <v>44560</v>
          </cell>
          <cell r="B2979">
            <v>23.365383000000001</v>
          </cell>
        </row>
        <row r="2980">
          <cell r="A2980">
            <v>44564</v>
          </cell>
          <cell r="B2980">
            <v>22.355768000000001</v>
          </cell>
        </row>
        <row r="2981">
          <cell r="A2981">
            <v>44565</v>
          </cell>
          <cell r="B2981">
            <v>22.451922</v>
          </cell>
        </row>
        <row r="2982">
          <cell r="A2982">
            <v>44566</v>
          </cell>
          <cell r="B2982">
            <v>21.413461000000002</v>
          </cell>
        </row>
        <row r="2983">
          <cell r="A2983">
            <v>44567</v>
          </cell>
          <cell r="B2983">
            <v>20.961537</v>
          </cell>
        </row>
        <row r="2984">
          <cell r="A2984">
            <v>44568</v>
          </cell>
          <cell r="B2984">
            <v>20.653846000000001</v>
          </cell>
        </row>
        <row r="2985">
          <cell r="A2985">
            <v>44571</v>
          </cell>
          <cell r="B2985">
            <v>20.249998999999999</v>
          </cell>
        </row>
        <row r="2986">
          <cell r="A2986">
            <v>44572</v>
          </cell>
          <cell r="B2986">
            <v>20.663460000000001</v>
          </cell>
        </row>
        <row r="2987">
          <cell r="A2987">
            <v>44573</v>
          </cell>
          <cell r="B2987">
            <v>21.249998999999999</v>
          </cell>
        </row>
        <row r="2988">
          <cell r="A2988">
            <v>44574</v>
          </cell>
          <cell r="B2988">
            <v>20.192305999999999</v>
          </cell>
        </row>
        <row r="2989">
          <cell r="A2989">
            <v>44575</v>
          </cell>
          <cell r="B2989">
            <v>20.192305999999999</v>
          </cell>
        </row>
        <row r="2990">
          <cell r="A2990">
            <v>44578</v>
          </cell>
          <cell r="B2990">
            <v>19.75</v>
          </cell>
        </row>
        <row r="2991">
          <cell r="A2991">
            <v>44579</v>
          </cell>
          <cell r="B2991">
            <v>19.788461000000002</v>
          </cell>
        </row>
        <row r="2992">
          <cell r="A2992">
            <v>44580</v>
          </cell>
          <cell r="B2992">
            <v>19.75</v>
          </cell>
        </row>
        <row r="2993">
          <cell r="A2993">
            <v>44581</v>
          </cell>
          <cell r="B2993">
            <v>19.663460000000001</v>
          </cell>
        </row>
        <row r="2994">
          <cell r="A2994">
            <v>44582</v>
          </cell>
          <cell r="B2994">
            <v>20.192305999999999</v>
          </cell>
        </row>
        <row r="2995">
          <cell r="A2995">
            <v>44585</v>
          </cell>
          <cell r="B2995">
            <v>20.192305999999999</v>
          </cell>
        </row>
        <row r="2996">
          <cell r="A2996">
            <v>44586</v>
          </cell>
          <cell r="B2996">
            <v>20.769228999999999</v>
          </cell>
        </row>
        <row r="2997">
          <cell r="A2997">
            <v>44587</v>
          </cell>
          <cell r="B2997">
            <v>21.125</v>
          </cell>
        </row>
        <row r="2998">
          <cell r="A2998">
            <v>44588</v>
          </cell>
          <cell r="B2998">
            <v>21.51923</v>
          </cell>
        </row>
        <row r="2999">
          <cell r="A2999">
            <v>44589</v>
          </cell>
          <cell r="B2999">
            <v>21.826922</v>
          </cell>
        </row>
        <row r="3000">
          <cell r="A3000">
            <v>44592</v>
          </cell>
          <cell r="B3000">
            <v>22.269228999999999</v>
          </cell>
        </row>
        <row r="3001">
          <cell r="A3001">
            <v>44593</v>
          </cell>
          <cell r="B3001">
            <v>21.942305999999999</v>
          </cell>
        </row>
        <row r="3002">
          <cell r="A3002">
            <v>44594</v>
          </cell>
          <cell r="B3002">
            <v>22.076922</v>
          </cell>
        </row>
        <row r="3003">
          <cell r="A3003">
            <v>44595</v>
          </cell>
          <cell r="B3003">
            <v>21.788460000000001</v>
          </cell>
        </row>
        <row r="3004">
          <cell r="A3004">
            <v>44596</v>
          </cell>
          <cell r="B3004">
            <v>21.134615</v>
          </cell>
        </row>
        <row r="3005">
          <cell r="A3005">
            <v>44599</v>
          </cell>
          <cell r="B3005">
            <v>21.163461000000002</v>
          </cell>
        </row>
        <row r="3006">
          <cell r="A3006">
            <v>44600</v>
          </cell>
          <cell r="B3006">
            <v>21.057690999999998</v>
          </cell>
        </row>
        <row r="3007">
          <cell r="A3007">
            <v>44601</v>
          </cell>
          <cell r="B3007">
            <v>21.634613999999999</v>
          </cell>
        </row>
        <row r="3008">
          <cell r="A3008">
            <v>44602</v>
          </cell>
          <cell r="B3008">
            <v>21.538460000000001</v>
          </cell>
        </row>
        <row r="3009">
          <cell r="A3009">
            <v>44603</v>
          </cell>
          <cell r="B3009">
            <v>21.442305999999999</v>
          </cell>
        </row>
        <row r="3010">
          <cell r="A3010">
            <v>44606</v>
          </cell>
          <cell r="B3010">
            <v>22.115383000000001</v>
          </cell>
        </row>
        <row r="3011">
          <cell r="A3011">
            <v>44607</v>
          </cell>
          <cell r="B3011">
            <v>22.548075000000001</v>
          </cell>
        </row>
        <row r="3012">
          <cell r="A3012">
            <v>44608</v>
          </cell>
          <cell r="B3012">
            <v>22.596152</v>
          </cell>
        </row>
        <row r="3013">
          <cell r="A3013">
            <v>44609</v>
          </cell>
          <cell r="B3013">
            <v>22.653845</v>
          </cell>
        </row>
        <row r="3014">
          <cell r="A3014">
            <v>44610</v>
          </cell>
          <cell r="B3014">
            <v>22.788460000000001</v>
          </cell>
        </row>
        <row r="3015">
          <cell r="A3015">
            <v>44613</v>
          </cell>
          <cell r="B3015">
            <v>22.413461000000002</v>
          </cell>
        </row>
        <row r="3016">
          <cell r="A3016">
            <v>44614</v>
          </cell>
          <cell r="B3016">
            <v>22.836537</v>
          </cell>
        </row>
        <row r="3017">
          <cell r="A3017">
            <v>44615</v>
          </cell>
          <cell r="B3017">
            <v>21.461537</v>
          </cell>
        </row>
        <row r="3018">
          <cell r="A3018">
            <v>44616</v>
          </cell>
          <cell r="B3018">
            <v>22.298075000000001</v>
          </cell>
        </row>
        <row r="3019">
          <cell r="A3019">
            <v>44617</v>
          </cell>
          <cell r="B3019">
            <v>22.461537</v>
          </cell>
        </row>
        <row r="3020">
          <cell r="A3020">
            <v>44622</v>
          </cell>
          <cell r="B3020">
            <v>22.192307</v>
          </cell>
        </row>
        <row r="3021">
          <cell r="A3021">
            <v>44623</v>
          </cell>
          <cell r="B3021">
            <v>22.932690999999998</v>
          </cell>
        </row>
        <row r="3022">
          <cell r="A3022">
            <v>44624</v>
          </cell>
          <cell r="B3022">
            <v>22.874998999999999</v>
          </cell>
        </row>
        <row r="3023">
          <cell r="A3023">
            <v>44627</v>
          </cell>
          <cell r="B3023">
            <v>22.038460000000001</v>
          </cell>
        </row>
        <row r="3024">
          <cell r="A3024">
            <v>44628</v>
          </cell>
          <cell r="B3024">
            <v>21.605768999999999</v>
          </cell>
        </row>
        <row r="3025">
          <cell r="A3025">
            <v>44629</v>
          </cell>
          <cell r="B3025">
            <v>22.153846000000001</v>
          </cell>
        </row>
        <row r="3026">
          <cell r="A3026">
            <v>44630</v>
          </cell>
          <cell r="B3026">
            <v>21.499998999999999</v>
          </cell>
        </row>
        <row r="3027">
          <cell r="A3027">
            <v>44631</v>
          </cell>
          <cell r="B3027">
            <v>21.153845</v>
          </cell>
        </row>
        <row r="3028">
          <cell r="A3028">
            <v>44634</v>
          </cell>
          <cell r="B3028">
            <v>21.105768000000001</v>
          </cell>
        </row>
        <row r="3029">
          <cell r="A3029">
            <v>44635</v>
          </cell>
          <cell r="B3029">
            <v>21.51923</v>
          </cell>
        </row>
        <row r="3030">
          <cell r="A3030">
            <v>44636</v>
          </cell>
          <cell r="B3030">
            <v>21.538460000000001</v>
          </cell>
        </row>
        <row r="3031">
          <cell r="A3031">
            <v>44637</v>
          </cell>
          <cell r="B3031">
            <v>21.615383999999999</v>
          </cell>
        </row>
        <row r="3032">
          <cell r="A3032">
            <v>44638</v>
          </cell>
          <cell r="B3032">
            <v>21.865383999999999</v>
          </cell>
        </row>
        <row r="3033">
          <cell r="A3033">
            <v>44641</v>
          </cell>
          <cell r="B3033">
            <v>21.586537</v>
          </cell>
        </row>
        <row r="3034">
          <cell r="A3034">
            <v>44642</v>
          </cell>
          <cell r="B3034">
            <v>21.903846000000001</v>
          </cell>
        </row>
        <row r="3035">
          <cell r="A3035">
            <v>44643</v>
          </cell>
          <cell r="B3035">
            <v>22.067305999999999</v>
          </cell>
        </row>
        <row r="3036">
          <cell r="A3036">
            <v>44644</v>
          </cell>
          <cell r="B3036">
            <v>22.394228999999999</v>
          </cell>
        </row>
        <row r="3037">
          <cell r="A3037">
            <v>44645</v>
          </cell>
          <cell r="B3037">
            <v>22.76923</v>
          </cell>
        </row>
        <row r="3038">
          <cell r="A3038">
            <v>44648</v>
          </cell>
          <cell r="B3038">
            <v>22.759615</v>
          </cell>
        </row>
        <row r="3039">
          <cell r="A3039">
            <v>44649</v>
          </cell>
          <cell r="B3039">
            <v>22.932690999999998</v>
          </cell>
        </row>
        <row r="3040">
          <cell r="A3040">
            <v>44650</v>
          </cell>
          <cell r="B3040">
            <v>23.124998999999999</v>
          </cell>
        </row>
        <row r="3041">
          <cell r="A3041">
            <v>44651</v>
          </cell>
          <cell r="B3041">
            <v>23.01923</v>
          </cell>
        </row>
        <row r="3042">
          <cell r="A3042">
            <v>44652</v>
          </cell>
          <cell r="B3042">
            <v>23.211538000000001</v>
          </cell>
        </row>
        <row r="3043">
          <cell r="A3043">
            <v>44655</v>
          </cell>
          <cell r="B3043">
            <v>23.124998999999999</v>
          </cell>
        </row>
        <row r="3044">
          <cell r="A3044">
            <v>44656</v>
          </cell>
          <cell r="B3044">
            <v>22.711537</v>
          </cell>
        </row>
        <row r="3045">
          <cell r="A3045">
            <v>44657</v>
          </cell>
          <cell r="B3045">
            <v>22.721152</v>
          </cell>
        </row>
        <row r="3046">
          <cell r="A3046">
            <v>44658</v>
          </cell>
          <cell r="B3046">
            <v>22.413461000000002</v>
          </cell>
        </row>
        <row r="3047">
          <cell r="A3047">
            <v>44659</v>
          </cell>
          <cell r="B3047">
            <v>22.019228999999999</v>
          </cell>
        </row>
        <row r="3048">
          <cell r="A3048">
            <v>44662</v>
          </cell>
          <cell r="B3048">
            <v>21.817305999999999</v>
          </cell>
        </row>
        <row r="3049">
          <cell r="A3049">
            <v>44663</v>
          </cell>
          <cell r="B3049">
            <v>21.807691999999999</v>
          </cell>
        </row>
        <row r="3050">
          <cell r="A3050">
            <v>44664</v>
          </cell>
          <cell r="B3050">
            <v>21.538460000000001</v>
          </cell>
        </row>
        <row r="3051">
          <cell r="A3051">
            <v>44665</v>
          </cell>
          <cell r="B3051">
            <v>21.403845</v>
          </cell>
        </row>
        <row r="3052">
          <cell r="A3052">
            <v>44669</v>
          </cell>
          <cell r="B3052">
            <v>21.230768999999999</v>
          </cell>
        </row>
        <row r="3053">
          <cell r="A3053">
            <v>44670</v>
          </cell>
          <cell r="B3053">
            <v>21.634613999999999</v>
          </cell>
        </row>
        <row r="3054">
          <cell r="A3054">
            <v>44671</v>
          </cell>
          <cell r="B3054">
            <v>21.586537</v>
          </cell>
        </row>
        <row r="3055">
          <cell r="A3055">
            <v>44673</v>
          </cell>
          <cell r="B3055">
            <v>21.634613999999999</v>
          </cell>
        </row>
        <row r="3056">
          <cell r="A3056">
            <v>44676</v>
          </cell>
          <cell r="B3056">
            <v>22.038460000000001</v>
          </cell>
        </row>
        <row r="3057">
          <cell r="A3057">
            <v>44677</v>
          </cell>
          <cell r="B3057">
            <v>21.490383000000001</v>
          </cell>
        </row>
        <row r="3058">
          <cell r="A3058">
            <v>44678</v>
          </cell>
          <cell r="B3058">
            <v>21.298075000000001</v>
          </cell>
        </row>
        <row r="3059">
          <cell r="A3059">
            <v>44679</v>
          </cell>
          <cell r="B3059">
            <v>21.173075000000001</v>
          </cell>
        </row>
        <row r="3060">
          <cell r="A3060">
            <v>44680</v>
          </cell>
          <cell r="B3060">
            <v>20.124998999999999</v>
          </cell>
        </row>
        <row r="3061">
          <cell r="A3061">
            <v>44683</v>
          </cell>
          <cell r="B3061">
            <v>19.644228999999999</v>
          </cell>
        </row>
        <row r="3062">
          <cell r="A3062">
            <v>44684</v>
          </cell>
          <cell r="B3062">
            <v>19.346152</v>
          </cell>
        </row>
        <row r="3063">
          <cell r="A3063">
            <v>44685</v>
          </cell>
          <cell r="B3063">
            <v>19.461538000000001</v>
          </cell>
        </row>
        <row r="3064">
          <cell r="A3064">
            <v>44686</v>
          </cell>
          <cell r="B3064">
            <v>18.605768000000001</v>
          </cell>
        </row>
        <row r="3065">
          <cell r="A3065">
            <v>44687</v>
          </cell>
          <cell r="B3065">
            <v>18.288460000000001</v>
          </cell>
        </row>
        <row r="3066">
          <cell r="A3066">
            <v>44690</v>
          </cell>
          <cell r="B3066">
            <v>18.201922</v>
          </cell>
        </row>
        <row r="3067">
          <cell r="A3067">
            <v>44691</v>
          </cell>
          <cell r="B3067">
            <v>18.240383999999999</v>
          </cell>
        </row>
        <row r="3068">
          <cell r="A3068">
            <v>44692</v>
          </cell>
          <cell r="B3068">
            <v>17.749998999999999</v>
          </cell>
        </row>
        <row r="3069">
          <cell r="A3069">
            <v>44693</v>
          </cell>
          <cell r="B3069">
            <v>18.076922</v>
          </cell>
        </row>
        <row r="3070">
          <cell r="A3070">
            <v>44694</v>
          </cell>
          <cell r="B3070">
            <v>17.730768999999999</v>
          </cell>
        </row>
        <row r="3071">
          <cell r="A3071">
            <v>44697</v>
          </cell>
          <cell r="B3071">
            <v>17.490383000000001</v>
          </cell>
        </row>
        <row r="3072">
          <cell r="A3072">
            <v>44698</v>
          </cell>
          <cell r="B3072">
            <v>17.826923000000001</v>
          </cell>
        </row>
        <row r="3073">
          <cell r="A3073">
            <v>44699</v>
          </cell>
          <cell r="B3073">
            <v>17.567307</v>
          </cell>
        </row>
        <row r="3074">
          <cell r="A3074">
            <v>44700</v>
          </cell>
          <cell r="B3074">
            <v>17.644228999999999</v>
          </cell>
        </row>
        <row r="3075">
          <cell r="A3075">
            <v>44701</v>
          </cell>
          <cell r="B3075">
            <v>17.596152</v>
          </cell>
        </row>
        <row r="3076">
          <cell r="A3076">
            <v>44704</v>
          </cell>
          <cell r="B3076">
            <v>17.951923000000001</v>
          </cell>
        </row>
        <row r="3077">
          <cell r="A3077">
            <v>44705</v>
          </cell>
          <cell r="B3077">
            <v>18.134613999999999</v>
          </cell>
        </row>
        <row r="3078">
          <cell r="A3078">
            <v>44706</v>
          </cell>
          <cell r="B3078">
            <v>18.490383000000001</v>
          </cell>
        </row>
        <row r="3079">
          <cell r="A3079">
            <v>44707</v>
          </cell>
          <cell r="B3079">
            <v>19.596153000000001</v>
          </cell>
        </row>
        <row r="3080">
          <cell r="A3080">
            <v>44708</v>
          </cell>
          <cell r="B3080">
            <v>19.798075000000001</v>
          </cell>
        </row>
        <row r="3081">
          <cell r="A3081">
            <v>44711</v>
          </cell>
          <cell r="B3081">
            <v>19.528846000000001</v>
          </cell>
        </row>
        <row r="3082">
          <cell r="A3082">
            <v>44712</v>
          </cell>
          <cell r="B3082">
            <v>19.855768000000001</v>
          </cell>
        </row>
        <row r="3083">
          <cell r="A3083">
            <v>44713</v>
          </cell>
          <cell r="B3083">
            <v>20.336537</v>
          </cell>
        </row>
        <row r="3084">
          <cell r="A3084">
            <v>44714</v>
          </cell>
          <cell r="B3084">
            <v>20.326923000000001</v>
          </cell>
        </row>
        <row r="3085">
          <cell r="A3085">
            <v>44715</v>
          </cell>
          <cell r="B3085">
            <v>20.471152</v>
          </cell>
        </row>
        <row r="3086">
          <cell r="A3086">
            <v>44718</v>
          </cell>
          <cell r="B3086">
            <v>21.019228999999999</v>
          </cell>
        </row>
        <row r="3087">
          <cell r="A3087">
            <v>44719</v>
          </cell>
          <cell r="B3087">
            <v>20.548075999999998</v>
          </cell>
        </row>
        <row r="3088">
          <cell r="A3088">
            <v>44720</v>
          </cell>
          <cell r="B3088">
            <v>20.163461000000002</v>
          </cell>
        </row>
        <row r="3089">
          <cell r="A3089">
            <v>44721</v>
          </cell>
          <cell r="B3089">
            <v>19.855768000000001</v>
          </cell>
        </row>
        <row r="3090">
          <cell r="A3090">
            <v>44722</v>
          </cell>
          <cell r="B3090">
            <v>19.999998999999999</v>
          </cell>
        </row>
        <row r="3091">
          <cell r="A3091">
            <v>44725</v>
          </cell>
          <cell r="B3091">
            <v>19.423075000000001</v>
          </cell>
        </row>
        <row r="3092">
          <cell r="A3092">
            <v>44726</v>
          </cell>
          <cell r="B3092">
            <v>18.682690999999998</v>
          </cell>
        </row>
        <row r="3093">
          <cell r="A3093">
            <v>44727</v>
          </cell>
          <cell r="B3093">
            <v>18.663461000000002</v>
          </cell>
        </row>
        <row r="3094">
          <cell r="A3094">
            <v>44729</v>
          </cell>
          <cell r="B3094">
            <v>18.375</v>
          </cell>
        </row>
        <row r="3095">
          <cell r="A3095">
            <v>44732</v>
          </cell>
          <cell r="B3095">
            <v>17.76923</v>
          </cell>
        </row>
        <row r="3096">
          <cell r="A3096">
            <v>44733</v>
          </cell>
          <cell r="B3096">
            <v>18.086538000000001</v>
          </cell>
        </row>
        <row r="3097">
          <cell r="A3097">
            <v>44734</v>
          </cell>
          <cell r="B3097">
            <v>18.692307</v>
          </cell>
        </row>
        <row r="3098">
          <cell r="A3098">
            <v>44735</v>
          </cell>
          <cell r="B3098">
            <v>18.903845</v>
          </cell>
        </row>
        <row r="3099">
          <cell r="A3099">
            <v>44736</v>
          </cell>
          <cell r="B3099">
            <v>19.086537</v>
          </cell>
        </row>
        <row r="3100">
          <cell r="A3100">
            <v>44739</v>
          </cell>
          <cell r="B3100">
            <v>19.048075999999998</v>
          </cell>
        </row>
        <row r="3101">
          <cell r="A3101">
            <v>44740</v>
          </cell>
          <cell r="B3101">
            <v>18.932690999999998</v>
          </cell>
        </row>
        <row r="3102">
          <cell r="A3102">
            <v>44741</v>
          </cell>
          <cell r="B3102">
            <v>18.471153000000001</v>
          </cell>
        </row>
        <row r="3103">
          <cell r="A3103">
            <v>44742</v>
          </cell>
          <cell r="B3103">
            <v>18.461537</v>
          </cell>
        </row>
        <row r="3104">
          <cell r="A3104">
            <v>44743</v>
          </cell>
          <cell r="B3104">
            <v>18.230768000000001</v>
          </cell>
        </row>
        <row r="3105">
          <cell r="A3105">
            <v>44746</v>
          </cell>
          <cell r="B3105">
            <v>18.009613999999999</v>
          </cell>
        </row>
        <row r="3106">
          <cell r="A3106">
            <v>44747</v>
          </cell>
          <cell r="B3106">
            <v>18.384613999999999</v>
          </cell>
        </row>
        <row r="3107">
          <cell r="A3107">
            <v>44748</v>
          </cell>
          <cell r="B3107">
            <v>18.749998999999999</v>
          </cell>
        </row>
        <row r="3108">
          <cell r="A3108">
            <v>44749</v>
          </cell>
          <cell r="B3108">
            <v>19.230768000000001</v>
          </cell>
        </row>
        <row r="3109">
          <cell r="A3109">
            <v>44750</v>
          </cell>
          <cell r="B3109">
            <v>19.192305999999999</v>
          </cell>
        </row>
        <row r="3110">
          <cell r="A3110">
            <v>44753</v>
          </cell>
          <cell r="B3110">
            <v>18.961537</v>
          </cell>
        </row>
        <row r="3111">
          <cell r="A3111">
            <v>44754</v>
          </cell>
          <cell r="B3111">
            <v>19.326922</v>
          </cell>
        </row>
        <row r="3112">
          <cell r="A3112">
            <v>44755</v>
          </cell>
          <cell r="B3112">
            <v>19.134613999999999</v>
          </cell>
        </row>
        <row r="3113">
          <cell r="A3113">
            <v>44756</v>
          </cell>
          <cell r="B3113">
            <v>19.836537</v>
          </cell>
        </row>
        <row r="3114">
          <cell r="A3114">
            <v>44757</v>
          </cell>
          <cell r="B3114">
            <v>20.048075000000001</v>
          </cell>
        </row>
        <row r="3115">
          <cell r="A3115">
            <v>44760</v>
          </cell>
          <cell r="B3115">
            <v>19.798075000000001</v>
          </cell>
        </row>
        <row r="3116">
          <cell r="A3116">
            <v>44761</v>
          </cell>
          <cell r="B3116">
            <v>19.413460000000001</v>
          </cell>
        </row>
        <row r="3117">
          <cell r="A3117">
            <v>44762</v>
          </cell>
          <cell r="B3117">
            <v>18.855768999999999</v>
          </cell>
        </row>
        <row r="3118">
          <cell r="A3118">
            <v>44763</v>
          </cell>
          <cell r="B3118">
            <v>18.788461000000002</v>
          </cell>
        </row>
        <row r="3119">
          <cell r="A3119">
            <v>44764</v>
          </cell>
          <cell r="B3119">
            <v>19.259613999999999</v>
          </cell>
        </row>
        <row r="3120">
          <cell r="A3120">
            <v>44767</v>
          </cell>
          <cell r="B3120">
            <v>19.471152</v>
          </cell>
        </row>
        <row r="3121">
          <cell r="A3121">
            <v>44768</v>
          </cell>
          <cell r="B3121">
            <v>18.971152</v>
          </cell>
        </row>
        <row r="3122">
          <cell r="A3122">
            <v>44769</v>
          </cell>
          <cell r="B3122">
            <v>19.509613999999999</v>
          </cell>
        </row>
        <row r="3123">
          <cell r="A3123">
            <v>44770</v>
          </cell>
          <cell r="B3123">
            <v>19.875</v>
          </cell>
        </row>
        <row r="3124">
          <cell r="A3124">
            <v>44771</v>
          </cell>
          <cell r="B3124">
            <v>20.173075999999998</v>
          </cell>
        </row>
        <row r="3125">
          <cell r="A3125">
            <v>44774</v>
          </cell>
          <cell r="B3125">
            <v>20.961537</v>
          </cell>
        </row>
        <row r="3126">
          <cell r="A3126">
            <v>44775</v>
          </cell>
          <cell r="B3126">
            <v>20.817305999999999</v>
          </cell>
        </row>
        <row r="3127">
          <cell r="A3127">
            <v>44776</v>
          </cell>
          <cell r="B3127">
            <v>21.153845</v>
          </cell>
        </row>
        <row r="3128">
          <cell r="A3128">
            <v>44777</v>
          </cell>
          <cell r="B3128">
            <v>21.394228999999999</v>
          </cell>
        </row>
        <row r="3129">
          <cell r="A3129">
            <v>44778</v>
          </cell>
          <cell r="B3129">
            <v>21.346152</v>
          </cell>
        </row>
        <row r="3130">
          <cell r="A3130">
            <v>44781</v>
          </cell>
          <cell r="B3130">
            <v>21.336537</v>
          </cell>
        </row>
        <row r="3131">
          <cell r="A3131">
            <v>44782</v>
          </cell>
          <cell r="B3131">
            <v>21.355768999999999</v>
          </cell>
        </row>
        <row r="3132">
          <cell r="A3132">
            <v>44783</v>
          </cell>
          <cell r="B3132">
            <v>21.538460000000001</v>
          </cell>
        </row>
        <row r="3133">
          <cell r="A3133">
            <v>44784</v>
          </cell>
          <cell r="B3133">
            <v>21.346152</v>
          </cell>
        </row>
        <row r="3134">
          <cell r="A3134">
            <v>44785</v>
          </cell>
          <cell r="B3134">
            <v>21.51923</v>
          </cell>
        </row>
        <row r="3135">
          <cell r="A3135">
            <v>44788</v>
          </cell>
          <cell r="B3135">
            <v>21.442305999999999</v>
          </cell>
        </row>
        <row r="3136">
          <cell r="A3136">
            <v>44789</v>
          </cell>
          <cell r="B3136">
            <v>21.663460000000001</v>
          </cell>
        </row>
        <row r="3137">
          <cell r="A3137">
            <v>44790</v>
          </cell>
          <cell r="B3137">
            <v>22.538461000000002</v>
          </cell>
        </row>
        <row r="3138">
          <cell r="A3138">
            <v>44791</v>
          </cell>
          <cell r="B3138">
            <v>22.432690999999998</v>
          </cell>
        </row>
        <row r="3139">
          <cell r="A3139">
            <v>44792</v>
          </cell>
          <cell r="B3139">
            <v>21.923075000000001</v>
          </cell>
        </row>
        <row r="3140">
          <cell r="A3140">
            <v>44795</v>
          </cell>
          <cell r="B3140">
            <v>21.807691999999999</v>
          </cell>
        </row>
        <row r="3141">
          <cell r="A3141">
            <v>44796</v>
          </cell>
          <cell r="B3141">
            <v>21.951922</v>
          </cell>
        </row>
        <row r="3142">
          <cell r="A3142">
            <v>44797</v>
          </cell>
          <cell r="B3142">
            <v>21.682690999999998</v>
          </cell>
        </row>
        <row r="3143">
          <cell r="A3143">
            <v>44798</v>
          </cell>
          <cell r="B3143">
            <v>21.749998999999999</v>
          </cell>
        </row>
        <row r="3144">
          <cell r="A3144">
            <v>44799</v>
          </cell>
          <cell r="B3144">
            <v>21.336537</v>
          </cell>
        </row>
        <row r="3145">
          <cell r="A3145">
            <v>44802</v>
          </cell>
          <cell r="B3145">
            <v>21.269228999999999</v>
          </cell>
        </row>
        <row r="3146">
          <cell r="A3146">
            <v>44803</v>
          </cell>
          <cell r="B3146">
            <v>21.298075000000001</v>
          </cell>
        </row>
        <row r="3147">
          <cell r="A3147">
            <v>44804</v>
          </cell>
          <cell r="B3147">
            <v>20.923075000000001</v>
          </cell>
        </row>
        <row r="3148">
          <cell r="A3148">
            <v>44805</v>
          </cell>
          <cell r="B3148">
            <v>21.394228999999999</v>
          </cell>
        </row>
        <row r="3149">
          <cell r="A3149">
            <v>44806</v>
          </cell>
          <cell r="B3149">
            <v>21.682690999999998</v>
          </cell>
        </row>
        <row r="3150">
          <cell r="A3150">
            <v>44809</v>
          </cell>
          <cell r="B3150">
            <v>21.778845</v>
          </cell>
        </row>
        <row r="3151">
          <cell r="A3151">
            <v>44810</v>
          </cell>
          <cell r="B3151">
            <v>21.682690999999998</v>
          </cell>
        </row>
        <row r="3152">
          <cell r="A3152">
            <v>44812</v>
          </cell>
          <cell r="B3152">
            <v>21.807691999999999</v>
          </cell>
        </row>
        <row r="3153">
          <cell r="A3153">
            <v>44813</v>
          </cell>
          <cell r="B3153">
            <v>21.874998999999999</v>
          </cell>
        </row>
        <row r="3154">
          <cell r="A3154">
            <v>44816</v>
          </cell>
          <cell r="B3154">
            <v>22.278846000000001</v>
          </cell>
        </row>
        <row r="3155">
          <cell r="A3155">
            <v>44817</v>
          </cell>
          <cell r="B3155">
            <v>22.105768000000001</v>
          </cell>
        </row>
        <row r="3156">
          <cell r="A3156">
            <v>44818</v>
          </cell>
          <cell r="B3156">
            <v>21.826922</v>
          </cell>
        </row>
        <row r="3157">
          <cell r="A3157">
            <v>44819</v>
          </cell>
          <cell r="B3157">
            <v>21.759613999999999</v>
          </cell>
        </row>
        <row r="3158">
          <cell r="A3158">
            <v>44820</v>
          </cell>
          <cell r="B3158">
            <v>21.624998999999999</v>
          </cell>
        </row>
        <row r="3159">
          <cell r="A3159">
            <v>44823</v>
          </cell>
          <cell r="B3159">
            <v>21.990383999999999</v>
          </cell>
        </row>
        <row r="3160">
          <cell r="A3160">
            <v>44824</v>
          </cell>
          <cell r="B3160">
            <v>22.153846000000001</v>
          </cell>
        </row>
        <row r="3161">
          <cell r="A3161">
            <v>44825</v>
          </cell>
          <cell r="B3161">
            <v>22.019228999999999</v>
          </cell>
        </row>
        <row r="3162">
          <cell r="A3162">
            <v>44826</v>
          </cell>
          <cell r="B3162">
            <v>22.182691999999999</v>
          </cell>
        </row>
        <row r="3163">
          <cell r="A3163">
            <v>44827</v>
          </cell>
          <cell r="B3163">
            <v>22.548075000000001</v>
          </cell>
        </row>
        <row r="3164">
          <cell r="A3164">
            <v>44830</v>
          </cell>
          <cell r="B3164">
            <v>22.067305999999999</v>
          </cell>
        </row>
        <row r="3165">
          <cell r="A3165">
            <v>44831</v>
          </cell>
          <cell r="B3165">
            <v>22.009613999999999</v>
          </cell>
        </row>
        <row r="3166">
          <cell r="A3166">
            <v>44832</v>
          </cell>
          <cell r="B3166">
            <v>21.874998999999999</v>
          </cell>
        </row>
        <row r="3167">
          <cell r="A3167">
            <v>44833</v>
          </cell>
          <cell r="B3167">
            <v>21.278845</v>
          </cell>
        </row>
        <row r="3168">
          <cell r="A3168">
            <v>44834</v>
          </cell>
          <cell r="B3168">
            <v>21.855768000000001</v>
          </cell>
        </row>
        <row r="3169">
          <cell r="A3169">
            <v>44837</v>
          </cell>
          <cell r="B3169">
            <v>23.124998999999999</v>
          </cell>
        </row>
        <row r="3170">
          <cell r="A3170">
            <v>44838</v>
          </cell>
          <cell r="B3170">
            <v>23.028845</v>
          </cell>
        </row>
        <row r="3171">
          <cell r="A3171">
            <v>44839</v>
          </cell>
          <cell r="B3171">
            <v>22.855768999999999</v>
          </cell>
        </row>
        <row r="3172">
          <cell r="A3172">
            <v>44840</v>
          </cell>
          <cell r="B3172">
            <v>22.903845</v>
          </cell>
        </row>
        <row r="3173">
          <cell r="A3173">
            <v>44841</v>
          </cell>
          <cell r="B3173">
            <v>22.509615</v>
          </cell>
        </row>
        <row r="3174">
          <cell r="A3174">
            <v>44844</v>
          </cell>
          <cell r="B3174">
            <v>22.701923000000001</v>
          </cell>
        </row>
        <row r="3175">
          <cell r="A3175">
            <v>44845</v>
          </cell>
          <cell r="B3175">
            <v>22.538461000000002</v>
          </cell>
        </row>
        <row r="3176">
          <cell r="A3176">
            <v>44847</v>
          </cell>
          <cell r="B3176">
            <v>22.259613999999999</v>
          </cell>
        </row>
        <row r="3177">
          <cell r="A3177">
            <v>44848</v>
          </cell>
          <cell r="B3177">
            <v>21.51923</v>
          </cell>
        </row>
        <row r="3178">
          <cell r="A3178">
            <v>44851</v>
          </cell>
          <cell r="B3178">
            <v>21.923075000000001</v>
          </cell>
        </row>
        <row r="3179">
          <cell r="A3179">
            <v>44852</v>
          </cell>
          <cell r="B3179">
            <v>22.365383000000001</v>
          </cell>
        </row>
        <row r="3180">
          <cell r="A3180">
            <v>44853</v>
          </cell>
          <cell r="B3180">
            <v>22.480768999999999</v>
          </cell>
        </row>
        <row r="3181">
          <cell r="A3181">
            <v>44854</v>
          </cell>
          <cell r="B3181">
            <v>22.653845</v>
          </cell>
        </row>
        <row r="3182">
          <cell r="A3182">
            <v>44855</v>
          </cell>
          <cell r="B3182">
            <v>23.124998999999999</v>
          </cell>
        </row>
        <row r="3183">
          <cell r="A3183">
            <v>44858</v>
          </cell>
          <cell r="B3183">
            <v>23.384613999999999</v>
          </cell>
        </row>
        <row r="3184">
          <cell r="A3184">
            <v>44859</v>
          </cell>
          <cell r="B3184">
            <v>23.048075999999998</v>
          </cell>
        </row>
        <row r="3185">
          <cell r="A3185">
            <v>44860</v>
          </cell>
          <cell r="B3185">
            <v>22.557690999999998</v>
          </cell>
        </row>
        <row r="3186">
          <cell r="A3186">
            <v>44861</v>
          </cell>
          <cell r="B3186">
            <v>23.326922</v>
          </cell>
        </row>
        <row r="3187">
          <cell r="A3187">
            <v>44862</v>
          </cell>
          <cell r="B3187">
            <v>23.884615</v>
          </cell>
        </row>
        <row r="3188">
          <cell r="A3188">
            <v>44865</v>
          </cell>
          <cell r="B3188">
            <v>25.298075999999998</v>
          </cell>
        </row>
        <row r="3189">
          <cell r="A3189">
            <v>44866</v>
          </cell>
          <cell r="B3189">
            <v>25.096152</v>
          </cell>
        </row>
        <row r="3190">
          <cell r="A3190">
            <v>44868</v>
          </cell>
          <cell r="B3190">
            <v>25.134615</v>
          </cell>
        </row>
        <row r="3191">
          <cell r="A3191">
            <v>44869</v>
          </cell>
          <cell r="B3191">
            <v>25.461538000000001</v>
          </cell>
        </row>
        <row r="3192">
          <cell r="A3192">
            <v>44872</v>
          </cell>
          <cell r="B3192">
            <v>25.096152</v>
          </cell>
        </row>
        <row r="3193">
          <cell r="A3193">
            <v>44873</v>
          </cell>
          <cell r="B3193">
            <v>24.923075000000001</v>
          </cell>
        </row>
        <row r="3194">
          <cell r="A3194">
            <v>44874</v>
          </cell>
          <cell r="B3194">
            <v>24.778846000000001</v>
          </cell>
        </row>
        <row r="3195">
          <cell r="A3195">
            <v>44875</v>
          </cell>
          <cell r="B3195">
            <v>23.442307</v>
          </cell>
        </row>
        <row r="3196">
          <cell r="A3196">
            <v>44876</v>
          </cell>
          <cell r="B3196">
            <v>22.403845</v>
          </cell>
        </row>
        <row r="3197">
          <cell r="A3197">
            <v>44879</v>
          </cell>
          <cell r="B3197">
            <v>22.923075999999998</v>
          </cell>
        </row>
        <row r="3198">
          <cell r="A3198">
            <v>44881</v>
          </cell>
          <cell r="B3198">
            <v>22.624998999999999</v>
          </cell>
        </row>
        <row r="3199">
          <cell r="A3199">
            <v>44882</v>
          </cell>
          <cell r="B3199">
            <v>22.115383000000001</v>
          </cell>
        </row>
        <row r="3200">
          <cell r="A3200">
            <v>44883</v>
          </cell>
          <cell r="B3200">
            <v>22.307690999999998</v>
          </cell>
        </row>
        <row r="3201">
          <cell r="A3201">
            <v>44886</v>
          </cell>
          <cell r="B3201">
            <v>22.615383000000001</v>
          </cell>
        </row>
        <row r="3202">
          <cell r="A3202">
            <v>44887</v>
          </cell>
          <cell r="B3202">
            <v>21.778845</v>
          </cell>
        </row>
        <row r="3203">
          <cell r="A3203">
            <v>44888</v>
          </cell>
          <cell r="B3203">
            <v>21.634613999999999</v>
          </cell>
        </row>
        <row r="3204">
          <cell r="A3204">
            <v>44889</v>
          </cell>
          <cell r="B3204">
            <v>22.355768000000001</v>
          </cell>
        </row>
        <row r="3205">
          <cell r="A3205">
            <v>44890</v>
          </cell>
          <cell r="B3205">
            <v>21.605768999999999</v>
          </cell>
        </row>
        <row r="3206">
          <cell r="A3206">
            <v>44893</v>
          </cell>
          <cell r="B3206">
            <v>21.490383000000001</v>
          </cell>
        </row>
        <row r="3207">
          <cell r="A3207">
            <v>44894</v>
          </cell>
          <cell r="B3207">
            <v>21.605768999999999</v>
          </cell>
        </row>
        <row r="3208">
          <cell r="A3208">
            <v>44895</v>
          </cell>
          <cell r="B3208">
            <v>22.163460000000001</v>
          </cell>
        </row>
        <row r="3209">
          <cell r="A3209">
            <v>44896</v>
          </cell>
          <cell r="B3209">
            <v>21.971152</v>
          </cell>
        </row>
        <row r="3210">
          <cell r="A3210">
            <v>44897</v>
          </cell>
          <cell r="B3210">
            <v>22.432690999999998</v>
          </cell>
        </row>
        <row r="3211">
          <cell r="A3211">
            <v>44900</v>
          </cell>
          <cell r="B3211">
            <v>22.586537</v>
          </cell>
        </row>
        <row r="3212">
          <cell r="A3212">
            <v>44901</v>
          </cell>
          <cell r="B3212">
            <v>23.134613999999999</v>
          </cell>
        </row>
        <row r="3213">
          <cell r="A3213">
            <v>44902</v>
          </cell>
          <cell r="B3213">
            <v>22.884613999999999</v>
          </cell>
        </row>
        <row r="3214">
          <cell r="A3214">
            <v>44903</v>
          </cell>
          <cell r="B3214">
            <v>22.576923000000001</v>
          </cell>
        </row>
        <row r="3215">
          <cell r="A3215">
            <v>44904</v>
          </cell>
          <cell r="B3215">
            <v>22.634615</v>
          </cell>
        </row>
        <row r="3216">
          <cell r="A3216">
            <v>44907</v>
          </cell>
          <cell r="B3216">
            <v>21.951922</v>
          </cell>
        </row>
        <row r="3217">
          <cell r="A3217">
            <v>44908</v>
          </cell>
          <cell r="B3217">
            <v>21.192307</v>
          </cell>
        </row>
        <row r="3218">
          <cell r="A3218">
            <v>44909</v>
          </cell>
          <cell r="B3218">
            <v>21.384615</v>
          </cell>
        </row>
        <row r="3219">
          <cell r="A3219">
            <v>44910</v>
          </cell>
          <cell r="B3219">
            <v>21.240383000000001</v>
          </cell>
        </row>
        <row r="3220">
          <cell r="A3220">
            <v>44911</v>
          </cell>
          <cell r="B3220">
            <v>21.057690999999998</v>
          </cell>
        </row>
        <row r="3221">
          <cell r="A3221">
            <v>44914</v>
          </cell>
          <cell r="B3221">
            <v>22.028846000000001</v>
          </cell>
        </row>
        <row r="3222">
          <cell r="A3222">
            <v>44915</v>
          </cell>
          <cell r="B3222">
            <v>22.778845</v>
          </cell>
        </row>
        <row r="3223">
          <cell r="A3223">
            <v>44916</v>
          </cell>
          <cell r="B3223">
            <v>22.884613999999999</v>
          </cell>
        </row>
        <row r="3224">
          <cell r="A3224">
            <v>44917</v>
          </cell>
          <cell r="B3224">
            <v>22.663461000000002</v>
          </cell>
        </row>
        <row r="3225">
          <cell r="A3225">
            <v>44918</v>
          </cell>
          <cell r="B3225">
            <v>22.961538000000001</v>
          </cell>
        </row>
        <row r="3226">
          <cell r="A3226">
            <v>44921</v>
          </cell>
          <cell r="B3226">
            <v>22.836537</v>
          </cell>
        </row>
        <row r="3227">
          <cell r="A3227">
            <v>44922</v>
          </cell>
          <cell r="B3227">
            <v>22.730768999999999</v>
          </cell>
        </row>
        <row r="3228">
          <cell r="A3228">
            <v>44923</v>
          </cell>
          <cell r="B3228">
            <v>22.874998999999999</v>
          </cell>
        </row>
        <row r="3229">
          <cell r="A3229">
            <v>44924</v>
          </cell>
          <cell r="B3229">
            <v>22.807690999999998</v>
          </cell>
        </row>
        <row r="3230">
          <cell r="A3230">
            <v>44928</v>
          </cell>
          <cell r="B3230">
            <v>22.365383000000001</v>
          </cell>
        </row>
        <row r="3231">
          <cell r="A3231">
            <v>44929</v>
          </cell>
          <cell r="B3231">
            <v>21.942305999999999</v>
          </cell>
        </row>
        <row r="3232">
          <cell r="A3232">
            <v>44930</v>
          </cell>
          <cell r="B3232">
            <v>21.826922</v>
          </cell>
        </row>
        <row r="3233">
          <cell r="A3233">
            <v>44931</v>
          </cell>
          <cell r="B3233">
            <v>22.509615</v>
          </cell>
        </row>
        <row r="3234">
          <cell r="A3234">
            <v>44932</v>
          </cell>
          <cell r="B3234">
            <v>22.971152</v>
          </cell>
        </row>
        <row r="3235">
          <cell r="A3235">
            <v>44935</v>
          </cell>
          <cell r="B3235">
            <v>22.749998999999999</v>
          </cell>
        </row>
        <row r="3236">
          <cell r="A3236">
            <v>44936</v>
          </cell>
          <cell r="B3236">
            <v>23.086538000000001</v>
          </cell>
        </row>
        <row r="3237">
          <cell r="A3237">
            <v>44937</v>
          </cell>
          <cell r="B3237">
            <v>23.336538000000001</v>
          </cell>
        </row>
        <row r="3238">
          <cell r="A3238">
            <v>44938</v>
          </cell>
          <cell r="B3238">
            <v>23.124998999999999</v>
          </cell>
        </row>
        <row r="3239">
          <cell r="A3239">
            <v>44939</v>
          </cell>
          <cell r="B3239">
            <v>23.057691999999999</v>
          </cell>
        </row>
        <row r="3240">
          <cell r="A3240">
            <v>44942</v>
          </cell>
          <cell r="B3240">
            <v>23.153846000000001</v>
          </cell>
        </row>
        <row r="3241">
          <cell r="A3241">
            <v>44943</v>
          </cell>
          <cell r="B3241">
            <v>23.057691999999999</v>
          </cell>
        </row>
        <row r="3242">
          <cell r="A3242">
            <v>44944</v>
          </cell>
          <cell r="B3242">
            <v>23.076922</v>
          </cell>
        </row>
        <row r="3243">
          <cell r="A3243">
            <v>44945</v>
          </cell>
          <cell r="B3243">
            <v>23.326922</v>
          </cell>
        </row>
        <row r="3244">
          <cell r="A3244">
            <v>44946</v>
          </cell>
          <cell r="B3244">
            <v>23.134613999999999</v>
          </cell>
        </row>
        <row r="3245">
          <cell r="A3245">
            <v>44949</v>
          </cell>
          <cell r="B3245">
            <v>23.336538000000001</v>
          </cell>
        </row>
        <row r="3246">
          <cell r="A3246">
            <v>44950</v>
          </cell>
          <cell r="B3246">
            <v>23.759615</v>
          </cell>
        </row>
        <row r="3247">
          <cell r="A3247">
            <v>44951</v>
          </cell>
          <cell r="B3247">
            <v>23.951923000000001</v>
          </cell>
        </row>
        <row r="3248">
          <cell r="A3248">
            <v>44952</v>
          </cell>
          <cell r="B3248">
            <v>24.009615</v>
          </cell>
        </row>
        <row r="3249">
          <cell r="A3249">
            <v>44953</v>
          </cell>
          <cell r="B3249">
            <v>24.182690999999998</v>
          </cell>
        </row>
        <row r="3250">
          <cell r="A3250">
            <v>44956</v>
          </cell>
          <cell r="B3250">
            <v>24.259613999999999</v>
          </cell>
        </row>
        <row r="3251">
          <cell r="A3251">
            <v>44957</v>
          </cell>
          <cell r="B3251">
            <v>23.874998999999999</v>
          </cell>
        </row>
        <row r="3252">
          <cell r="A3252">
            <v>44958</v>
          </cell>
          <cell r="B3252">
            <v>23.625</v>
          </cell>
        </row>
        <row r="3253">
          <cell r="A3253">
            <v>44959</v>
          </cell>
          <cell r="B3253">
            <v>23.221152</v>
          </cell>
        </row>
        <row r="3254">
          <cell r="A3254">
            <v>44960</v>
          </cell>
          <cell r="B3254">
            <v>22.711537</v>
          </cell>
        </row>
        <row r="3255">
          <cell r="A3255">
            <v>44963</v>
          </cell>
          <cell r="B3255">
            <v>22.721152</v>
          </cell>
        </row>
        <row r="3256">
          <cell r="A3256">
            <v>44964</v>
          </cell>
          <cell r="B3256">
            <v>22.798075999999998</v>
          </cell>
        </row>
        <row r="3257">
          <cell r="A3257">
            <v>44965</v>
          </cell>
          <cell r="B3257">
            <v>22.942305999999999</v>
          </cell>
        </row>
        <row r="3258">
          <cell r="A3258">
            <v>44966</v>
          </cell>
          <cell r="B3258">
            <v>22.817305999999999</v>
          </cell>
        </row>
        <row r="3259">
          <cell r="A3259">
            <v>44967</v>
          </cell>
          <cell r="B3259">
            <v>22.836537</v>
          </cell>
        </row>
        <row r="3260">
          <cell r="A3260">
            <v>44970</v>
          </cell>
          <cell r="B3260">
            <v>22.634615</v>
          </cell>
        </row>
        <row r="3261">
          <cell r="A3261">
            <v>44971</v>
          </cell>
          <cell r="B3261">
            <v>22.115383000000001</v>
          </cell>
        </row>
        <row r="3262">
          <cell r="A3262">
            <v>44972</v>
          </cell>
          <cell r="B3262">
            <v>22.557690999999998</v>
          </cell>
        </row>
        <row r="3263">
          <cell r="A3263">
            <v>44973</v>
          </cell>
          <cell r="B3263">
            <v>22.403845</v>
          </cell>
        </row>
        <row r="3264">
          <cell r="A3264">
            <v>44974</v>
          </cell>
          <cell r="B3264">
            <v>22.846152</v>
          </cell>
        </row>
        <row r="3265">
          <cell r="A3265">
            <v>44979</v>
          </cell>
          <cell r="B3265">
            <v>22.624998999999999</v>
          </cell>
        </row>
        <row r="3266">
          <cell r="A3266">
            <v>44980</v>
          </cell>
          <cell r="B3266">
            <v>22.375</v>
          </cell>
        </row>
        <row r="3267">
          <cell r="A3267">
            <v>44981</v>
          </cell>
          <cell r="B3267">
            <v>22.057691999999999</v>
          </cell>
        </row>
        <row r="3268">
          <cell r="A3268">
            <v>44984</v>
          </cell>
          <cell r="B3268">
            <v>21.923075000000001</v>
          </cell>
        </row>
        <row r="3269">
          <cell r="A3269">
            <v>44985</v>
          </cell>
          <cell r="B3269">
            <v>21.807691999999999</v>
          </cell>
        </row>
        <row r="3270">
          <cell r="A3270">
            <v>44986</v>
          </cell>
          <cell r="B3270">
            <v>21.634613999999999</v>
          </cell>
        </row>
        <row r="3271">
          <cell r="A3271">
            <v>44987</v>
          </cell>
          <cell r="B3271">
            <v>21.509615</v>
          </cell>
        </row>
        <row r="3272">
          <cell r="A3272">
            <v>44988</v>
          </cell>
          <cell r="B3272">
            <v>21.634613999999999</v>
          </cell>
        </row>
        <row r="3273">
          <cell r="A3273">
            <v>44991</v>
          </cell>
          <cell r="B3273">
            <v>22.317307</v>
          </cell>
        </row>
        <row r="3274">
          <cell r="A3274">
            <v>44992</v>
          </cell>
          <cell r="B3274">
            <v>22.490383000000001</v>
          </cell>
        </row>
        <row r="3275">
          <cell r="A3275">
            <v>44993</v>
          </cell>
          <cell r="B3275">
            <v>23.365383000000001</v>
          </cell>
        </row>
        <row r="3276">
          <cell r="A3276">
            <v>44994</v>
          </cell>
          <cell r="B3276">
            <v>23.076922</v>
          </cell>
        </row>
        <row r="3277">
          <cell r="A3277">
            <v>44995</v>
          </cell>
          <cell r="B3277">
            <v>23.067305999999999</v>
          </cell>
        </row>
        <row r="3278">
          <cell r="A3278">
            <v>44998</v>
          </cell>
          <cell r="B3278">
            <v>23.240383999999999</v>
          </cell>
        </row>
        <row r="3279">
          <cell r="A3279">
            <v>44999</v>
          </cell>
          <cell r="B3279">
            <v>23.461537</v>
          </cell>
        </row>
        <row r="3280">
          <cell r="A3280">
            <v>45000</v>
          </cell>
          <cell r="B3280">
            <v>23.557690999999998</v>
          </cell>
        </row>
        <row r="3281">
          <cell r="A3281">
            <v>45001</v>
          </cell>
          <cell r="B3281">
            <v>23.480768000000001</v>
          </cell>
        </row>
        <row r="3282">
          <cell r="A3282">
            <v>45002</v>
          </cell>
          <cell r="B3282">
            <v>22.855768999999999</v>
          </cell>
        </row>
        <row r="3283">
          <cell r="A3283">
            <v>45005</v>
          </cell>
          <cell r="B3283">
            <v>22.692305999999999</v>
          </cell>
        </row>
        <row r="3284">
          <cell r="A3284">
            <v>45006</v>
          </cell>
          <cell r="B3284">
            <v>22.807690999999998</v>
          </cell>
        </row>
        <row r="3285">
          <cell r="A3285">
            <v>45007</v>
          </cell>
          <cell r="B3285">
            <v>22.740383000000001</v>
          </cell>
        </row>
        <row r="3286">
          <cell r="A3286">
            <v>45008</v>
          </cell>
          <cell r="B3286">
            <v>22.663461000000002</v>
          </cell>
        </row>
        <row r="3287">
          <cell r="A3287">
            <v>45009</v>
          </cell>
          <cell r="B3287">
            <v>23.076922</v>
          </cell>
        </row>
        <row r="3288">
          <cell r="A3288">
            <v>45012</v>
          </cell>
          <cell r="B3288">
            <v>22.884613999999999</v>
          </cell>
        </row>
        <row r="3289">
          <cell r="A3289">
            <v>45013</v>
          </cell>
          <cell r="B3289">
            <v>23.538461000000002</v>
          </cell>
        </row>
        <row r="3290">
          <cell r="A3290">
            <v>45014</v>
          </cell>
          <cell r="B3290">
            <v>23.451922</v>
          </cell>
        </row>
        <row r="3291">
          <cell r="A3291">
            <v>45015</v>
          </cell>
          <cell r="B3291">
            <v>23.961537</v>
          </cell>
        </row>
        <row r="3292">
          <cell r="A3292">
            <v>45016</v>
          </cell>
          <cell r="B3292">
            <v>23.509613999999999</v>
          </cell>
        </row>
        <row r="3293">
          <cell r="A3293">
            <v>45019</v>
          </cell>
          <cell r="B3293">
            <v>22.961538000000001</v>
          </cell>
        </row>
        <row r="3294">
          <cell r="A3294">
            <v>45020</v>
          </cell>
          <cell r="B3294">
            <v>23.557690999999998</v>
          </cell>
        </row>
        <row r="3295">
          <cell r="A3295">
            <v>45021</v>
          </cell>
          <cell r="B3295">
            <v>23.721153000000001</v>
          </cell>
        </row>
        <row r="3296">
          <cell r="A3296">
            <v>45022</v>
          </cell>
          <cell r="B3296">
            <v>24.038460000000001</v>
          </cell>
        </row>
        <row r="3297">
          <cell r="A3297">
            <v>45026</v>
          </cell>
          <cell r="B3297">
            <v>24.038460000000001</v>
          </cell>
        </row>
        <row r="3298">
          <cell r="A3298">
            <v>45027</v>
          </cell>
          <cell r="B3298">
            <v>24.423075000000001</v>
          </cell>
        </row>
        <row r="3299">
          <cell r="A3299">
            <v>45028</v>
          </cell>
          <cell r="B3299">
            <v>25.153845</v>
          </cell>
        </row>
        <row r="3300">
          <cell r="A3300">
            <v>45029</v>
          </cell>
          <cell r="B3300">
            <v>24.701922</v>
          </cell>
        </row>
        <row r="3301">
          <cell r="A3301">
            <v>45030</v>
          </cell>
          <cell r="B3301">
            <v>24.999998999999999</v>
          </cell>
        </row>
        <row r="3302">
          <cell r="A3302">
            <v>45033</v>
          </cell>
          <cell r="B3302">
            <v>24.788461000000002</v>
          </cell>
        </row>
        <row r="3303">
          <cell r="A3303">
            <v>45034</v>
          </cell>
          <cell r="B3303">
            <v>24.692307</v>
          </cell>
        </row>
        <row r="3304">
          <cell r="A3304">
            <v>45035</v>
          </cell>
          <cell r="B3304">
            <v>24.230768000000001</v>
          </cell>
        </row>
        <row r="3305">
          <cell r="A3305">
            <v>45036</v>
          </cell>
          <cell r="B3305">
            <v>24.701922</v>
          </cell>
        </row>
        <row r="3306">
          <cell r="A3306">
            <v>45040</v>
          </cell>
          <cell r="B3306">
            <v>25.048075000000001</v>
          </cell>
        </row>
        <row r="3307">
          <cell r="A3307">
            <v>45041</v>
          </cell>
          <cell r="B3307">
            <v>24.990383000000001</v>
          </cell>
        </row>
        <row r="3308">
          <cell r="A3308">
            <v>45042</v>
          </cell>
          <cell r="B3308">
            <v>25.278845</v>
          </cell>
        </row>
        <row r="3309">
          <cell r="A3309">
            <v>45043</v>
          </cell>
          <cell r="B3309">
            <v>25.211537</v>
          </cell>
        </row>
        <row r="3310">
          <cell r="A3310">
            <v>45044</v>
          </cell>
          <cell r="B3310">
            <v>25.26923</v>
          </cell>
        </row>
        <row r="3311">
          <cell r="A3311">
            <v>45048</v>
          </cell>
          <cell r="B3311">
            <v>25.576922</v>
          </cell>
        </row>
        <row r="3312">
          <cell r="A3312">
            <v>45049</v>
          </cell>
          <cell r="B3312">
            <v>25.173075999999998</v>
          </cell>
        </row>
        <row r="3313">
          <cell r="A3313">
            <v>45050</v>
          </cell>
          <cell r="B3313">
            <v>25.374998999999999</v>
          </cell>
        </row>
        <row r="3314">
          <cell r="A3314">
            <v>45051</v>
          </cell>
          <cell r="B3314">
            <v>25.557691999999999</v>
          </cell>
        </row>
        <row r="3315">
          <cell r="A3315">
            <v>45054</v>
          </cell>
          <cell r="B3315">
            <v>25.788460000000001</v>
          </cell>
        </row>
        <row r="3316">
          <cell r="A3316">
            <v>45055</v>
          </cell>
          <cell r="B3316">
            <v>26.086537</v>
          </cell>
        </row>
        <row r="3317">
          <cell r="A3317">
            <v>45056</v>
          </cell>
          <cell r="B3317">
            <v>26.509615</v>
          </cell>
        </row>
        <row r="3318">
          <cell r="A3318">
            <v>45057</v>
          </cell>
          <cell r="B3318">
            <v>26.807691999999999</v>
          </cell>
        </row>
        <row r="3319">
          <cell r="A3319">
            <v>45058</v>
          </cell>
          <cell r="B3319">
            <v>26.874998999999999</v>
          </cell>
        </row>
        <row r="3320">
          <cell r="A3320">
            <v>45061</v>
          </cell>
          <cell r="B3320">
            <v>27.057691999999999</v>
          </cell>
        </row>
        <row r="3321">
          <cell r="A3321">
            <v>45062</v>
          </cell>
          <cell r="B3321">
            <v>27.038460000000001</v>
          </cell>
        </row>
        <row r="3322">
          <cell r="A3322">
            <v>45063</v>
          </cell>
          <cell r="B3322">
            <v>27</v>
          </cell>
        </row>
        <row r="3323">
          <cell r="A3323">
            <v>45064</v>
          </cell>
          <cell r="B3323">
            <v>27.403845</v>
          </cell>
        </row>
        <row r="3324">
          <cell r="A3324">
            <v>45065</v>
          </cell>
          <cell r="B3324">
            <v>27.548075000000001</v>
          </cell>
        </row>
        <row r="3325">
          <cell r="A3325">
            <v>45068</v>
          </cell>
          <cell r="B3325">
            <v>27.92</v>
          </cell>
        </row>
        <row r="3326">
          <cell r="A3326">
            <v>45069</v>
          </cell>
          <cell r="B3326">
            <v>28.09</v>
          </cell>
        </row>
        <row r="3327">
          <cell r="A3327">
            <v>45070</v>
          </cell>
          <cell r="B3327">
            <v>28.32</v>
          </cell>
        </row>
        <row r="3328">
          <cell r="A3328">
            <v>45071</v>
          </cell>
          <cell r="B3328">
            <v>28.19</v>
          </cell>
        </row>
        <row r="3329">
          <cell r="A3329">
            <v>45072</v>
          </cell>
          <cell r="B3329">
            <v>28.72</v>
          </cell>
        </row>
        <row r="3330">
          <cell r="A3330">
            <v>45075</v>
          </cell>
          <cell r="B3330">
            <v>28.7</v>
          </cell>
        </row>
        <row r="3331">
          <cell r="A3331">
            <v>45076</v>
          </cell>
          <cell r="B3331">
            <v>28.46</v>
          </cell>
        </row>
        <row r="3332">
          <cell r="A3332">
            <v>45077</v>
          </cell>
          <cell r="B3332">
            <v>28.33</v>
          </cell>
        </row>
        <row r="3333">
          <cell r="A3333">
            <v>45078</v>
          </cell>
          <cell r="B3333">
            <v>28.62</v>
          </cell>
        </row>
        <row r="3334">
          <cell r="A3334">
            <v>45079</v>
          </cell>
          <cell r="B3334">
            <v>27.59</v>
          </cell>
        </row>
        <row r="3335">
          <cell r="A3335">
            <v>45082</v>
          </cell>
          <cell r="B3335">
            <v>27.6</v>
          </cell>
        </row>
        <row r="3336">
          <cell r="A3336">
            <v>45083</v>
          </cell>
          <cell r="B3336">
            <v>28.3</v>
          </cell>
        </row>
        <row r="3337">
          <cell r="A3337">
            <v>45084</v>
          </cell>
          <cell r="B3337">
            <v>28.33</v>
          </cell>
        </row>
        <row r="3338">
          <cell r="A3338">
            <v>45086</v>
          </cell>
          <cell r="B3338">
            <v>28.66</v>
          </cell>
        </row>
        <row r="3339">
          <cell r="A3339">
            <v>45089</v>
          </cell>
          <cell r="B3339">
            <v>28.87</v>
          </cell>
        </row>
        <row r="3340">
          <cell r="A3340">
            <v>45090</v>
          </cell>
          <cell r="B3340">
            <v>28.6</v>
          </cell>
        </row>
        <row r="3341">
          <cell r="A3341">
            <v>45091</v>
          </cell>
          <cell r="B3341">
            <v>28.61</v>
          </cell>
        </row>
        <row r="3342">
          <cell r="A3342">
            <v>45092</v>
          </cell>
          <cell r="B3342">
            <v>28.74</v>
          </cell>
        </row>
        <row r="3343">
          <cell r="A3343">
            <v>45093</v>
          </cell>
          <cell r="B3343">
            <v>28.5</v>
          </cell>
        </row>
        <row r="3344">
          <cell r="A3344">
            <v>45096</v>
          </cell>
          <cell r="B3344">
            <v>28.59</v>
          </cell>
        </row>
        <row r="3345">
          <cell r="A3345">
            <v>45097</v>
          </cell>
          <cell r="B3345">
            <v>28.7</v>
          </cell>
        </row>
        <row r="3346">
          <cell r="A3346">
            <v>45098</v>
          </cell>
          <cell r="B3346">
            <v>28.81</v>
          </cell>
        </row>
        <row r="3347">
          <cell r="A3347">
            <v>45099</v>
          </cell>
          <cell r="B3347">
            <v>28.6</v>
          </cell>
        </row>
        <row r="3348">
          <cell r="A3348">
            <v>45100</v>
          </cell>
          <cell r="B3348">
            <v>29.07</v>
          </cell>
        </row>
        <row r="3349">
          <cell r="A3349">
            <v>45103</v>
          </cell>
          <cell r="B3349">
            <v>28.8</v>
          </cell>
        </row>
        <row r="3350">
          <cell r="A3350">
            <v>45104</v>
          </cell>
          <cell r="B3350">
            <v>28.9</v>
          </cell>
        </row>
        <row r="3351">
          <cell r="A3351">
            <v>45105</v>
          </cell>
          <cell r="B3351">
            <v>28.59</v>
          </cell>
        </row>
        <row r="3352">
          <cell r="A3352">
            <v>45106</v>
          </cell>
          <cell r="B3352">
            <v>28.72</v>
          </cell>
        </row>
        <row r="3353">
          <cell r="A3353">
            <v>45107</v>
          </cell>
          <cell r="B3353">
            <v>29.6</v>
          </cell>
        </row>
        <row r="3354">
          <cell r="A3354">
            <v>45110</v>
          </cell>
          <cell r="B3354">
            <v>28.77</v>
          </cell>
        </row>
        <row r="3355">
          <cell r="A3355">
            <v>45111</v>
          </cell>
          <cell r="B3355">
            <v>28.44</v>
          </cell>
        </row>
        <row r="3356">
          <cell r="A3356">
            <v>45112</v>
          </cell>
          <cell r="B3356">
            <v>28.62</v>
          </cell>
        </row>
        <row r="3357">
          <cell r="A3357">
            <v>45113</v>
          </cell>
          <cell r="B3357">
            <v>28.05</v>
          </cell>
        </row>
        <row r="3358">
          <cell r="A3358">
            <v>45114</v>
          </cell>
          <cell r="B3358">
            <v>28.49</v>
          </cell>
        </row>
        <row r="3359">
          <cell r="A3359">
            <v>45117</v>
          </cell>
          <cell r="B3359">
            <v>28.48</v>
          </cell>
        </row>
        <row r="3360">
          <cell r="A3360">
            <v>45118</v>
          </cell>
          <cell r="B3360">
            <v>28.17</v>
          </cell>
        </row>
        <row r="3361">
          <cell r="A3361">
            <v>45119</v>
          </cell>
          <cell r="B3361">
            <v>28.33</v>
          </cell>
        </row>
        <row r="3362">
          <cell r="A3362">
            <v>45120</v>
          </cell>
          <cell r="B3362">
            <v>28.76</v>
          </cell>
        </row>
        <row r="3363">
          <cell r="A3363">
            <v>45121</v>
          </cell>
          <cell r="B3363">
            <v>28.42</v>
          </cell>
        </row>
        <row r="3364">
          <cell r="A3364">
            <v>45124</v>
          </cell>
          <cell r="B3364">
            <v>28.69</v>
          </cell>
        </row>
        <row r="3365">
          <cell r="A3365">
            <v>45125</v>
          </cell>
          <cell r="B3365">
            <v>28.17</v>
          </cell>
        </row>
        <row r="3366">
          <cell r="A3366">
            <v>45126</v>
          </cell>
          <cell r="B3366">
            <v>27.99</v>
          </cell>
        </row>
        <row r="3367">
          <cell r="A3367">
            <v>45127</v>
          </cell>
          <cell r="B3367">
            <v>28.38</v>
          </cell>
        </row>
        <row r="3368">
          <cell r="A3368">
            <v>45128</v>
          </cell>
          <cell r="B3368">
            <v>28.63</v>
          </cell>
        </row>
        <row r="3369">
          <cell r="A3369">
            <v>45131</v>
          </cell>
          <cell r="B3369">
            <v>28.56</v>
          </cell>
        </row>
        <row r="3370">
          <cell r="A3370">
            <v>45132</v>
          </cell>
          <cell r="B3370">
            <v>28.46</v>
          </cell>
        </row>
        <row r="3371">
          <cell r="A3371">
            <v>45133</v>
          </cell>
          <cell r="B3371">
            <v>28.74</v>
          </cell>
        </row>
        <row r="3372">
          <cell r="A3372">
            <v>45134</v>
          </cell>
          <cell r="B3372">
            <v>28.54</v>
          </cell>
        </row>
        <row r="3373">
          <cell r="A3373">
            <v>45135</v>
          </cell>
          <cell r="B3373">
            <v>29.11</v>
          </cell>
        </row>
        <row r="3374">
          <cell r="A3374">
            <v>45138</v>
          </cell>
          <cell r="B3374">
            <v>28.97</v>
          </cell>
        </row>
        <row r="3375">
          <cell r="A3375">
            <v>45139</v>
          </cell>
          <cell r="B3375">
            <v>28.88</v>
          </cell>
        </row>
        <row r="3376">
          <cell r="A3376">
            <v>45140</v>
          </cell>
          <cell r="B3376">
            <v>28.58</v>
          </cell>
        </row>
        <row r="3377">
          <cell r="A3377">
            <v>45141</v>
          </cell>
          <cell r="B3377">
            <v>28.34</v>
          </cell>
        </row>
        <row r="3378">
          <cell r="A3378">
            <v>45142</v>
          </cell>
          <cell r="B3378">
            <v>27.85</v>
          </cell>
        </row>
        <row r="3379">
          <cell r="A3379">
            <v>45145</v>
          </cell>
          <cell r="B3379">
            <v>27.92</v>
          </cell>
        </row>
        <row r="3380">
          <cell r="A3380">
            <v>45146</v>
          </cell>
          <cell r="B3380">
            <v>27.78</v>
          </cell>
        </row>
        <row r="3381">
          <cell r="A3381">
            <v>45147</v>
          </cell>
          <cell r="B3381">
            <v>27.45</v>
          </cell>
        </row>
        <row r="3382">
          <cell r="A3382">
            <v>45148</v>
          </cell>
          <cell r="B3382">
            <v>27.28</v>
          </cell>
        </row>
        <row r="3383">
          <cell r="A3383">
            <v>45149</v>
          </cell>
          <cell r="B3383">
            <v>27.41</v>
          </cell>
        </row>
        <row r="3384">
          <cell r="A3384">
            <v>45152</v>
          </cell>
          <cell r="B3384">
            <v>27.39</v>
          </cell>
        </row>
        <row r="3385">
          <cell r="A3385">
            <v>45153</v>
          </cell>
          <cell r="B3385">
            <v>27.3</v>
          </cell>
        </row>
        <row r="3386">
          <cell r="A3386">
            <v>45154</v>
          </cell>
          <cell r="B3386">
            <v>27.12</v>
          </cell>
        </row>
        <row r="3387">
          <cell r="A3387">
            <v>45155</v>
          </cell>
          <cell r="B3387">
            <v>26.7</v>
          </cell>
        </row>
        <row r="3388">
          <cell r="A3388">
            <v>45156</v>
          </cell>
          <cell r="B3388">
            <v>26.7</v>
          </cell>
        </row>
        <row r="3389">
          <cell r="A3389">
            <v>45159</v>
          </cell>
          <cell r="B3389">
            <v>26.69</v>
          </cell>
        </row>
        <row r="3390">
          <cell r="A3390">
            <v>45160</v>
          </cell>
          <cell r="B3390">
            <v>27.16</v>
          </cell>
        </row>
        <row r="3391">
          <cell r="A3391">
            <v>45161</v>
          </cell>
          <cell r="B3391">
            <v>27.33</v>
          </cell>
        </row>
        <row r="3392">
          <cell r="A3392">
            <v>45162</v>
          </cell>
          <cell r="B3392">
            <v>27.29</v>
          </cell>
        </row>
        <row r="3393">
          <cell r="A3393">
            <v>45163</v>
          </cell>
          <cell r="B3393">
            <v>27.04</v>
          </cell>
        </row>
        <row r="3394">
          <cell r="A3394">
            <v>45166</v>
          </cell>
          <cell r="B3394">
            <v>26.92</v>
          </cell>
        </row>
        <row r="3395">
          <cell r="A3395">
            <v>45167</v>
          </cell>
          <cell r="B3395">
            <v>27.81</v>
          </cell>
        </row>
        <row r="3396">
          <cell r="A3396">
            <v>45168</v>
          </cell>
          <cell r="B3396">
            <v>27.63</v>
          </cell>
        </row>
        <row r="3397">
          <cell r="A3397">
            <v>45169</v>
          </cell>
          <cell r="B3397">
            <v>27.48</v>
          </cell>
        </row>
        <row r="3398">
          <cell r="A3398">
            <v>45170</v>
          </cell>
          <cell r="B3398">
            <v>27.54</v>
          </cell>
        </row>
        <row r="3399">
          <cell r="A3399">
            <v>45173</v>
          </cell>
          <cell r="B3399">
            <v>27.64</v>
          </cell>
        </row>
        <row r="3400">
          <cell r="A3400">
            <v>45174</v>
          </cell>
          <cell r="B3400">
            <v>27.49</v>
          </cell>
        </row>
        <row r="3401">
          <cell r="A3401">
            <v>45175</v>
          </cell>
          <cell r="B3401">
            <v>26.82</v>
          </cell>
        </row>
        <row r="3402">
          <cell r="A3402">
            <v>45177</v>
          </cell>
          <cell r="B3402">
            <v>26.81</v>
          </cell>
        </row>
        <row r="3403">
          <cell r="A3403">
            <v>45180</v>
          </cell>
          <cell r="B3403">
            <v>27.21</v>
          </cell>
        </row>
        <row r="3404">
          <cell r="A3404">
            <v>45181</v>
          </cell>
          <cell r="B3404">
            <v>27.75</v>
          </cell>
        </row>
        <row r="3405">
          <cell r="A3405">
            <v>45182</v>
          </cell>
          <cell r="B3405">
            <v>27.84</v>
          </cell>
        </row>
        <row r="3406">
          <cell r="A3406">
            <v>45183</v>
          </cell>
          <cell r="B3406">
            <v>27.79</v>
          </cell>
        </row>
        <row r="3407">
          <cell r="A3407">
            <v>45184</v>
          </cell>
          <cell r="B3407">
            <v>27.59</v>
          </cell>
        </row>
        <row r="3408">
          <cell r="A3408">
            <v>45187</v>
          </cell>
          <cell r="B3408">
            <v>27.5</v>
          </cell>
        </row>
        <row r="3409">
          <cell r="A3409">
            <v>45188</v>
          </cell>
          <cell r="B3409">
            <v>27</v>
          </cell>
        </row>
        <row r="3410">
          <cell r="A3410">
            <v>45189</v>
          </cell>
          <cell r="B3410">
            <v>27.18</v>
          </cell>
        </row>
        <row r="3411">
          <cell r="A3411">
            <v>45190</v>
          </cell>
          <cell r="B3411">
            <v>26.86</v>
          </cell>
        </row>
        <row r="3412">
          <cell r="A3412">
            <v>45191</v>
          </cell>
          <cell r="B3412">
            <v>27.43</v>
          </cell>
        </row>
        <row r="3413">
          <cell r="A3413">
            <v>45194</v>
          </cell>
          <cell r="B3413">
            <v>27.06</v>
          </cell>
        </row>
        <row r="3414">
          <cell r="A3414">
            <v>45195</v>
          </cell>
          <cell r="B3414">
            <v>26.91</v>
          </cell>
        </row>
        <row r="3415">
          <cell r="A3415">
            <v>45196</v>
          </cell>
          <cell r="B3415">
            <v>27.1</v>
          </cell>
        </row>
        <row r="3416">
          <cell r="A3416">
            <v>45197</v>
          </cell>
          <cell r="B3416">
            <v>27.41</v>
          </cell>
        </row>
        <row r="3417">
          <cell r="A3417">
            <v>45198</v>
          </cell>
          <cell r="B3417">
            <v>27.62</v>
          </cell>
        </row>
        <row r="3418">
          <cell r="A3418">
            <v>45201</v>
          </cell>
          <cell r="B3418">
            <v>27.38</v>
          </cell>
        </row>
        <row r="3419">
          <cell r="A3419">
            <v>45202</v>
          </cell>
          <cell r="B3419">
            <v>27.12</v>
          </cell>
        </row>
        <row r="3420">
          <cell r="A3420">
            <v>45203</v>
          </cell>
          <cell r="B3420">
            <v>27.7</v>
          </cell>
        </row>
        <row r="3421">
          <cell r="A3421">
            <v>45204</v>
          </cell>
          <cell r="B3421">
            <v>27.61</v>
          </cell>
        </row>
        <row r="3422">
          <cell r="A3422">
            <v>45205</v>
          </cell>
          <cell r="B3422">
            <v>27.93</v>
          </cell>
        </row>
        <row r="3423">
          <cell r="A3423">
            <v>45208</v>
          </cell>
          <cell r="B3423">
            <v>27.74</v>
          </cell>
        </row>
        <row r="3424">
          <cell r="A3424">
            <v>45209</v>
          </cell>
          <cell r="B3424">
            <v>28.11</v>
          </cell>
        </row>
        <row r="3425">
          <cell r="A3425">
            <v>45210</v>
          </cell>
          <cell r="B3425">
            <v>28.03</v>
          </cell>
        </row>
        <row r="3426">
          <cell r="A3426">
            <v>45212</v>
          </cell>
          <cell r="B3426">
            <v>27.75</v>
          </cell>
        </row>
        <row r="3427">
          <cell r="A3427">
            <v>45215</v>
          </cell>
          <cell r="B3427">
            <v>27.84</v>
          </cell>
        </row>
        <row r="3428">
          <cell r="A3428">
            <v>45216</v>
          </cell>
          <cell r="B3428">
            <v>27.66</v>
          </cell>
        </row>
        <row r="3429">
          <cell r="A3429">
            <v>45217</v>
          </cell>
          <cell r="B3429">
            <v>26.3</v>
          </cell>
        </row>
        <row r="3430">
          <cell r="A3430">
            <v>45218</v>
          </cell>
          <cell r="B3430">
            <v>26.4</v>
          </cell>
        </row>
        <row r="3431">
          <cell r="A3431">
            <v>45219</v>
          </cell>
          <cell r="B3431">
            <v>26.06</v>
          </cell>
        </row>
        <row r="3432">
          <cell r="A3432">
            <v>45222</v>
          </cell>
          <cell r="B3432">
            <v>26.5</v>
          </cell>
        </row>
        <row r="3433">
          <cell r="A3433">
            <v>45223</v>
          </cell>
          <cell r="B3433">
            <v>26.37</v>
          </cell>
        </row>
        <row r="3434">
          <cell r="A3434">
            <v>45224</v>
          </cell>
          <cell r="B3434">
            <v>25.91</v>
          </cell>
        </row>
        <row r="3435">
          <cell r="A3435">
            <v>45225</v>
          </cell>
          <cell r="B3435">
            <v>26.24</v>
          </cell>
        </row>
        <row r="3436">
          <cell r="A3436">
            <v>45226</v>
          </cell>
          <cell r="B3436">
            <v>25.64</v>
          </cell>
        </row>
        <row r="3437">
          <cell r="A3437">
            <v>45229</v>
          </cell>
          <cell r="B3437">
            <v>25.34</v>
          </cell>
        </row>
        <row r="3438">
          <cell r="A3438">
            <v>45230</v>
          </cell>
          <cell r="B3438">
            <v>25.8</v>
          </cell>
        </row>
        <row r="3439">
          <cell r="A3439">
            <v>45231</v>
          </cell>
          <cell r="B3439">
            <v>24.83</v>
          </cell>
        </row>
        <row r="3440">
          <cell r="A3440">
            <v>45233</v>
          </cell>
          <cell r="B3440">
            <v>25.37</v>
          </cell>
        </row>
        <row r="3441">
          <cell r="A3441">
            <v>45236</v>
          </cell>
          <cell r="B3441">
            <v>25.58</v>
          </cell>
        </row>
        <row r="3442">
          <cell r="A3442">
            <v>45237</v>
          </cell>
          <cell r="B3442">
            <v>25.9</v>
          </cell>
        </row>
        <row r="3443">
          <cell r="A3443">
            <v>45238</v>
          </cell>
          <cell r="B3443">
            <v>26.14</v>
          </cell>
        </row>
        <row r="3444">
          <cell r="A3444">
            <v>45239</v>
          </cell>
          <cell r="B3444">
            <v>25.83</v>
          </cell>
        </row>
        <row r="3445">
          <cell r="A3445">
            <v>45240</v>
          </cell>
          <cell r="B3445">
            <v>26.75</v>
          </cell>
        </row>
        <row r="3446">
          <cell r="A3446">
            <v>45243</v>
          </cell>
          <cell r="B3446">
            <v>26.59</v>
          </cell>
        </row>
        <row r="3447">
          <cell r="A3447">
            <v>45244</v>
          </cell>
          <cell r="B3447">
            <v>27.32</v>
          </cell>
        </row>
        <row r="3448">
          <cell r="A3448">
            <v>45246</v>
          </cell>
          <cell r="B3448">
            <v>27.88</v>
          </cell>
        </row>
        <row r="3449">
          <cell r="A3449">
            <v>45247</v>
          </cell>
          <cell r="B3449">
            <v>27.35</v>
          </cell>
        </row>
        <row r="3450">
          <cell r="A3450">
            <v>45250</v>
          </cell>
          <cell r="B3450">
            <v>28.6</v>
          </cell>
        </row>
        <row r="3451">
          <cell r="A3451">
            <v>45251</v>
          </cell>
          <cell r="B3451">
            <v>28.26</v>
          </cell>
        </row>
        <row r="3452">
          <cell r="A3452">
            <v>45252</v>
          </cell>
          <cell r="B3452">
            <v>28.4</v>
          </cell>
        </row>
        <row r="3453">
          <cell r="A3453">
            <v>45253</v>
          </cell>
          <cell r="B3453">
            <v>28.35</v>
          </cell>
        </row>
        <row r="3454">
          <cell r="A3454">
            <v>45254</v>
          </cell>
          <cell r="B3454">
            <v>28.32</v>
          </cell>
        </row>
        <row r="3455">
          <cell r="A3455">
            <v>45257</v>
          </cell>
          <cell r="B3455">
            <v>29.1</v>
          </cell>
        </row>
        <row r="3456">
          <cell r="A3456">
            <v>45258</v>
          </cell>
          <cell r="B3456">
            <v>29.57</v>
          </cell>
        </row>
        <row r="3457">
          <cell r="A3457">
            <v>45259</v>
          </cell>
          <cell r="B3457">
            <v>28.33</v>
          </cell>
        </row>
        <row r="3458">
          <cell r="A3458">
            <v>45260</v>
          </cell>
          <cell r="B3458">
            <v>28.08</v>
          </cell>
        </row>
        <row r="3459">
          <cell r="A3459">
            <v>45261</v>
          </cell>
          <cell r="B3459">
            <v>28.05</v>
          </cell>
        </row>
        <row r="3460">
          <cell r="A3460">
            <v>45264</v>
          </cell>
          <cell r="B3460">
            <v>28.18</v>
          </cell>
        </row>
        <row r="3461">
          <cell r="A3461">
            <v>45265</v>
          </cell>
          <cell r="B3461">
            <v>28.57</v>
          </cell>
        </row>
        <row r="3462">
          <cell r="A3462">
            <v>45266</v>
          </cell>
          <cell r="B3462">
            <v>28.63</v>
          </cell>
        </row>
        <row r="3463">
          <cell r="A3463">
            <v>45267</v>
          </cell>
          <cell r="B3463">
            <v>28.24</v>
          </cell>
        </row>
        <row r="3464">
          <cell r="A3464">
            <v>45268</v>
          </cell>
          <cell r="B3464">
            <v>28.19</v>
          </cell>
        </row>
        <row r="3465">
          <cell r="A3465">
            <v>45271</v>
          </cell>
          <cell r="B3465">
            <v>28.25</v>
          </cell>
        </row>
        <row r="3466">
          <cell r="A3466">
            <v>45272</v>
          </cell>
          <cell r="B3466">
            <v>28.45</v>
          </cell>
        </row>
        <row r="3467">
          <cell r="A3467">
            <v>45273</v>
          </cell>
          <cell r="B3467">
            <v>29.56</v>
          </cell>
        </row>
        <row r="3468">
          <cell r="A3468">
            <v>45274</v>
          </cell>
          <cell r="B3468">
            <v>29.49</v>
          </cell>
        </row>
        <row r="3469">
          <cell r="A3469">
            <v>45275</v>
          </cell>
          <cell r="B3469">
            <v>29.48</v>
          </cell>
        </row>
        <row r="3470">
          <cell r="A3470">
            <v>45278</v>
          </cell>
          <cell r="B3470">
            <v>28.97</v>
          </cell>
        </row>
        <row r="3471">
          <cell r="A3471">
            <v>45279</v>
          </cell>
          <cell r="B3471">
            <v>29.33</v>
          </cell>
        </row>
        <row r="3472">
          <cell r="A3472">
            <v>45280</v>
          </cell>
          <cell r="B3472">
            <v>28.68</v>
          </cell>
        </row>
        <row r="3473">
          <cell r="A3473">
            <v>45281</v>
          </cell>
          <cell r="B3473">
            <v>29.02</v>
          </cell>
        </row>
        <row r="3474">
          <cell r="A3474">
            <v>45282</v>
          </cell>
          <cell r="B3474">
            <v>28.89</v>
          </cell>
        </row>
        <row r="3475">
          <cell r="A3475">
            <v>45286</v>
          </cell>
          <cell r="B3475">
            <v>29.42</v>
          </cell>
        </row>
        <row r="3476">
          <cell r="A3476">
            <v>45287</v>
          </cell>
          <cell r="B3476">
            <v>29.16</v>
          </cell>
        </row>
        <row r="3477">
          <cell r="A3477">
            <v>45288</v>
          </cell>
          <cell r="B3477">
            <v>29.4</v>
          </cell>
        </row>
      </sheetData>
      <sheetData sheetId="47">
        <row r="2">
          <cell r="B2">
            <v>2012</v>
          </cell>
          <cell r="C2">
            <v>2013</v>
          </cell>
          <cell r="D2">
            <v>2014</v>
          </cell>
          <cell r="E2">
            <v>2015</v>
          </cell>
          <cell r="F2">
            <v>2016</v>
          </cell>
          <cell r="G2">
            <v>2017</v>
          </cell>
          <cell r="H2">
            <v>2018</v>
          </cell>
          <cell r="I2">
            <v>2019</v>
          </cell>
          <cell r="J2">
            <v>2020</v>
          </cell>
          <cell r="K2">
            <v>2021</v>
          </cell>
          <cell r="L2">
            <v>2022</v>
          </cell>
          <cell r="M2">
            <v>2023</v>
          </cell>
        </row>
        <row r="3">
          <cell r="A3" t="str">
            <v>RECEITA</v>
          </cell>
          <cell r="B3">
            <v>2007.828</v>
          </cell>
          <cell r="C3">
            <v>2728.9850000000001</v>
          </cell>
          <cell r="D3">
            <v>2976.0479999999998</v>
          </cell>
          <cell r="E3">
            <v>6207.1679999999997</v>
          </cell>
          <cell r="F3">
            <v>7351.4560000000001</v>
          </cell>
          <cell r="G3">
            <v>8897.8490000000002</v>
          </cell>
          <cell r="H3">
            <v>11256.565000000001</v>
          </cell>
          <cell r="I3">
            <v>13212.504999999999</v>
          </cell>
          <cell r="J3">
            <v>14801.445</v>
          </cell>
          <cell r="K3">
            <v>17565.599999999999</v>
          </cell>
          <cell r="L3">
            <v>20066.84</v>
          </cell>
          <cell r="M3">
            <v>24127.002</v>
          </cell>
        </row>
        <row r="4">
          <cell r="A4" t="str">
            <v>Mg EBITDA</v>
          </cell>
          <cell r="B4">
            <v>0.22173000000000001</v>
          </cell>
          <cell r="C4">
            <v>0.33137100000000003</v>
          </cell>
          <cell r="D4">
            <v>0.34255099999999999</v>
          </cell>
          <cell r="E4">
            <v>0.35606399999999999</v>
          </cell>
          <cell r="F4">
            <v>0.36975999999999998</v>
          </cell>
          <cell r="G4">
            <v>0.37580000000000002</v>
          </cell>
          <cell r="H4">
            <v>0.244308</v>
          </cell>
          <cell r="I4">
            <v>0.19165399999999999</v>
          </cell>
          <cell r="J4">
            <v>-8.7746000000000005E-2</v>
          </cell>
          <cell r="K4">
            <v>5.7477E-2</v>
          </cell>
          <cell r="L4">
            <v>0.143175</v>
          </cell>
          <cell r="M4">
            <v>0.15786900000000001</v>
          </cell>
        </row>
        <row r="5">
          <cell r="A5" t="str">
            <v>PL</v>
          </cell>
          <cell r="B5">
            <v>2246.2040000000002</v>
          </cell>
          <cell r="C5">
            <v>2618.6889999999999</v>
          </cell>
          <cell r="D5">
            <v>11446.407999999999</v>
          </cell>
          <cell r="E5">
            <v>12459.688</v>
          </cell>
          <cell r="F5">
            <v>13849.364</v>
          </cell>
          <cell r="G5">
            <v>15207.726000000001</v>
          </cell>
          <cell r="H5">
            <v>17473.060000000001</v>
          </cell>
          <cell r="I5">
            <v>15835.269</v>
          </cell>
          <cell r="J5">
            <v>14285.164000000001</v>
          </cell>
          <cell r="K5">
            <v>13770.664000000001</v>
          </cell>
          <cell r="L5">
            <v>13241.388000000001</v>
          </cell>
          <cell r="M5">
            <v>12706.279</v>
          </cell>
        </row>
        <row r="12">
          <cell r="A12">
            <v>40982</v>
          </cell>
          <cell r="B12">
            <v>2.8437489999999999</v>
          </cell>
        </row>
        <row r="13">
          <cell r="A13">
            <v>40983</v>
          </cell>
          <cell r="B13">
            <v>2.8437489999999999</v>
          </cell>
        </row>
        <row r="14">
          <cell r="A14">
            <v>40984</v>
          </cell>
          <cell r="B14">
            <v>2.8437489999999999</v>
          </cell>
        </row>
        <row r="15">
          <cell r="A15">
            <v>40987</v>
          </cell>
          <cell r="B15">
            <v>2.8437489999999999</v>
          </cell>
        </row>
        <row r="16">
          <cell r="A16">
            <v>40988</v>
          </cell>
          <cell r="B16">
            <v>2.8437489999999999</v>
          </cell>
        </row>
        <row r="17">
          <cell r="A17">
            <v>40989</v>
          </cell>
          <cell r="B17">
            <v>2.8437489999999999</v>
          </cell>
        </row>
        <row r="18">
          <cell r="A18">
            <v>40990</v>
          </cell>
          <cell r="B18">
            <v>2.8437489999999999</v>
          </cell>
        </row>
        <row r="19">
          <cell r="A19">
            <v>40991</v>
          </cell>
          <cell r="B19">
            <v>2.8437489999999999</v>
          </cell>
        </row>
        <row r="20">
          <cell r="A20">
            <v>40994</v>
          </cell>
          <cell r="B20">
            <v>2.8437489999999999</v>
          </cell>
        </row>
        <row r="21">
          <cell r="A21">
            <v>40995</v>
          </cell>
          <cell r="B21">
            <v>2.8437489999999999</v>
          </cell>
        </row>
        <row r="22">
          <cell r="A22">
            <v>40996</v>
          </cell>
          <cell r="B22">
            <v>2.8437489999999999</v>
          </cell>
        </row>
        <row r="23">
          <cell r="A23">
            <v>40997</v>
          </cell>
          <cell r="B23">
            <v>2.8437489999999999</v>
          </cell>
        </row>
        <row r="24">
          <cell r="A24">
            <v>40998</v>
          </cell>
          <cell r="B24">
            <v>2.8437489999999999</v>
          </cell>
        </row>
        <row r="25">
          <cell r="A25">
            <v>41001</v>
          </cell>
          <cell r="B25">
            <v>2.8437489999999999</v>
          </cell>
        </row>
        <row r="26">
          <cell r="A26">
            <v>41002</v>
          </cell>
          <cell r="B26">
            <v>2.8437489999999999</v>
          </cell>
        </row>
        <row r="27">
          <cell r="A27">
            <v>41003</v>
          </cell>
          <cell r="B27">
            <v>2.8437489999999999</v>
          </cell>
        </row>
        <row r="28">
          <cell r="A28">
            <v>41004</v>
          </cell>
          <cell r="B28">
            <v>2.8437489999999999</v>
          </cell>
        </row>
        <row r="29">
          <cell r="A29">
            <v>41008</v>
          </cell>
          <cell r="B29">
            <v>2.8437489999999999</v>
          </cell>
        </row>
        <row r="30">
          <cell r="A30">
            <v>41009</v>
          </cell>
          <cell r="B30">
            <v>2.8437489999999999</v>
          </cell>
        </row>
        <row r="31">
          <cell r="A31">
            <v>41010</v>
          </cell>
          <cell r="B31">
            <v>2.8437489999999999</v>
          </cell>
        </row>
        <row r="32">
          <cell r="A32">
            <v>41011</v>
          </cell>
          <cell r="B32">
            <v>2.8437489999999999</v>
          </cell>
        </row>
        <row r="33">
          <cell r="A33">
            <v>41012</v>
          </cell>
          <cell r="B33">
            <v>2.8437489999999999</v>
          </cell>
        </row>
        <row r="34">
          <cell r="A34">
            <v>41015</v>
          </cell>
          <cell r="B34">
            <v>2.8437489999999999</v>
          </cell>
        </row>
        <row r="35">
          <cell r="A35">
            <v>41016</v>
          </cell>
          <cell r="B35">
            <v>2.8437489999999999</v>
          </cell>
        </row>
        <row r="36">
          <cell r="A36">
            <v>41017</v>
          </cell>
          <cell r="B36">
            <v>2.8437489999999999</v>
          </cell>
        </row>
        <row r="37">
          <cell r="A37">
            <v>41018</v>
          </cell>
          <cell r="B37">
            <v>2.8437489999999999</v>
          </cell>
        </row>
        <row r="38">
          <cell r="A38">
            <v>41019</v>
          </cell>
          <cell r="B38">
            <v>2.8437489999999999</v>
          </cell>
        </row>
        <row r="39">
          <cell r="A39">
            <v>41022</v>
          </cell>
          <cell r="B39">
            <v>2.8437489999999999</v>
          </cell>
        </row>
        <row r="40">
          <cell r="A40">
            <v>41023</v>
          </cell>
          <cell r="B40">
            <v>2.8437489999999999</v>
          </cell>
        </row>
        <row r="41">
          <cell r="A41">
            <v>41024</v>
          </cell>
          <cell r="B41">
            <v>2.8437489999999999</v>
          </cell>
        </row>
        <row r="42">
          <cell r="A42">
            <v>41025</v>
          </cell>
          <cell r="B42">
            <v>2.8437489999999999</v>
          </cell>
        </row>
        <row r="43">
          <cell r="A43">
            <v>41026</v>
          </cell>
          <cell r="B43">
            <v>2.8437489999999999</v>
          </cell>
        </row>
        <row r="44">
          <cell r="A44">
            <v>41029</v>
          </cell>
          <cell r="B44">
            <v>2.8437489999999999</v>
          </cell>
        </row>
        <row r="45">
          <cell r="A45">
            <v>41031</v>
          </cell>
          <cell r="B45">
            <v>2.8437489999999999</v>
          </cell>
        </row>
        <row r="46">
          <cell r="A46">
            <v>41032</v>
          </cell>
          <cell r="B46">
            <v>2.8437489999999999</v>
          </cell>
        </row>
        <row r="47">
          <cell r="A47">
            <v>41033</v>
          </cell>
          <cell r="B47">
            <v>2.8437489999999999</v>
          </cell>
        </row>
        <row r="48">
          <cell r="A48">
            <v>41036</v>
          </cell>
          <cell r="B48">
            <v>2.8437489999999999</v>
          </cell>
        </row>
        <row r="49">
          <cell r="A49">
            <v>41037</v>
          </cell>
          <cell r="B49">
            <v>2.8437489999999999</v>
          </cell>
        </row>
        <row r="50">
          <cell r="A50">
            <v>41038</v>
          </cell>
          <cell r="B50">
            <v>2.8437489999999999</v>
          </cell>
        </row>
        <row r="51">
          <cell r="A51">
            <v>41039</v>
          </cell>
          <cell r="B51">
            <v>2.8437489999999999</v>
          </cell>
        </row>
        <row r="52">
          <cell r="A52">
            <v>41040</v>
          </cell>
          <cell r="B52">
            <v>2.8437489999999999</v>
          </cell>
        </row>
        <row r="53">
          <cell r="A53">
            <v>41043</v>
          </cell>
          <cell r="B53">
            <v>2.8437489999999999</v>
          </cell>
        </row>
        <row r="54">
          <cell r="A54">
            <v>41044</v>
          </cell>
          <cell r="B54">
            <v>2.8437489999999999</v>
          </cell>
        </row>
        <row r="55">
          <cell r="A55">
            <v>41045</v>
          </cell>
          <cell r="B55">
            <v>2.8437489999999999</v>
          </cell>
        </row>
        <row r="56">
          <cell r="A56">
            <v>41046</v>
          </cell>
          <cell r="B56">
            <v>2.8437489999999999</v>
          </cell>
        </row>
        <row r="57">
          <cell r="A57">
            <v>41047</v>
          </cell>
          <cell r="B57">
            <v>2.8437489999999999</v>
          </cell>
        </row>
        <row r="58">
          <cell r="A58">
            <v>41050</v>
          </cell>
          <cell r="B58">
            <v>2.8437489999999999</v>
          </cell>
        </row>
        <row r="59">
          <cell r="A59">
            <v>41051</v>
          </cell>
          <cell r="B59">
            <v>2.8437489999999999</v>
          </cell>
        </row>
        <row r="60">
          <cell r="A60">
            <v>41052</v>
          </cell>
          <cell r="B60">
            <v>2.8437489999999999</v>
          </cell>
        </row>
        <row r="61">
          <cell r="A61">
            <v>41053</v>
          </cell>
          <cell r="B61">
            <v>2.8437489999999999</v>
          </cell>
        </row>
        <row r="62">
          <cell r="A62">
            <v>41054</v>
          </cell>
          <cell r="B62">
            <v>2.8437489999999999</v>
          </cell>
        </row>
        <row r="63">
          <cell r="A63">
            <v>41057</v>
          </cell>
          <cell r="B63">
            <v>2.8437489999999999</v>
          </cell>
        </row>
        <row r="64">
          <cell r="A64">
            <v>41058</v>
          </cell>
          <cell r="B64">
            <v>2.8437489999999999</v>
          </cell>
        </row>
        <row r="65">
          <cell r="A65">
            <v>41059</v>
          </cell>
          <cell r="B65">
            <v>2.8437489999999999</v>
          </cell>
        </row>
        <row r="66">
          <cell r="A66">
            <v>41060</v>
          </cell>
          <cell r="B66">
            <v>2.8437489999999999</v>
          </cell>
        </row>
        <row r="67">
          <cell r="A67">
            <v>41061</v>
          </cell>
          <cell r="B67">
            <v>2.0212490000000001</v>
          </cell>
        </row>
        <row r="68">
          <cell r="A68">
            <v>41064</v>
          </cell>
          <cell r="B68">
            <v>2.0212490000000001</v>
          </cell>
        </row>
        <row r="69">
          <cell r="A69">
            <v>41065</v>
          </cell>
          <cell r="B69">
            <v>2.0212490000000001</v>
          </cell>
        </row>
        <row r="70">
          <cell r="A70">
            <v>41066</v>
          </cell>
          <cell r="B70">
            <v>2.0212490000000001</v>
          </cell>
        </row>
        <row r="71">
          <cell r="A71">
            <v>41068</v>
          </cell>
          <cell r="B71">
            <v>1.9249989999999999</v>
          </cell>
        </row>
        <row r="72">
          <cell r="A72">
            <v>41071</v>
          </cell>
          <cell r="B72">
            <v>1.9249989999999999</v>
          </cell>
        </row>
        <row r="73">
          <cell r="A73">
            <v>41072</v>
          </cell>
          <cell r="B73">
            <v>1.9249989999999999</v>
          </cell>
        </row>
        <row r="74">
          <cell r="A74">
            <v>41073</v>
          </cell>
          <cell r="B74">
            <v>1.9249989999999999</v>
          </cell>
        </row>
        <row r="75">
          <cell r="A75">
            <v>41074</v>
          </cell>
          <cell r="B75">
            <v>1.9249989999999999</v>
          </cell>
        </row>
        <row r="76">
          <cell r="A76">
            <v>41075</v>
          </cell>
          <cell r="B76">
            <v>1.9249989999999999</v>
          </cell>
        </row>
        <row r="77">
          <cell r="A77">
            <v>41078</v>
          </cell>
          <cell r="B77">
            <v>1.9249989999999999</v>
          </cell>
        </row>
        <row r="78">
          <cell r="A78">
            <v>41079</v>
          </cell>
          <cell r="B78">
            <v>1.9249989999999999</v>
          </cell>
        </row>
        <row r="79">
          <cell r="A79">
            <v>41080</v>
          </cell>
          <cell r="B79">
            <v>1.9249989999999999</v>
          </cell>
        </row>
        <row r="80">
          <cell r="A80">
            <v>41081</v>
          </cell>
          <cell r="B80">
            <v>1.9249989999999999</v>
          </cell>
        </row>
        <row r="81">
          <cell r="A81">
            <v>41082</v>
          </cell>
          <cell r="B81">
            <v>1.9249989999999999</v>
          </cell>
        </row>
        <row r="82">
          <cell r="A82">
            <v>41085</v>
          </cell>
          <cell r="B82">
            <v>1.9249989999999999</v>
          </cell>
        </row>
        <row r="83">
          <cell r="A83">
            <v>41086</v>
          </cell>
          <cell r="B83">
            <v>1.9249989999999999</v>
          </cell>
        </row>
        <row r="84">
          <cell r="A84">
            <v>41087</v>
          </cell>
          <cell r="B84">
            <v>1.9249989999999999</v>
          </cell>
        </row>
        <row r="85">
          <cell r="A85">
            <v>41088</v>
          </cell>
          <cell r="B85">
            <v>1.9249989999999999</v>
          </cell>
        </row>
        <row r="86">
          <cell r="A86">
            <v>41089</v>
          </cell>
          <cell r="B86">
            <v>1.9249989999999999</v>
          </cell>
        </row>
        <row r="87">
          <cell r="A87">
            <v>41092</v>
          </cell>
          <cell r="B87">
            <v>1.9249989999999999</v>
          </cell>
        </row>
        <row r="88">
          <cell r="A88">
            <v>41093</v>
          </cell>
          <cell r="B88">
            <v>1.9249989999999999</v>
          </cell>
        </row>
        <row r="89">
          <cell r="A89">
            <v>41094</v>
          </cell>
          <cell r="B89">
            <v>1.9249989999999999</v>
          </cell>
        </row>
        <row r="90">
          <cell r="A90">
            <v>41095</v>
          </cell>
          <cell r="B90">
            <v>1.9249989999999999</v>
          </cell>
        </row>
        <row r="91">
          <cell r="A91">
            <v>41096</v>
          </cell>
          <cell r="B91">
            <v>1.9249989999999999</v>
          </cell>
        </row>
        <row r="92">
          <cell r="A92">
            <v>41100</v>
          </cell>
          <cell r="B92">
            <v>1.9249989999999999</v>
          </cell>
        </row>
        <row r="93">
          <cell r="A93">
            <v>41101</v>
          </cell>
          <cell r="B93">
            <v>1.9249989999999999</v>
          </cell>
        </row>
        <row r="94">
          <cell r="A94">
            <v>41102</v>
          </cell>
          <cell r="B94">
            <v>1.9249989999999999</v>
          </cell>
        </row>
        <row r="95">
          <cell r="A95">
            <v>41103</v>
          </cell>
          <cell r="B95">
            <v>1.9249989999999999</v>
          </cell>
        </row>
        <row r="96">
          <cell r="A96">
            <v>41106</v>
          </cell>
          <cell r="B96">
            <v>1.9249989999999999</v>
          </cell>
        </row>
        <row r="97">
          <cell r="A97">
            <v>41107</v>
          </cell>
          <cell r="B97">
            <v>1.9249989999999999</v>
          </cell>
        </row>
        <row r="98">
          <cell r="A98">
            <v>41108</v>
          </cell>
          <cell r="B98">
            <v>1.9249989999999999</v>
          </cell>
        </row>
        <row r="99">
          <cell r="A99">
            <v>41109</v>
          </cell>
          <cell r="B99">
            <v>1.9249989999999999</v>
          </cell>
        </row>
        <row r="100">
          <cell r="A100">
            <v>41110</v>
          </cell>
          <cell r="B100">
            <v>1.9249989999999999</v>
          </cell>
        </row>
        <row r="101">
          <cell r="A101">
            <v>41113</v>
          </cell>
          <cell r="B101">
            <v>1.9249989999999999</v>
          </cell>
        </row>
        <row r="102">
          <cell r="A102">
            <v>41114</v>
          </cell>
          <cell r="B102">
            <v>1.9249989999999999</v>
          </cell>
        </row>
        <row r="103">
          <cell r="A103">
            <v>41115</v>
          </cell>
          <cell r="B103">
            <v>1.9249989999999999</v>
          </cell>
        </row>
        <row r="104">
          <cell r="A104">
            <v>41116</v>
          </cell>
          <cell r="B104">
            <v>1.9249989999999999</v>
          </cell>
        </row>
        <row r="105">
          <cell r="A105">
            <v>41117</v>
          </cell>
          <cell r="B105">
            <v>1.9249989999999999</v>
          </cell>
        </row>
        <row r="106">
          <cell r="A106">
            <v>41120</v>
          </cell>
          <cell r="B106">
            <v>1.9249989999999999</v>
          </cell>
        </row>
        <row r="107">
          <cell r="A107">
            <v>41121</v>
          </cell>
          <cell r="B107">
            <v>1.7499990000000001</v>
          </cell>
        </row>
        <row r="108">
          <cell r="A108">
            <v>41122</v>
          </cell>
          <cell r="B108">
            <v>1.7499990000000001</v>
          </cell>
        </row>
        <row r="109">
          <cell r="A109">
            <v>41123</v>
          </cell>
          <cell r="B109">
            <v>1.7499990000000001</v>
          </cell>
        </row>
        <row r="110">
          <cell r="A110">
            <v>41124</v>
          </cell>
          <cell r="B110">
            <v>1.7499990000000001</v>
          </cell>
        </row>
        <row r="111">
          <cell r="A111">
            <v>41127</v>
          </cell>
          <cell r="B111">
            <v>1.7499990000000001</v>
          </cell>
        </row>
        <row r="112">
          <cell r="A112">
            <v>41128</v>
          </cell>
          <cell r="B112">
            <v>1.7499990000000001</v>
          </cell>
        </row>
        <row r="113">
          <cell r="A113">
            <v>41129</v>
          </cell>
          <cell r="B113">
            <v>1.7499990000000001</v>
          </cell>
        </row>
        <row r="114">
          <cell r="A114">
            <v>41130</v>
          </cell>
          <cell r="B114">
            <v>1.7499990000000001</v>
          </cell>
        </row>
        <row r="115">
          <cell r="A115">
            <v>41131</v>
          </cell>
          <cell r="B115">
            <v>1.7499990000000001</v>
          </cell>
        </row>
        <row r="116">
          <cell r="A116">
            <v>41134</v>
          </cell>
          <cell r="B116">
            <v>1.7499990000000001</v>
          </cell>
        </row>
        <row r="117">
          <cell r="A117">
            <v>41135</v>
          </cell>
          <cell r="B117">
            <v>1.9249989999999999</v>
          </cell>
        </row>
        <row r="118">
          <cell r="A118">
            <v>41136</v>
          </cell>
          <cell r="B118">
            <v>1.9249989999999999</v>
          </cell>
        </row>
        <row r="119">
          <cell r="A119">
            <v>41137</v>
          </cell>
          <cell r="B119">
            <v>1.9249989999999999</v>
          </cell>
        </row>
        <row r="120">
          <cell r="A120">
            <v>41138</v>
          </cell>
          <cell r="B120">
            <v>1.9249989999999999</v>
          </cell>
        </row>
        <row r="121">
          <cell r="A121">
            <v>41141</v>
          </cell>
          <cell r="B121">
            <v>1.9249989999999999</v>
          </cell>
        </row>
        <row r="122">
          <cell r="A122">
            <v>41142</v>
          </cell>
          <cell r="B122">
            <v>1.9249989999999999</v>
          </cell>
        </row>
        <row r="123">
          <cell r="A123">
            <v>41143</v>
          </cell>
          <cell r="B123">
            <v>1.9249989999999999</v>
          </cell>
        </row>
        <row r="124">
          <cell r="A124">
            <v>41144</v>
          </cell>
          <cell r="B124">
            <v>1.9249989999999999</v>
          </cell>
        </row>
        <row r="125">
          <cell r="A125">
            <v>41145</v>
          </cell>
          <cell r="B125">
            <v>1.9249989999999999</v>
          </cell>
        </row>
        <row r="126">
          <cell r="A126">
            <v>41148</v>
          </cell>
          <cell r="B126">
            <v>1.9249989999999999</v>
          </cell>
        </row>
        <row r="127">
          <cell r="A127">
            <v>41149</v>
          </cell>
          <cell r="B127">
            <v>1.9249989999999999</v>
          </cell>
        </row>
        <row r="128">
          <cell r="A128">
            <v>41150</v>
          </cell>
          <cell r="B128">
            <v>1.9249989999999999</v>
          </cell>
        </row>
        <row r="129">
          <cell r="A129">
            <v>41151</v>
          </cell>
          <cell r="B129">
            <v>1.9249989999999999</v>
          </cell>
        </row>
        <row r="130">
          <cell r="A130">
            <v>41152</v>
          </cell>
          <cell r="B130">
            <v>1.9249989999999999</v>
          </cell>
        </row>
        <row r="131">
          <cell r="A131">
            <v>41155</v>
          </cell>
          <cell r="B131">
            <v>1.9249989999999999</v>
          </cell>
        </row>
        <row r="132">
          <cell r="A132">
            <v>41156</v>
          </cell>
          <cell r="B132">
            <v>1.9249989999999999</v>
          </cell>
        </row>
        <row r="133">
          <cell r="A133">
            <v>41157</v>
          </cell>
          <cell r="B133">
            <v>1.9249989999999999</v>
          </cell>
        </row>
        <row r="134">
          <cell r="A134">
            <v>41158</v>
          </cell>
          <cell r="B134">
            <v>1.9249989999999999</v>
          </cell>
        </row>
        <row r="135">
          <cell r="A135">
            <v>41162</v>
          </cell>
          <cell r="B135">
            <v>1.9249989999999999</v>
          </cell>
        </row>
        <row r="136">
          <cell r="A136">
            <v>41163</v>
          </cell>
          <cell r="B136">
            <v>1.9249989999999999</v>
          </cell>
        </row>
        <row r="137">
          <cell r="A137">
            <v>41164</v>
          </cell>
          <cell r="B137">
            <v>1.9249989999999999</v>
          </cell>
        </row>
        <row r="138">
          <cell r="A138">
            <v>41165</v>
          </cell>
          <cell r="B138">
            <v>1.9249989999999999</v>
          </cell>
        </row>
        <row r="139">
          <cell r="A139">
            <v>41166</v>
          </cell>
          <cell r="B139">
            <v>1.9249989999999999</v>
          </cell>
        </row>
        <row r="140">
          <cell r="A140">
            <v>41169</v>
          </cell>
          <cell r="B140">
            <v>1.9249989999999999</v>
          </cell>
        </row>
        <row r="141">
          <cell r="A141">
            <v>41170</v>
          </cell>
          <cell r="B141">
            <v>1.9249989999999999</v>
          </cell>
        </row>
        <row r="142">
          <cell r="A142">
            <v>41171</v>
          </cell>
          <cell r="B142">
            <v>1.9249989999999999</v>
          </cell>
        </row>
        <row r="143">
          <cell r="A143">
            <v>41172</v>
          </cell>
          <cell r="B143">
            <v>1.9249989999999999</v>
          </cell>
        </row>
        <row r="144">
          <cell r="A144">
            <v>41173</v>
          </cell>
          <cell r="B144">
            <v>1.9249989999999999</v>
          </cell>
        </row>
        <row r="145">
          <cell r="A145">
            <v>41176</v>
          </cell>
          <cell r="B145">
            <v>1.9249989999999999</v>
          </cell>
        </row>
        <row r="146">
          <cell r="A146">
            <v>41177</v>
          </cell>
          <cell r="B146">
            <v>1.9249989999999999</v>
          </cell>
        </row>
        <row r="147">
          <cell r="A147">
            <v>41178</v>
          </cell>
          <cell r="B147">
            <v>1.9249989999999999</v>
          </cell>
        </row>
        <row r="148">
          <cell r="A148">
            <v>41179</v>
          </cell>
          <cell r="B148">
            <v>1.9249989999999999</v>
          </cell>
        </row>
        <row r="149">
          <cell r="A149">
            <v>41180</v>
          </cell>
          <cell r="B149">
            <v>1.9249989999999999</v>
          </cell>
        </row>
        <row r="150">
          <cell r="A150">
            <v>41183</v>
          </cell>
          <cell r="B150">
            <v>1.9249989999999999</v>
          </cell>
        </row>
        <row r="151">
          <cell r="A151">
            <v>41184</v>
          </cell>
          <cell r="B151">
            <v>1.9249989999999999</v>
          </cell>
        </row>
        <row r="152">
          <cell r="A152">
            <v>41185</v>
          </cell>
          <cell r="B152">
            <v>1.9249989999999999</v>
          </cell>
        </row>
        <row r="153">
          <cell r="A153">
            <v>41186</v>
          </cell>
          <cell r="B153">
            <v>1.9249989999999999</v>
          </cell>
        </row>
        <row r="154">
          <cell r="A154">
            <v>41187</v>
          </cell>
          <cell r="B154">
            <v>1.9249989999999999</v>
          </cell>
        </row>
        <row r="155">
          <cell r="A155">
            <v>41190</v>
          </cell>
          <cell r="B155">
            <v>1.9249989999999999</v>
          </cell>
        </row>
        <row r="156">
          <cell r="A156">
            <v>41191</v>
          </cell>
          <cell r="B156">
            <v>1.9249989999999999</v>
          </cell>
        </row>
        <row r="157">
          <cell r="A157">
            <v>41192</v>
          </cell>
          <cell r="B157">
            <v>1.9249989999999999</v>
          </cell>
        </row>
        <row r="158">
          <cell r="A158">
            <v>41193</v>
          </cell>
          <cell r="B158">
            <v>1.9249989999999999</v>
          </cell>
        </row>
        <row r="159">
          <cell r="A159">
            <v>41197</v>
          </cell>
          <cell r="B159">
            <v>2.1874989999999999</v>
          </cell>
        </row>
        <row r="160">
          <cell r="A160">
            <v>41198</v>
          </cell>
          <cell r="B160">
            <v>2.1874989999999999</v>
          </cell>
        </row>
        <row r="161">
          <cell r="A161">
            <v>41199</v>
          </cell>
          <cell r="B161">
            <v>2.869999</v>
          </cell>
        </row>
        <row r="162">
          <cell r="A162">
            <v>41200</v>
          </cell>
          <cell r="B162">
            <v>2.869999</v>
          </cell>
        </row>
        <row r="163">
          <cell r="A163">
            <v>41201</v>
          </cell>
          <cell r="B163">
            <v>2.869999</v>
          </cell>
        </row>
        <row r="164">
          <cell r="A164">
            <v>41204</v>
          </cell>
          <cell r="B164">
            <v>2.869999</v>
          </cell>
        </row>
        <row r="165">
          <cell r="A165">
            <v>41205</v>
          </cell>
          <cell r="B165">
            <v>3.4999989999999999</v>
          </cell>
        </row>
        <row r="166">
          <cell r="A166">
            <v>41206</v>
          </cell>
          <cell r="B166">
            <v>3.4999989999999999</v>
          </cell>
        </row>
        <row r="167">
          <cell r="A167">
            <v>41207</v>
          </cell>
          <cell r="B167">
            <v>3.9374989999999999</v>
          </cell>
        </row>
        <row r="168">
          <cell r="A168">
            <v>41208</v>
          </cell>
          <cell r="B168">
            <v>4.1124989999999997</v>
          </cell>
        </row>
        <row r="169">
          <cell r="A169">
            <v>41211</v>
          </cell>
          <cell r="B169">
            <v>4.1124989999999997</v>
          </cell>
        </row>
        <row r="170">
          <cell r="A170">
            <v>41212</v>
          </cell>
          <cell r="B170">
            <v>4.3662489999999998</v>
          </cell>
        </row>
        <row r="171">
          <cell r="A171">
            <v>41213</v>
          </cell>
          <cell r="B171">
            <v>4.3662489999999998</v>
          </cell>
        </row>
        <row r="172">
          <cell r="A172">
            <v>41214</v>
          </cell>
          <cell r="B172">
            <v>4.3662489999999998</v>
          </cell>
        </row>
        <row r="173">
          <cell r="A173">
            <v>41218</v>
          </cell>
          <cell r="B173">
            <v>4.3662489999999998</v>
          </cell>
        </row>
        <row r="174">
          <cell r="A174">
            <v>41219</v>
          </cell>
          <cell r="B174">
            <v>4.3662489999999998</v>
          </cell>
        </row>
        <row r="175">
          <cell r="A175">
            <v>41220</v>
          </cell>
          <cell r="B175">
            <v>4.3662489999999998</v>
          </cell>
        </row>
        <row r="176">
          <cell r="A176">
            <v>41221</v>
          </cell>
          <cell r="B176">
            <v>4.3662489999999998</v>
          </cell>
        </row>
        <row r="177">
          <cell r="A177">
            <v>41222</v>
          </cell>
          <cell r="B177">
            <v>4.3662489999999998</v>
          </cell>
        </row>
        <row r="178">
          <cell r="A178">
            <v>41225</v>
          </cell>
          <cell r="B178">
            <v>4.3662489999999998</v>
          </cell>
        </row>
        <row r="179">
          <cell r="A179">
            <v>41226</v>
          </cell>
          <cell r="B179">
            <v>4.3662489999999998</v>
          </cell>
        </row>
        <row r="180">
          <cell r="A180">
            <v>41227</v>
          </cell>
          <cell r="B180">
            <v>4.3662489999999998</v>
          </cell>
        </row>
        <row r="181">
          <cell r="A181">
            <v>41229</v>
          </cell>
          <cell r="B181">
            <v>4.3662489999999998</v>
          </cell>
        </row>
        <row r="182">
          <cell r="A182">
            <v>41232</v>
          </cell>
          <cell r="B182">
            <v>4.3662489999999998</v>
          </cell>
        </row>
        <row r="183">
          <cell r="A183">
            <v>41234</v>
          </cell>
          <cell r="B183">
            <v>4.3662489999999998</v>
          </cell>
        </row>
        <row r="184">
          <cell r="A184">
            <v>41235</v>
          </cell>
          <cell r="B184">
            <v>4.3662489999999998</v>
          </cell>
        </row>
        <row r="185">
          <cell r="A185">
            <v>41236</v>
          </cell>
          <cell r="B185">
            <v>4.3662489999999998</v>
          </cell>
        </row>
        <row r="186">
          <cell r="A186">
            <v>41239</v>
          </cell>
          <cell r="B186">
            <v>4.3662489999999998</v>
          </cell>
        </row>
        <row r="187">
          <cell r="A187">
            <v>41240</v>
          </cell>
          <cell r="B187">
            <v>4.3662489999999998</v>
          </cell>
        </row>
        <row r="188">
          <cell r="A188">
            <v>41241</v>
          </cell>
          <cell r="B188">
            <v>4.3662489999999998</v>
          </cell>
        </row>
        <row r="189">
          <cell r="A189">
            <v>41242</v>
          </cell>
          <cell r="B189">
            <v>4.3662489999999998</v>
          </cell>
        </row>
        <row r="190">
          <cell r="A190">
            <v>41243</v>
          </cell>
          <cell r="B190">
            <v>4.3662489999999998</v>
          </cell>
        </row>
        <row r="191">
          <cell r="A191">
            <v>41246</v>
          </cell>
          <cell r="B191">
            <v>4.3662489999999998</v>
          </cell>
        </row>
        <row r="192">
          <cell r="A192">
            <v>41247</v>
          </cell>
          <cell r="B192">
            <v>4.3662489999999998</v>
          </cell>
        </row>
        <row r="193">
          <cell r="A193">
            <v>41248</v>
          </cell>
          <cell r="B193">
            <v>5.1124999999999998</v>
          </cell>
        </row>
        <row r="194">
          <cell r="A194">
            <v>41249</v>
          </cell>
          <cell r="B194">
            <v>5.3975</v>
          </cell>
        </row>
        <row r="195">
          <cell r="A195">
            <v>41250</v>
          </cell>
          <cell r="B195">
            <v>5.46875</v>
          </cell>
        </row>
        <row r="196">
          <cell r="A196">
            <v>41253</v>
          </cell>
          <cell r="B196">
            <v>5.375</v>
          </cell>
        </row>
        <row r="197">
          <cell r="A197">
            <v>41254</v>
          </cell>
          <cell r="B197">
            <v>5.35</v>
          </cell>
        </row>
        <row r="198">
          <cell r="A198">
            <v>41255</v>
          </cell>
          <cell r="B198">
            <v>5.375</v>
          </cell>
        </row>
        <row r="199">
          <cell r="A199">
            <v>41256</v>
          </cell>
          <cell r="B199">
            <v>5.4124999999999996</v>
          </cell>
        </row>
        <row r="200">
          <cell r="A200">
            <v>41257</v>
          </cell>
          <cell r="B200">
            <v>5.4375</v>
          </cell>
        </row>
        <row r="201">
          <cell r="A201">
            <v>41260</v>
          </cell>
          <cell r="B201">
            <v>5.625</v>
          </cell>
        </row>
        <row r="202">
          <cell r="A202">
            <v>41261</v>
          </cell>
          <cell r="B202">
            <v>5.8</v>
          </cell>
        </row>
        <row r="203">
          <cell r="A203">
            <v>41262</v>
          </cell>
          <cell r="B203">
            <v>5.8125</v>
          </cell>
        </row>
        <row r="204">
          <cell r="A204">
            <v>41263</v>
          </cell>
          <cell r="B204">
            <v>5.81</v>
          </cell>
        </row>
        <row r="205">
          <cell r="A205">
            <v>41264</v>
          </cell>
          <cell r="B205">
            <v>5.78125</v>
          </cell>
        </row>
        <row r="206">
          <cell r="A206">
            <v>41269</v>
          </cell>
          <cell r="B206">
            <v>5.6875</v>
          </cell>
        </row>
        <row r="207">
          <cell r="A207">
            <v>41270</v>
          </cell>
          <cell r="B207">
            <v>5.6375000000000002</v>
          </cell>
        </row>
        <row r="208">
          <cell r="A208">
            <v>41271</v>
          </cell>
          <cell r="B208">
            <v>5.78125</v>
          </cell>
        </row>
        <row r="209">
          <cell r="A209">
            <v>41276</v>
          </cell>
          <cell r="B209">
            <v>5.6875</v>
          </cell>
        </row>
        <row r="210">
          <cell r="A210">
            <v>41277</v>
          </cell>
          <cell r="B210">
            <v>5.55</v>
          </cell>
        </row>
        <row r="211">
          <cell r="A211">
            <v>41278</v>
          </cell>
          <cell r="B211">
            <v>5.7374999999999998</v>
          </cell>
        </row>
        <row r="212">
          <cell r="A212">
            <v>41281</v>
          </cell>
          <cell r="B212">
            <v>5.7374999999999998</v>
          </cell>
        </row>
        <row r="213">
          <cell r="A213">
            <v>41282</v>
          </cell>
          <cell r="B213">
            <v>5.5</v>
          </cell>
        </row>
        <row r="214">
          <cell r="A214">
            <v>41283</v>
          </cell>
          <cell r="B214">
            <v>5.54</v>
          </cell>
        </row>
        <row r="215">
          <cell r="A215">
            <v>41284</v>
          </cell>
          <cell r="B215">
            <v>5.625</v>
          </cell>
        </row>
        <row r="216">
          <cell r="A216">
            <v>41285</v>
          </cell>
          <cell r="B216">
            <v>5.6987500000000004</v>
          </cell>
        </row>
        <row r="217">
          <cell r="A217">
            <v>41288</v>
          </cell>
          <cell r="B217">
            <v>5.3849999999999998</v>
          </cell>
        </row>
        <row r="218">
          <cell r="A218">
            <v>41289</v>
          </cell>
          <cell r="B218">
            <v>5.34375</v>
          </cell>
        </row>
        <row r="219">
          <cell r="A219">
            <v>41290</v>
          </cell>
          <cell r="B219">
            <v>5.4024999999999999</v>
          </cell>
        </row>
        <row r="220">
          <cell r="A220">
            <v>41291</v>
          </cell>
          <cell r="B220">
            <v>5.4749999999999996</v>
          </cell>
        </row>
        <row r="221">
          <cell r="A221">
            <v>41292</v>
          </cell>
          <cell r="B221">
            <v>5.4625000000000004</v>
          </cell>
        </row>
        <row r="222">
          <cell r="A222">
            <v>41295</v>
          </cell>
          <cell r="B222">
            <v>5.5</v>
          </cell>
        </row>
        <row r="223">
          <cell r="A223">
            <v>41296</v>
          </cell>
          <cell r="B223">
            <v>5.4862500000000001</v>
          </cell>
        </row>
        <row r="224">
          <cell r="A224">
            <v>41297</v>
          </cell>
          <cell r="B224">
            <v>5.5549999999999997</v>
          </cell>
        </row>
        <row r="225">
          <cell r="A225">
            <v>41298</v>
          </cell>
          <cell r="B225">
            <v>5.6937499999999996</v>
          </cell>
        </row>
        <row r="226">
          <cell r="A226">
            <v>41302</v>
          </cell>
          <cell r="B226">
            <v>5.75</v>
          </cell>
        </row>
        <row r="227">
          <cell r="A227">
            <v>41303</v>
          </cell>
          <cell r="B227">
            <v>5.9312500000000004</v>
          </cell>
        </row>
        <row r="228">
          <cell r="A228">
            <v>41304</v>
          </cell>
          <cell r="B228">
            <v>6.0387500000000003</v>
          </cell>
        </row>
        <row r="229">
          <cell r="A229">
            <v>41305</v>
          </cell>
          <cell r="B229">
            <v>6.1124999999999998</v>
          </cell>
        </row>
        <row r="230">
          <cell r="A230">
            <v>41306</v>
          </cell>
          <cell r="B230">
            <v>6.1312499999999996</v>
          </cell>
        </row>
        <row r="231">
          <cell r="A231">
            <v>41309</v>
          </cell>
          <cell r="B231">
            <v>6.1124999999999998</v>
          </cell>
        </row>
        <row r="232">
          <cell r="A232">
            <v>41310</v>
          </cell>
          <cell r="B232">
            <v>6.1612499999999999</v>
          </cell>
        </row>
        <row r="233">
          <cell r="A233">
            <v>41311</v>
          </cell>
          <cell r="B233">
            <v>6.1812500000000004</v>
          </cell>
        </row>
        <row r="234">
          <cell r="A234">
            <v>41312</v>
          </cell>
          <cell r="B234">
            <v>6.1825000000000001</v>
          </cell>
        </row>
        <row r="235">
          <cell r="A235">
            <v>41313</v>
          </cell>
          <cell r="B235">
            <v>6.3125</v>
          </cell>
        </row>
        <row r="236">
          <cell r="A236">
            <v>41318</v>
          </cell>
          <cell r="B236">
            <v>6.3012499999999996</v>
          </cell>
        </row>
        <row r="237">
          <cell r="A237">
            <v>41319</v>
          </cell>
          <cell r="B237">
            <v>6.3362499999999997</v>
          </cell>
        </row>
        <row r="238">
          <cell r="A238">
            <v>41320</v>
          </cell>
          <cell r="B238">
            <v>6.4</v>
          </cell>
        </row>
        <row r="239">
          <cell r="A239">
            <v>41323</v>
          </cell>
          <cell r="B239">
            <v>6.4</v>
          </cell>
        </row>
        <row r="240">
          <cell r="A240">
            <v>41324</v>
          </cell>
          <cell r="B240">
            <v>6.3274999999999997</v>
          </cell>
        </row>
        <row r="241">
          <cell r="A241">
            <v>41325</v>
          </cell>
          <cell r="B241">
            <v>6.25</v>
          </cell>
        </row>
        <row r="242">
          <cell r="A242">
            <v>41326</v>
          </cell>
          <cell r="B242">
            <v>6.28125</v>
          </cell>
        </row>
        <row r="243">
          <cell r="A243">
            <v>41327</v>
          </cell>
          <cell r="B243">
            <v>6.4</v>
          </cell>
        </row>
        <row r="244">
          <cell r="A244">
            <v>41330</v>
          </cell>
          <cell r="B244">
            <v>6.3812499999999996</v>
          </cell>
        </row>
        <row r="245">
          <cell r="A245">
            <v>41331</v>
          </cell>
          <cell r="B245">
            <v>6.375</v>
          </cell>
        </row>
        <row r="246">
          <cell r="A246">
            <v>41332</v>
          </cell>
          <cell r="B246">
            <v>6.3724999999999996</v>
          </cell>
        </row>
        <row r="247">
          <cell r="A247">
            <v>41333</v>
          </cell>
          <cell r="B247">
            <v>6.4749999999999996</v>
          </cell>
        </row>
        <row r="248">
          <cell r="A248">
            <v>41334</v>
          </cell>
          <cell r="B248">
            <v>6.4012500000000001</v>
          </cell>
        </row>
        <row r="249">
          <cell r="A249">
            <v>41337</v>
          </cell>
          <cell r="B249">
            <v>6.6074999999999999</v>
          </cell>
        </row>
        <row r="250">
          <cell r="A250">
            <v>41338</v>
          </cell>
          <cell r="B250">
            <v>6.6375000000000002</v>
          </cell>
        </row>
        <row r="251">
          <cell r="A251">
            <v>41339</v>
          </cell>
          <cell r="B251">
            <v>6.6124999999999998</v>
          </cell>
        </row>
        <row r="252">
          <cell r="A252">
            <v>41340</v>
          </cell>
          <cell r="B252">
            <v>6.39</v>
          </cell>
        </row>
        <row r="253">
          <cell r="A253">
            <v>41341</v>
          </cell>
          <cell r="B253">
            <v>6.4275000000000002</v>
          </cell>
        </row>
        <row r="254">
          <cell r="A254">
            <v>41344</v>
          </cell>
          <cell r="B254">
            <v>6.2249999999999996</v>
          </cell>
        </row>
        <row r="255">
          <cell r="A255">
            <v>41345</v>
          </cell>
          <cell r="B255">
            <v>6.0750000000000002</v>
          </cell>
        </row>
        <row r="256">
          <cell r="A256">
            <v>41346</v>
          </cell>
          <cell r="B256">
            <v>6.2249999999999996</v>
          </cell>
        </row>
        <row r="257">
          <cell r="A257">
            <v>41347</v>
          </cell>
          <cell r="B257">
            <v>6.1775000000000002</v>
          </cell>
        </row>
        <row r="258">
          <cell r="A258">
            <v>41348</v>
          </cell>
          <cell r="B258">
            <v>6.03</v>
          </cell>
        </row>
        <row r="259">
          <cell r="A259">
            <v>41351</v>
          </cell>
          <cell r="B259">
            <v>6.14</v>
          </cell>
        </row>
        <row r="260">
          <cell r="A260">
            <v>41352</v>
          </cell>
          <cell r="B260">
            <v>6.2949999999999999</v>
          </cell>
        </row>
        <row r="261">
          <cell r="A261">
            <v>41353</v>
          </cell>
          <cell r="B261">
            <v>6.15</v>
          </cell>
        </row>
        <row r="262">
          <cell r="A262">
            <v>41354</v>
          </cell>
          <cell r="B262">
            <v>6.0975000000000001</v>
          </cell>
        </row>
        <row r="263">
          <cell r="A263">
            <v>41355</v>
          </cell>
          <cell r="B263">
            <v>5.8949999999999996</v>
          </cell>
        </row>
        <row r="264">
          <cell r="A264">
            <v>41358</v>
          </cell>
          <cell r="B264">
            <v>6.1875</v>
          </cell>
        </row>
        <row r="265">
          <cell r="A265">
            <v>41359</v>
          </cell>
          <cell r="B265">
            <v>6.2</v>
          </cell>
        </row>
        <row r="266">
          <cell r="A266">
            <v>41360</v>
          </cell>
          <cell r="B266">
            <v>6.4</v>
          </cell>
        </row>
        <row r="267">
          <cell r="A267">
            <v>41361</v>
          </cell>
          <cell r="B267">
            <v>6.4874999999999998</v>
          </cell>
        </row>
        <row r="268">
          <cell r="A268">
            <v>41365</v>
          </cell>
          <cell r="B268">
            <v>6.4625000000000004</v>
          </cell>
        </row>
        <row r="269">
          <cell r="A269">
            <v>41366</v>
          </cell>
          <cell r="B269">
            <v>6.4649999999999999</v>
          </cell>
        </row>
        <row r="270">
          <cell r="A270">
            <v>41367</v>
          </cell>
          <cell r="B270">
            <v>6.4249999999999998</v>
          </cell>
        </row>
        <row r="271">
          <cell r="A271">
            <v>41368</v>
          </cell>
          <cell r="B271">
            <v>6.375</v>
          </cell>
        </row>
        <row r="272">
          <cell r="A272">
            <v>41369</v>
          </cell>
          <cell r="B272">
            <v>6.4474999999999998</v>
          </cell>
        </row>
        <row r="273">
          <cell r="A273">
            <v>41372</v>
          </cell>
          <cell r="B273">
            <v>6.4974999999999996</v>
          </cell>
        </row>
        <row r="274">
          <cell r="A274">
            <v>41373</v>
          </cell>
          <cell r="B274">
            <v>6.5</v>
          </cell>
        </row>
        <row r="275">
          <cell r="A275">
            <v>41374</v>
          </cell>
          <cell r="B275">
            <v>6.6124999999999998</v>
          </cell>
        </row>
        <row r="276">
          <cell r="A276">
            <v>41375</v>
          </cell>
          <cell r="B276">
            <v>6.6</v>
          </cell>
        </row>
        <row r="277">
          <cell r="A277">
            <v>41376</v>
          </cell>
          <cell r="B277">
            <v>6.6</v>
          </cell>
        </row>
        <row r="278">
          <cell r="A278">
            <v>41379</v>
          </cell>
          <cell r="B278">
            <v>6.6124999999999998</v>
          </cell>
        </row>
        <row r="279">
          <cell r="A279">
            <v>41380</v>
          </cell>
          <cell r="B279">
            <v>6.5824999999999996</v>
          </cell>
        </row>
        <row r="280">
          <cell r="A280">
            <v>41381</v>
          </cell>
          <cell r="B280">
            <v>6.4974999999999996</v>
          </cell>
        </row>
        <row r="281">
          <cell r="A281">
            <v>41382</v>
          </cell>
          <cell r="B281">
            <v>6.4249999999999998</v>
          </cell>
        </row>
        <row r="282">
          <cell r="A282">
            <v>41383</v>
          </cell>
          <cell r="B282">
            <v>6.3</v>
          </cell>
        </row>
        <row r="283">
          <cell r="A283">
            <v>41386</v>
          </cell>
          <cell r="B283">
            <v>6.8125</v>
          </cell>
        </row>
        <row r="284">
          <cell r="A284">
            <v>41387</v>
          </cell>
          <cell r="B284">
            <v>6.875</v>
          </cell>
        </row>
        <row r="285">
          <cell r="A285">
            <v>41388</v>
          </cell>
          <cell r="B285">
            <v>6.9</v>
          </cell>
        </row>
        <row r="286">
          <cell r="A286">
            <v>41389</v>
          </cell>
          <cell r="B286">
            <v>6.9074999999999998</v>
          </cell>
        </row>
        <row r="287">
          <cell r="A287">
            <v>41390</v>
          </cell>
          <cell r="B287">
            <v>6.6749999999999998</v>
          </cell>
        </row>
        <row r="288">
          <cell r="A288">
            <v>41393</v>
          </cell>
          <cell r="B288">
            <v>6.8</v>
          </cell>
        </row>
        <row r="289">
          <cell r="A289">
            <v>41394</v>
          </cell>
          <cell r="B289">
            <v>7</v>
          </cell>
        </row>
        <row r="290">
          <cell r="A290">
            <v>41396</v>
          </cell>
          <cell r="B290">
            <v>7.1349999999999998</v>
          </cell>
        </row>
        <row r="291">
          <cell r="A291">
            <v>41397</v>
          </cell>
          <cell r="B291">
            <v>7.1</v>
          </cell>
        </row>
        <row r="292">
          <cell r="A292">
            <v>41400</v>
          </cell>
          <cell r="B292">
            <v>7.2</v>
          </cell>
        </row>
        <row r="293">
          <cell r="A293">
            <v>41401</v>
          </cell>
          <cell r="B293">
            <v>7.2249999999999996</v>
          </cell>
        </row>
        <row r="294">
          <cell r="A294">
            <v>41402</v>
          </cell>
          <cell r="B294">
            <v>7.2774999999999999</v>
          </cell>
        </row>
        <row r="295">
          <cell r="A295">
            <v>41403</v>
          </cell>
          <cell r="B295">
            <v>7.3250000000000002</v>
          </cell>
        </row>
        <row r="296">
          <cell r="A296">
            <v>41404</v>
          </cell>
          <cell r="B296">
            <v>7.2249999999999996</v>
          </cell>
        </row>
        <row r="297">
          <cell r="A297">
            <v>41407</v>
          </cell>
          <cell r="B297">
            <v>7.4950000000000001</v>
          </cell>
        </row>
        <row r="298">
          <cell r="A298">
            <v>41408</v>
          </cell>
          <cell r="B298">
            <v>7.5250000000000004</v>
          </cell>
        </row>
        <row r="299">
          <cell r="A299">
            <v>41409</v>
          </cell>
          <cell r="B299">
            <v>7.7525000000000004</v>
          </cell>
        </row>
        <row r="300">
          <cell r="A300">
            <v>41410</v>
          </cell>
          <cell r="B300">
            <v>7.7750000000000004</v>
          </cell>
        </row>
        <row r="301">
          <cell r="A301">
            <v>41411</v>
          </cell>
          <cell r="B301">
            <v>7.7874999999999996</v>
          </cell>
        </row>
        <row r="302">
          <cell r="A302">
            <v>41414</v>
          </cell>
          <cell r="B302">
            <v>7.7750000000000004</v>
          </cell>
        </row>
        <row r="303">
          <cell r="A303">
            <v>41415</v>
          </cell>
          <cell r="B303">
            <v>7.7725</v>
          </cell>
        </row>
        <row r="304">
          <cell r="A304">
            <v>41416</v>
          </cell>
          <cell r="B304">
            <v>7.8624999999999998</v>
          </cell>
        </row>
        <row r="305">
          <cell r="A305">
            <v>41417</v>
          </cell>
          <cell r="B305">
            <v>7.75</v>
          </cell>
        </row>
        <row r="306">
          <cell r="A306">
            <v>41418</v>
          </cell>
          <cell r="B306">
            <v>7.8624999999999998</v>
          </cell>
        </row>
        <row r="307">
          <cell r="A307">
            <v>41421</v>
          </cell>
          <cell r="B307">
            <v>7.9675000000000002</v>
          </cell>
        </row>
        <row r="308">
          <cell r="A308">
            <v>41422</v>
          </cell>
          <cell r="B308">
            <v>8.0299999999999994</v>
          </cell>
        </row>
        <row r="309">
          <cell r="A309">
            <v>41423</v>
          </cell>
          <cell r="B309">
            <v>7.8</v>
          </cell>
        </row>
        <row r="310">
          <cell r="A310">
            <v>41425</v>
          </cell>
          <cell r="B310">
            <v>7.8624999999999998</v>
          </cell>
        </row>
        <row r="311">
          <cell r="A311">
            <v>41428</v>
          </cell>
          <cell r="B311">
            <v>7.8875000000000002</v>
          </cell>
        </row>
        <row r="312">
          <cell r="A312">
            <v>41429</v>
          </cell>
          <cell r="B312">
            <v>7.65</v>
          </cell>
        </row>
        <row r="313">
          <cell r="A313">
            <v>41430</v>
          </cell>
          <cell r="B313">
            <v>7.6124999999999998</v>
          </cell>
        </row>
        <row r="314">
          <cell r="A314">
            <v>41431</v>
          </cell>
          <cell r="B314">
            <v>7.5049999999999999</v>
          </cell>
        </row>
        <row r="315">
          <cell r="A315">
            <v>41432</v>
          </cell>
          <cell r="B315">
            <v>7.375</v>
          </cell>
        </row>
        <row r="316">
          <cell r="A316">
            <v>41435</v>
          </cell>
          <cell r="B316">
            <v>7.4574999999999996</v>
          </cell>
        </row>
        <row r="317">
          <cell r="A317">
            <v>41436</v>
          </cell>
          <cell r="B317">
            <v>7.625</v>
          </cell>
        </row>
        <row r="318">
          <cell r="A318">
            <v>41437</v>
          </cell>
          <cell r="B318">
            <v>7.6074999999999999</v>
          </cell>
        </row>
        <row r="319">
          <cell r="A319">
            <v>41438</v>
          </cell>
          <cell r="B319">
            <v>7.6825000000000001</v>
          </cell>
        </row>
        <row r="320">
          <cell r="A320">
            <v>41439</v>
          </cell>
          <cell r="B320">
            <v>7.6974999999999998</v>
          </cell>
        </row>
        <row r="321">
          <cell r="A321">
            <v>41442</v>
          </cell>
          <cell r="B321">
            <v>7.7625000000000002</v>
          </cell>
        </row>
        <row r="322">
          <cell r="A322">
            <v>41443</v>
          </cell>
          <cell r="B322">
            <v>7.9249999999999998</v>
          </cell>
        </row>
        <row r="323">
          <cell r="A323">
            <v>41444</v>
          </cell>
          <cell r="B323">
            <v>7.65</v>
          </cell>
        </row>
        <row r="324">
          <cell r="A324">
            <v>41445</v>
          </cell>
          <cell r="B324">
            <v>7.38</v>
          </cell>
        </row>
        <row r="325">
          <cell r="A325">
            <v>41446</v>
          </cell>
          <cell r="B325">
            <v>7.4375</v>
          </cell>
        </row>
        <row r="326">
          <cell r="A326">
            <v>41449</v>
          </cell>
          <cell r="B326">
            <v>7.2050000000000001</v>
          </cell>
        </row>
        <row r="327">
          <cell r="A327">
            <v>41450</v>
          </cell>
          <cell r="B327">
            <v>7.2</v>
          </cell>
        </row>
        <row r="328">
          <cell r="A328">
            <v>41451</v>
          </cell>
          <cell r="B328">
            <v>7.5</v>
          </cell>
        </row>
        <row r="329">
          <cell r="A329">
            <v>41452</v>
          </cell>
          <cell r="B329">
            <v>7.7125000000000004</v>
          </cell>
        </row>
        <row r="330">
          <cell r="A330">
            <v>41453</v>
          </cell>
          <cell r="B330">
            <v>7.7249999999999996</v>
          </cell>
        </row>
        <row r="331">
          <cell r="A331">
            <v>41456</v>
          </cell>
          <cell r="B331">
            <v>7.75</v>
          </cell>
        </row>
        <row r="332">
          <cell r="A332">
            <v>41457</v>
          </cell>
          <cell r="B332">
            <v>7.375</v>
          </cell>
        </row>
        <row r="333">
          <cell r="A333">
            <v>41458</v>
          </cell>
          <cell r="B333">
            <v>7.3</v>
          </cell>
        </row>
        <row r="334">
          <cell r="A334">
            <v>41459</v>
          </cell>
          <cell r="B334">
            <v>7.25</v>
          </cell>
        </row>
        <row r="335">
          <cell r="A335">
            <v>41460</v>
          </cell>
          <cell r="B335">
            <v>7.2249999999999996</v>
          </cell>
        </row>
        <row r="336">
          <cell r="A336">
            <v>41463</v>
          </cell>
          <cell r="B336">
            <v>7.3224999999999998</v>
          </cell>
        </row>
        <row r="337">
          <cell r="A337">
            <v>41465</v>
          </cell>
          <cell r="B337">
            <v>7.51</v>
          </cell>
        </row>
        <row r="338">
          <cell r="A338">
            <v>41466</v>
          </cell>
          <cell r="B338">
            <v>7.5374999999999996</v>
          </cell>
        </row>
        <row r="339">
          <cell r="A339">
            <v>41467</v>
          </cell>
          <cell r="B339">
            <v>7.5</v>
          </cell>
        </row>
        <row r="340">
          <cell r="A340">
            <v>41470</v>
          </cell>
          <cell r="B340">
            <v>7.6449999999999996</v>
          </cell>
        </row>
        <row r="341">
          <cell r="A341">
            <v>41471</v>
          </cell>
          <cell r="B341">
            <v>7.7249999999999996</v>
          </cell>
        </row>
        <row r="342">
          <cell r="A342">
            <v>41472</v>
          </cell>
          <cell r="B342">
            <v>7.7949999999999999</v>
          </cell>
        </row>
        <row r="343">
          <cell r="A343">
            <v>41473</v>
          </cell>
          <cell r="B343">
            <v>7.73</v>
          </cell>
        </row>
        <row r="344">
          <cell r="A344">
            <v>41474</v>
          </cell>
          <cell r="B344">
            <v>7.625</v>
          </cell>
        </row>
        <row r="345">
          <cell r="A345">
            <v>41477</v>
          </cell>
          <cell r="B345">
            <v>7.6550000000000002</v>
          </cell>
        </row>
        <row r="346">
          <cell r="A346">
            <v>41478</v>
          </cell>
          <cell r="B346">
            <v>7.7</v>
          </cell>
        </row>
        <row r="347">
          <cell r="A347">
            <v>41479</v>
          </cell>
          <cell r="B347">
            <v>7.5549999999999997</v>
          </cell>
        </row>
        <row r="348">
          <cell r="A348">
            <v>41480</v>
          </cell>
          <cell r="B348">
            <v>7.7675000000000001</v>
          </cell>
        </row>
        <row r="349">
          <cell r="A349">
            <v>41481</v>
          </cell>
          <cell r="B349">
            <v>7.9474999999999998</v>
          </cell>
        </row>
        <row r="350">
          <cell r="A350">
            <v>41484</v>
          </cell>
          <cell r="B350">
            <v>7.9625000000000004</v>
          </cell>
        </row>
        <row r="351">
          <cell r="A351">
            <v>41485</v>
          </cell>
          <cell r="B351">
            <v>8.0274999999999999</v>
          </cell>
        </row>
        <row r="352">
          <cell r="A352">
            <v>41486</v>
          </cell>
          <cell r="B352">
            <v>8.125</v>
          </cell>
        </row>
        <row r="353">
          <cell r="A353">
            <v>41487</v>
          </cell>
          <cell r="B353">
            <v>8.0150000000000006</v>
          </cell>
        </row>
        <row r="354">
          <cell r="A354">
            <v>41488</v>
          </cell>
          <cell r="B354">
            <v>8.06</v>
          </cell>
        </row>
        <row r="355">
          <cell r="A355">
            <v>41491</v>
          </cell>
          <cell r="B355">
            <v>7.92</v>
          </cell>
        </row>
        <row r="356">
          <cell r="A356">
            <v>41492</v>
          </cell>
          <cell r="B356">
            <v>7.8</v>
          </cell>
        </row>
        <row r="357">
          <cell r="A357">
            <v>41493</v>
          </cell>
          <cell r="B357">
            <v>7.585</v>
          </cell>
        </row>
        <row r="358">
          <cell r="A358">
            <v>41494</v>
          </cell>
          <cell r="B358">
            <v>8</v>
          </cell>
        </row>
        <row r="359">
          <cell r="A359">
            <v>41495</v>
          </cell>
          <cell r="B359">
            <v>8.1374999999999993</v>
          </cell>
        </row>
        <row r="360">
          <cell r="A360">
            <v>41498</v>
          </cell>
          <cell r="B360">
            <v>8.1374999999999993</v>
          </cell>
        </row>
        <row r="361">
          <cell r="A361">
            <v>41499</v>
          </cell>
          <cell r="B361">
            <v>8.0749999999999993</v>
          </cell>
        </row>
        <row r="362">
          <cell r="A362">
            <v>41500</v>
          </cell>
          <cell r="B362">
            <v>7.7874999999999996</v>
          </cell>
        </row>
        <row r="363">
          <cell r="A363">
            <v>41501</v>
          </cell>
          <cell r="B363">
            <v>7.82</v>
          </cell>
        </row>
        <row r="364">
          <cell r="A364">
            <v>41502</v>
          </cell>
          <cell r="B364">
            <v>7.6375000000000002</v>
          </cell>
        </row>
        <row r="365">
          <cell r="A365">
            <v>41505</v>
          </cell>
          <cell r="B365">
            <v>7.3624999999999998</v>
          </cell>
        </row>
        <row r="366">
          <cell r="A366">
            <v>41506</v>
          </cell>
          <cell r="B366">
            <v>7.5</v>
          </cell>
        </row>
        <row r="367">
          <cell r="A367">
            <v>41507</v>
          </cell>
          <cell r="B367">
            <v>7.3125</v>
          </cell>
        </row>
        <row r="368">
          <cell r="A368">
            <v>41508</v>
          </cell>
          <cell r="B368">
            <v>7.2725</v>
          </cell>
        </row>
        <row r="369">
          <cell r="A369">
            <v>41509</v>
          </cell>
          <cell r="B369">
            <v>7.5</v>
          </cell>
        </row>
        <row r="370">
          <cell r="A370">
            <v>41512</v>
          </cell>
          <cell r="B370">
            <v>7.5750000000000002</v>
          </cell>
        </row>
        <row r="371">
          <cell r="A371">
            <v>41513</v>
          </cell>
          <cell r="B371">
            <v>7.7874999999999996</v>
          </cell>
        </row>
        <row r="372">
          <cell r="A372">
            <v>41514</v>
          </cell>
          <cell r="B372">
            <v>7.7874999999999996</v>
          </cell>
        </row>
        <row r="373">
          <cell r="A373">
            <v>41515</v>
          </cell>
          <cell r="B373">
            <v>8.125</v>
          </cell>
        </row>
        <row r="374">
          <cell r="A374">
            <v>41516</v>
          </cell>
          <cell r="B374">
            <v>8</v>
          </cell>
        </row>
        <row r="375">
          <cell r="A375">
            <v>41519</v>
          </cell>
          <cell r="B375">
            <v>8.2125000000000004</v>
          </cell>
        </row>
        <row r="376">
          <cell r="A376">
            <v>41520</v>
          </cell>
          <cell r="B376">
            <v>7.7625000000000002</v>
          </cell>
        </row>
        <row r="377">
          <cell r="A377">
            <v>41521</v>
          </cell>
          <cell r="B377">
            <v>7.9249999999999998</v>
          </cell>
        </row>
        <row r="378">
          <cell r="A378">
            <v>41522</v>
          </cell>
          <cell r="B378">
            <v>8.0675000000000008</v>
          </cell>
        </row>
        <row r="379">
          <cell r="A379">
            <v>41523</v>
          </cell>
          <cell r="B379">
            <v>8.125</v>
          </cell>
        </row>
        <row r="380">
          <cell r="A380">
            <v>41526</v>
          </cell>
          <cell r="B380">
            <v>8.1750000000000007</v>
          </cell>
        </row>
        <row r="381">
          <cell r="A381">
            <v>41527</v>
          </cell>
          <cell r="B381">
            <v>8.0625</v>
          </cell>
        </row>
        <row r="382">
          <cell r="A382">
            <v>41528</v>
          </cell>
          <cell r="B382">
            <v>7.9950000000000001</v>
          </cell>
        </row>
        <row r="383">
          <cell r="A383">
            <v>41529</v>
          </cell>
          <cell r="B383">
            <v>7.9249999999999998</v>
          </cell>
        </row>
        <row r="384">
          <cell r="A384">
            <v>41530</v>
          </cell>
          <cell r="B384">
            <v>8.0299999999999994</v>
          </cell>
        </row>
        <row r="385">
          <cell r="A385">
            <v>41533</v>
          </cell>
          <cell r="B385">
            <v>8.0500000000000007</v>
          </cell>
        </row>
        <row r="386">
          <cell r="A386">
            <v>41534</v>
          </cell>
          <cell r="B386">
            <v>7.7450000000000001</v>
          </cell>
        </row>
        <row r="387">
          <cell r="A387">
            <v>41535</v>
          </cell>
          <cell r="B387">
            <v>7.95</v>
          </cell>
        </row>
        <row r="388">
          <cell r="A388">
            <v>41536</v>
          </cell>
          <cell r="B388">
            <v>7.8075000000000001</v>
          </cell>
        </row>
        <row r="389">
          <cell r="A389">
            <v>41537</v>
          </cell>
          <cell r="B389">
            <v>7.7</v>
          </cell>
        </row>
        <row r="390">
          <cell r="A390">
            <v>41540</v>
          </cell>
          <cell r="B390">
            <v>7.8650000000000002</v>
          </cell>
        </row>
        <row r="391">
          <cell r="A391">
            <v>41541</v>
          </cell>
          <cell r="B391">
            <v>8.0749999999999993</v>
          </cell>
        </row>
        <row r="392">
          <cell r="A392">
            <v>41542</v>
          </cell>
          <cell r="B392">
            <v>8.0374999999999996</v>
          </cell>
        </row>
        <row r="393">
          <cell r="A393">
            <v>41543</v>
          </cell>
          <cell r="B393">
            <v>7.9749999999999996</v>
          </cell>
        </row>
        <row r="394">
          <cell r="A394">
            <v>41544</v>
          </cell>
          <cell r="B394">
            <v>8</v>
          </cell>
        </row>
        <row r="395">
          <cell r="A395">
            <v>41547</v>
          </cell>
          <cell r="B395">
            <v>7.8775000000000004</v>
          </cell>
        </row>
        <row r="396">
          <cell r="A396">
            <v>41548</v>
          </cell>
          <cell r="B396">
            <v>7.7750000000000004</v>
          </cell>
        </row>
        <row r="397">
          <cell r="A397">
            <v>41549</v>
          </cell>
          <cell r="B397">
            <v>7.7</v>
          </cell>
        </row>
        <row r="398">
          <cell r="A398">
            <v>41550</v>
          </cell>
          <cell r="B398">
            <v>7.5374999999999996</v>
          </cell>
        </row>
        <row r="399">
          <cell r="A399">
            <v>41551</v>
          </cell>
          <cell r="B399">
            <v>7.75</v>
          </cell>
        </row>
        <row r="400">
          <cell r="A400">
            <v>41554</v>
          </cell>
          <cell r="B400">
            <v>7.7750000000000004</v>
          </cell>
        </row>
        <row r="401">
          <cell r="A401">
            <v>41555</v>
          </cell>
          <cell r="B401">
            <v>7.73</v>
          </cell>
        </row>
        <row r="402">
          <cell r="A402">
            <v>41556</v>
          </cell>
          <cell r="B402">
            <v>7.9524999999999997</v>
          </cell>
        </row>
        <row r="403">
          <cell r="A403">
            <v>41557</v>
          </cell>
          <cell r="B403">
            <v>7.95</v>
          </cell>
        </row>
        <row r="404">
          <cell r="A404">
            <v>41558</v>
          </cell>
          <cell r="B404">
            <v>8.1475000000000009</v>
          </cell>
        </row>
        <row r="405">
          <cell r="A405">
            <v>41561</v>
          </cell>
          <cell r="B405">
            <v>8.2149999999999999</v>
          </cell>
        </row>
        <row r="406">
          <cell r="A406">
            <v>41562</v>
          </cell>
          <cell r="B406">
            <v>8.0749999999999993</v>
          </cell>
        </row>
        <row r="407">
          <cell r="A407">
            <v>41563</v>
          </cell>
          <cell r="B407">
            <v>7.8550000000000004</v>
          </cell>
        </row>
        <row r="408">
          <cell r="A408">
            <v>41564</v>
          </cell>
          <cell r="B408">
            <v>7.6449999999999996</v>
          </cell>
        </row>
        <row r="409">
          <cell r="A409">
            <v>41565</v>
          </cell>
          <cell r="B409">
            <v>7.8375000000000004</v>
          </cell>
        </row>
        <row r="410">
          <cell r="A410">
            <v>41568</v>
          </cell>
          <cell r="B410">
            <v>8.0225000000000009</v>
          </cell>
        </row>
        <row r="411">
          <cell r="A411">
            <v>41569</v>
          </cell>
          <cell r="B411">
            <v>7.9625000000000004</v>
          </cell>
        </row>
        <row r="412">
          <cell r="A412">
            <v>41570</v>
          </cell>
          <cell r="B412">
            <v>7.9824999999999999</v>
          </cell>
        </row>
        <row r="413">
          <cell r="A413">
            <v>41571</v>
          </cell>
          <cell r="B413">
            <v>7.9725000000000001</v>
          </cell>
        </row>
        <row r="414">
          <cell r="A414">
            <v>41572</v>
          </cell>
          <cell r="B414">
            <v>8.0525000000000002</v>
          </cell>
        </row>
        <row r="415">
          <cell r="A415">
            <v>41575</v>
          </cell>
          <cell r="B415">
            <v>7.9</v>
          </cell>
        </row>
        <row r="416">
          <cell r="A416">
            <v>41576</v>
          </cell>
          <cell r="B416">
            <v>7.9175000000000004</v>
          </cell>
        </row>
        <row r="417">
          <cell r="A417">
            <v>41577</v>
          </cell>
          <cell r="B417">
            <v>8.02</v>
          </cell>
        </row>
        <row r="418">
          <cell r="A418">
            <v>41578</v>
          </cell>
          <cell r="B418">
            <v>8.2750000000000004</v>
          </cell>
        </row>
        <row r="419">
          <cell r="A419">
            <v>41579</v>
          </cell>
          <cell r="B419">
            <v>8.4124999999999996</v>
          </cell>
        </row>
        <row r="420">
          <cell r="A420">
            <v>41582</v>
          </cell>
          <cell r="B420">
            <v>8.6649999999999991</v>
          </cell>
        </row>
        <row r="421">
          <cell r="A421">
            <v>41583</v>
          </cell>
          <cell r="B421">
            <v>8.7850000000000001</v>
          </cell>
        </row>
        <row r="422">
          <cell r="A422">
            <v>41584</v>
          </cell>
          <cell r="B422">
            <v>8.68</v>
          </cell>
        </row>
        <row r="423">
          <cell r="A423">
            <v>41585</v>
          </cell>
          <cell r="B423">
            <v>9.1199999999999992</v>
          </cell>
        </row>
        <row r="424">
          <cell r="A424">
            <v>41586</v>
          </cell>
          <cell r="B424">
            <v>9.2225000000000001</v>
          </cell>
        </row>
        <row r="425">
          <cell r="A425">
            <v>41589</v>
          </cell>
          <cell r="B425">
            <v>9.375</v>
          </cell>
        </row>
        <row r="426">
          <cell r="A426">
            <v>41590</v>
          </cell>
          <cell r="B426">
            <v>9.375</v>
          </cell>
        </row>
        <row r="427">
          <cell r="A427">
            <v>41591</v>
          </cell>
          <cell r="B427">
            <v>9.3000000000000007</v>
          </cell>
        </row>
        <row r="428">
          <cell r="A428">
            <v>41592</v>
          </cell>
          <cell r="B428">
            <v>9.5</v>
          </cell>
        </row>
        <row r="429">
          <cell r="A429">
            <v>41596</v>
          </cell>
          <cell r="B429">
            <v>9.4499999999999993</v>
          </cell>
        </row>
        <row r="430">
          <cell r="A430">
            <v>41597</v>
          </cell>
          <cell r="B430">
            <v>9.36</v>
          </cell>
        </row>
        <row r="431">
          <cell r="A431">
            <v>41599</v>
          </cell>
          <cell r="B431">
            <v>9.4499999999999993</v>
          </cell>
        </row>
        <row r="432">
          <cell r="A432">
            <v>41600</v>
          </cell>
          <cell r="B432">
            <v>9.8000000000000007</v>
          </cell>
        </row>
        <row r="433">
          <cell r="A433">
            <v>41603</v>
          </cell>
          <cell r="B433">
            <v>9.4749999999999996</v>
          </cell>
        </row>
        <row r="434">
          <cell r="A434">
            <v>41604</v>
          </cell>
          <cell r="B434">
            <v>9.8000000000000007</v>
          </cell>
        </row>
        <row r="435">
          <cell r="A435">
            <v>41605</v>
          </cell>
          <cell r="B435">
            <v>9.6875</v>
          </cell>
        </row>
        <row r="436">
          <cell r="A436">
            <v>41606</v>
          </cell>
          <cell r="B436">
            <v>9.7050000000000001</v>
          </cell>
        </row>
        <row r="437">
          <cell r="A437">
            <v>41607</v>
          </cell>
          <cell r="B437">
            <v>9.8874999999999993</v>
          </cell>
        </row>
        <row r="438">
          <cell r="A438">
            <v>41610</v>
          </cell>
          <cell r="B438">
            <v>9.8000000000000007</v>
          </cell>
        </row>
        <row r="439">
          <cell r="A439">
            <v>41611</v>
          </cell>
          <cell r="B439">
            <v>9.5749999999999993</v>
          </cell>
        </row>
        <row r="440">
          <cell r="A440">
            <v>41612</v>
          </cell>
          <cell r="B440">
            <v>9.6</v>
          </cell>
        </row>
        <row r="441">
          <cell r="A441">
            <v>41613</v>
          </cell>
          <cell r="B441">
            <v>9.6999999999999993</v>
          </cell>
        </row>
        <row r="442">
          <cell r="A442">
            <v>41614</v>
          </cell>
          <cell r="B442">
            <v>9.6875</v>
          </cell>
        </row>
        <row r="443">
          <cell r="A443">
            <v>41617</v>
          </cell>
          <cell r="B443">
            <v>9.75</v>
          </cell>
        </row>
        <row r="444">
          <cell r="A444">
            <v>41618</v>
          </cell>
          <cell r="B444">
            <v>9.7375000000000007</v>
          </cell>
        </row>
        <row r="445">
          <cell r="A445">
            <v>41619</v>
          </cell>
          <cell r="B445">
            <v>9.5950000000000006</v>
          </cell>
        </row>
        <row r="446">
          <cell r="A446">
            <v>41620</v>
          </cell>
          <cell r="B446">
            <v>9.5950000000000006</v>
          </cell>
        </row>
        <row r="447">
          <cell r="A447">
            <v>41621</v>
          </cell>
          <cell r="B447">
            <v>9.5</v>
          </cell>
        </row>
        <row r="448">
          <cell r="A448">
            <v>41624</v>
          </cell>
          <cell r="B448">
            <v>9.5</v>
          </cell>
        </row>
        <row r="449">
          <cell r="A449">
            <v>41625</v>
          </cell>
          <cell r="B449">
            <v>9.3874999999999993</v>
          </cell>
        </row>
        <row r="450">
          <cell r="A450">
            <v>41626</v>
          </cell>
          <cell r="B450">
            <v>9.375</v>
          </cell>
        </row>
        <row r="451">
          <cell r="A451">
            <v>41627</v>
          </cell>
          <cell r="B451">
            <v>9.4975000000000005</v>
          </cell>
        </row>
        <row r="452">
          <cell r="A452">
            <v>41628</v>
          </cell>
          <cell r="B452">
            <v>9.5</v>
          </cell>
        </row>
        <row r="453">
          <cell r="A453">
            <v>41631</v>
          </cell>
          <cell r="B453">
            <v>9.625</v>
          </cell>
        </row>
        <row r="454">
          <cell r="A454">
            <v>41634</v>
          </cell>
          <cell r="B454">
            <v>9.6199999999999992</v>
          </cell>
        </row>
        <row r="455">
          <cell r="A455">
            <v>41635</v>
          </cell>
          <cell r="B455">
            <v>9.7100000000000009</v>
          </cell>
        </row>
        <row r="456">
          <cell r="A456">
            <v>41638</v>
          </cell>
          <cell r="B456">
            <v>9.8149999999999995</v>
          </cell>
        </row>
        <row r="457">
          <cell r="A457">
            <v>41641</v>
          </cell>
          <cell r="B457">
            <v>9.6</v>
          </cell>
        </row>
        <row r="458">
          <cell r="A458">
            <v>41642</v>
          </cell>
          <cell r="B458">
            <v>9.6199999999999992</v>
          </cell>
        </row>
        <row r="459">
          <cell r="A459">
            <v>41645</v>
          </cell>
          <cell r="B459">
            <v>9.625</v>
          </cell>
        </row>
        <row r="460">
          <cell r="A460">
            <v>41646</v>
          </cell>
          <cell r="B460">
            <v>9.5</v>
          </cell>
        </row>
        <row r="461">
          <cell r="A461">
            <v>41647</v>
          </cell>
          <cell r="B461">
            <v>9.6950000000000003</v>
          </cell>
        </row>
        <row r="462">
          <cell r="A462">
            <v>41648</v>
          </cell>
          <cell r="B462">
            <v>9.5374999999999996</v>
          </cell>
        </row>
        <row r="463">
          <cell r="A463">
            <v>41649</v>
          </cell>
          <cell r="B463">
            <v>9.8000000000000007</v>
          </cell>
        </row>
        <row r="464">
          <cell r="A464">
            <v>41652</v>
          </cell>
          <cell r="B464">
            <v>9.7624999999999993</v>
          </cell>
        </row>
        <row r="465">
          <cell r="A465">
            <v>41653</v>
          </cell>
          <cell r="B465">
            <v>9.8000000000000007</v>
          </cell>
        </row>
        <row r="466">
          <cell r="A466">
            <v>41654</v>
          </cell>
          <cell r="B466">
            <v>9.69</v>
          </cell>
        </row>
        <row r="467">
          <cell r="A467">
            <v>41655</v>
          </cell>
          <cell r="B467">
            <v>9.59</v>
          </cell>
        </row>
        <row r="468">
          <cell r="A468">
            <v>41656</v>
          </cell>
          <cell r="B468">
            <v>9.4124999999999996</v>
          </cell>
        </row>
        <row r="469">
          <cell r="A469">
            <v>41659</v>
          </cell>
          <cell r="B469">
            <v>9.3725000000000005</v>
          </cell>
        </row>
        <row r="470">
          <cell r="A470">
            <v>41660</v>
          </cell>
          <cell r="B470">
            <v>9.3074999999999992</v>
          </cell>
        </row>
        <row r="471">
          <cell r="A471">
            <v>41661</v>
          </cell>
          <cell r="B471">
            <v>9.3324999999999996</v>
          </cell>
        </row>
        <row r="472">
          <cell r="A472">
            <v>41662</v>
          </cell>
          <cell r="B472">
            <v>9.2125000000000004</v>
          </cell>
        </row>
        <row r="473">
          <cell r="A473">
            <v>41663</v>
          </cell>
          <cell r="B473">
            <v>8.9949999999999992</v>
          </cell>
        </row>
        <row r="474">
          <cell r="A474">
            <v>41666</v>
          </cell>
          <cell r="B474">
            <v>9.0749999999999993</v>
          </cell>
        </row>
        <row r="475">
          <cell r="A475">
            <v>41667</v>
          </cell>
          <cell r="B475">
            <v>9.1875</v>
          </cell>
        </row>
        <row r="476">
          <cell r="A476">
            <v>41668</v>
          </cell>
          <cell r="B476">
            <v>9.1649999999999991</v>
          </cell>
        </row>
        <row r="477">
          <cell r="A477">
            <v>41669</v>
          </cell>
          <cell r="B477">
            <v>9.1</v>
          </cell>
        </row>
        <row r="478">
          <cell r="A478">
            <v>41670</v>
          </cell>
          <cell r="B478">
            <v>9.2200000000000006</v>
          </cell>
        </row>
        <row r="479">
          <cell r="A479">
            <v>41673</v>
          </cell>
          <cell r="B479">
            <v>9.15</v>
          </cell>
        </row>
        <row r="480">
          <cell r="A480">
            <v>41674</v>
          </cell>
          <cell r="B480">
            <v>9.4</v>
          </cell>
        </row>
        <row r="481">
          <cell r="A481">
            <v>41675</v>
          </cell>
          <cell r="B481">
            <v>9.4124999999999996</v>
          </cell>
        </row>
        <row r="482">
          <cell r="A482">
            <v>41676</v>
          </cell>
          <cell r="B482">
            <v>9.65</v>
          </cell>
        </row>
        <row r="483">
          <cell r="A483">
            <v>41677</v>
          </cell>
          <cell r="B483">
            <v>9.9749999999999996</v>
          </cell>
        </row>
        <row r="484">
          <cell r="A484">
            <v>41680</v>
          </cell>
          <cell r="B484">
            <v>9.9450000000000003</v>
          </cell>
        </row>
        <row r="485">
          <cell r="A485">
            <v>41681</v>
          </cell>
          <cell r="B485">
            <v>10</v>
          </cell>
        </row>
        <row r="486">
          <cell r="A486">
            <v>41682</v>
          </cell>
          <cell r="B486">
            <v>10.005000000000001</v>
          </cell>
        </row>
        <row r="487">
          <cell r="A487">
            <v>41683</v>
          </cell>
          <cell r="B487">
            <v>10</v>
          </cell>
        </row>
        <row r="488">
          <cell r="A488">
            <v>41684</v>
          </cell>
          <cell r="B488">
            <v>10.125</v>
          </cell>
        </row>
        <row r="489">
          <cell r="A489">
            <v>41687</v>
          </cell>
          <cell r="B489">
            <v>10.012499999999999</v>
          </cell>
        </row>
        <row r="490">
          <cell r="A490">
            <v>41688</v>
          </cell>
          <cell r="B490">
            <v>9.8375000000000004</v>
          </cell>
        </row>
        <row r="491">
          <cell r="A491">
            <v>41689</v>
          </cell>
          <cell r="B491">
            <v>9.7249999999999996</v>
          </cell>
        </row>
        <row r="492">
          <cell r="A492">
            <v>41690</v>
          </cell>
          <cell r="B492">
            <v>10.154999999999999</v>
          </cell>
        </row>
        <row r="493">
          <cell r="A493">
            <v>41691</v>
          </cell>
          <cell r="B493">
            <v>10.35</v>
          </cell>
        </row>
        <row r="494">
          <cell r="A494">
            <v>41694</v>
          </cell>
          <cell r="B494">
            <v>10.875</v>
          </cell>
        </row>
        <row r="495">
          <cell r="A495">
            <v>41695</v>
          </cell>
          <cell r="B495">
            <v>10.7</v>
          </cell>
        </row>
        <row r="496">
          <cell r="A496">
            <v>41696</v>
          </cell>
          <cell r="B496">
            <v>10.8</v>
          </cell>
        </row>
        <row r="497">
          <cell r="A497">
            <v>41697</v>
          </cell>
          <cell r="B497">
            <v>10.9</v>
          </cell>
        </row>
        <row r="498">
          <cell r="A498">
            <v>41698</v>
          </cell>
          <cell r="B498">
            <v>10.925000000000001</v>
          </cell>
        </row>
        <row r="499">
          <cell r="A499">
            <v>41703</v>
          </cell>
          <cell r="B499">
            <v>11.14</v>
          </cell>
        </row>
        <row r="500">
          <cell r="A500">
            <v>41704</v>
          </cell>
          <cell r="B500">
            <v>10.8825</v>
          </cell>
        </row>
        <row r="501">
          <cell r="A501">
            <v>41705</v>
          </cell>
          <cell r="B501">
            <v>10.625</v>
          </cell>
        </row>
        <row r="502">
          <cell r="A502">
            <v>41708</v>
          </cell>
          <cell r="B502">
            <v>10.68</v>
          </cell>
        </row>
        <row r="503">
          <cell r="A503">
            <v>41709</v>
          </cell>
          <cell r="B503">
            <v>11</v>
          </cell>
        </row>
        <row r="504">
          <cell r="A504">
            <v>41710</v>
          </cell>
          <cell r="B504">
            <v>11.074999999999999</v>
          </cell>
        </row>
        <row r="505">
          <cell r="A505">
            <v>41711</v>
          </cell>
          <cell r="B505">
            <v>11.025</v>
          </cell>
        </row>
        <row r="506">
          <cell r="A506">
            <v>41712</v>
          </cell>
          <cell r="B506">
            <v>11.025</v>
          </cell>
        </row>
        <row r="507">
          <cell r="A507">
            <v>41715</v>
          </cell>
          <cell r="B507">
            <v>11.2</v>
          </cell>
        </row>
        <row r="508">
          <cell r="A508">
            <v>41716</v>
          </cell>
          <cell r="B508">
            <v>11.725</v>
          </cell>
        </row>
        <row r="509">
          <cell r="A509">
            <v>41717</v>
          </cell>
          <cell r="B509">
            <v>11.775</v>
          </cell>
        </row>
        <row r="510">
          <cell r="A510">
            <v>41718</v>
          </cell>
          <cell r="B510">
            <v>12.1875</v>
          </cell>
        </row>
        <row r="511">
          <cell r="A511">
            <v>41719</v>
          </cell>
          <cell r="B511">
            <v>12.0725</v>
          </cell>
        </row>
        <row r="512">
          <cell r="A512">
            <v>41722</v>
          </cell>
          <cell r="B512">
            <v>12.1225</v>
          </cell>
        </row>
        <row r="513">
          <cell r="A513">
            <v>41723</v>
          </cell>
          <cell r="B513">
            <v>12.074999999999999</v>
          </cell>
        </row>
        <row r="514">
          <cell r="A514">
            <v>41724</v>
          </cell>
          <cell r="B514">
            <v>11.875</v>
          </cell>
        </row>
        <row r="515">
          <cell r="A515">
            <v>41725</v>
          </cell>
          <cell r="B515">
            <v>12.237500000000001</v>
          </cell>
        </row>
        <row r="516">
          <cell r="A516">
            <v>41726</v>
          </cell>
          <cell r="B516">
            <v>12.397500000000001</v>
          </cell>
        </row>
        <row r="517">
          <cell r="A517">
            <v>41729</v>
          </cell>
          <cell r="B517">
            <v>12.475</v>
          </cell>
        </row>
        <row r="518">
          <cell r="A518">
            <v>41730</v>
          </cell>
          <cell r="B518">
            <v>12.2475</v>
          </cell>
        </row>
        <row r="519">
          <cell r="A519">
            <v>41731</v>
          </cell>
          <cell r="B519">
            <v>12.45</v>
          </cell>
        </row>
        <row r="520">
          <cell r="A520">
            <v>41732</v>
          </cell>
          <cell r="B520">
            <v>12.227499999999999</v>
          </cell>
        </row>
        <row r="521">
          <cell r="A521">
            <v>41733</v>
          </cell>
          <cell r="B521">
            <v>12.1625</v>
          </cell>
        </row>
        <row r="522">
          <cell r="A522">
            <v>41736</v>
          </cell>
          <cell r="B522">
            <v>11.95</v>
          </cell>
        </row>
        <row r="523">
          <cell r="A523">
            <v>41737</v>
          </cell>
          <cell r="B523">
            <v>11.75</v>
          </cell>
        </row>
        <row r="524">
          <cell r="A524">
            <v>41738</v>
          </cell>
          <cell r="B524">
            <v>11.7</v>
          </cell>
        </row>
        <row r="525">
          <cell r="A525">
            <v>41739</v>
          </cell>
          <cell r="B525">
            <v>11.7</v>
          </cell>
        </row>
        <row r="526">
          <cell r="A526">
            <v>41740</v>
          </cell>
          <cell r="B526">
            <v>12.244999999999999</v>
          </cell>
        </row>
        <row r="527">
          <cell r="A527">
            <v>41743</v>
          </cell>
          <cell r="B527">
            <v>11.95</v>
          </cell>
        </row>
        <row r="528">
          <cell r="A528">
            <v>41744</v>
          </cell>
          <cell r="B528">
            <v>11.63</v>
          </cell>
        </row>
        <row r="529">
          <cell r="A529">
            <v>41745</v>
          </cell>
          <cell r="B529">
            <v>11.83</v>
          </cell>
        </row>
        <row r="530">
          <cell r="A530">
            <v>41746</v>
          </cell>
          <cell r="B530">
            <v>11.932499999999999</v>
          </cell>
        </row>
        <row r="531">
          <cell r="A531">
            <v>41751</v>
          </cell>
          <cell r="B531">
            <v>11.715</v>
          </cell>
        </row>
        <row r="532">
          <cell r="A532">
            <v>41752</v>
          </cell>
          <cell r="B532">
            <v>11.3375</v>
          </cell>
        </row>
        <row r="533">
          <cell r="A533">
            <v>41753</v>
          </cell>
          <cell r="B533">
            <v>11.35</v>
          </cell>
        </row>
        <row r="534">
          <cell r="A534">
            <v>41754</v>
          </cell>
          <cell r="B534">
            <v>11.725</v>
          </cell>
        </row>
        <row r="535">
          <cell r="A535">
            <v>41757</v>
          </cell>
          <cell r="B535">
            <v>11.835000000000001</v>
          </cell>
        </row>
        <row r="536">
          <cell r="A536">
            <v>41758</v>
          </cell>
          <cell r="B536">
            <v>11.81</v>
          </cell>
        </row>
        <row r="537">
          <cell r="A537">
            <v>41759</v>
          </cell>
          <cell r="B537">
            <v>11.94</v>
          </cell>
        </row>
        <row r="538">
          <cell r="A538">
            <v>41761</v>
          </cell>
          <cell r="B538">
            <v>12.5</v>
          </cell>
        </row>
        <row r="539">
          <cell r="A539">
            <v>41764</v>
          </cell>
          <cell r="B539">
            <v>12.79</v>
          </cell>
        </row>
        <row r="540">
          <cell r="A540">
            <v>41765</v>
          </cell>
          <cell r="B540">
            <v>12.85</v>
          </cell>
        </row>
        <row r="541">
          <cell r="A541">
            <v>41766</v>
          </cell>
          <cell r="B541">
            <v>13.515000000000001</v>
          </cell>
        </row>
        <row r="542">
          <cell r="A542">
            <v>41767</v>
          </cell>
          <cell r="B542">
            <v>13.5075</v>
          </cell>
        </row>
        <row r="543">
          <cell r="A543">
            <v>41768</v>
          </cell>
          <cell r="B543">
            <v>13.56</v>
          </cell>
        </row>
        <row r="544">
          <cell r="A544">
            <v>41771</v>
          </cell>
          <cell r="B544">
            <v>13.8375</v>
          </cell>
        </row>
        <row r="545">
          <cell r="A545">
            <v>41772</v>
          </cell>
          <cell r="B545">
            <v>14.05</v>
          </cell>
        </row>
        <row r="546">
          <cell r="A546">
            <v>41773</v>
          </cell>
          <cell r="B546">
            <v>13.9475</v>
          </cell>
        </row>
        <row r="547">
          <cell r="A547">
            <v>41774</v>
          </cell>
          <cell r="B547">
            <v>13.7525</v>
          </cell>
        </row>
        <row r="548">
          <cell r="A548">
            <v>41775</v>
          </cell>
          <cell r="B548">
            <v>14.3375</v>
          </cell>
        </row>
        <row r="549">
          <cell r="A549">
            <v>41778</v>
          </cell>
          <cell r="B549">
            <v>14.225</v>
          </cell>
        </row>
        <row r="550">
          <cell r="A550">
            <v>41779</v>
          </cell>
          <cell r="B550">
            <v>13.717499999999999</v>
          </cell>
        </row>
        <row r="551">
          <cell r="A551">
            <v>41780</v>
          </cell>
          <cell r="B551">
            <v>13.935</v>
          </cell>
        </row>
        <row r="552">
          <cell r="A552">
            <v>41781</v>
          </cell>
          <cell r="B552">
            <v>14.012499999999999</v>
          </cell>
        </row>
        <row r="553">
          <cell r="A553">
            <v>41782</v>
          </cell>
          <cell r="B553">
            <v>14.074999999999999</v>
          </cell>
        </row>
        <row r="554">
          <cell r="A554">
            <v>41785</v>
          </cell>
          <cell r="B554">
            <v>14.225</v>
          </cell>
        </row>
        <row r="555">
          <cell r="A555">
            <v>41786</v>
          </cell>
          <cell r="B555">
            <v>13.9725</v>
          </cell>
        </row>
        <row r="556">
          <cell r="A556">
            <v>41787</v>
          </cell>
          <cell r="B556">
            <v>14.0625</v>
          </cell>
        </row>
        <row r="557">
          <cell r="A557">
            <v>41788</v>
          </cell>
          <cell r="B557">
            <v>13.975</v>
          </cell>
        </row>
        <row r="558">
          <cell r="A558">
            <v>41789</v>
          </cell>
          <cell r="B558">
            <v>14.217499999999999</v>
          </cell>
        </row>
        <row r="559">
          <cell r="A559">
            <v>41792</v>
          </cell>
          <cell r="B559">
            <v>14.1275</v>
          </cell>
        </row>
        <row r="560">
          <cell r="A560">
            <v>41793</v>
          </cell>
          <cell r="B560">
            <v>14.225</v>
          </cell>
        </row>
        <row r="561">
          <cell r="A561">
            <v>41794</v>
          </cell>
          <cell r="B561">
            <v>14.59</v>
          </cell>
        </row>
        <row r="562">
          <cell r="A562">
            <v>41795</v>
          </cell>
          <cell r="B562">
            <v>14.6875</v>
          </cell>
        </row>
        <row r="563">
          <cell r="A563">
            <v>41796</v>
          </cell>
          <cell r="B563">
            <v>14.8375</v>
          </cell>
        </row>
        <row r="564">
          <cell r="A564">
            <v>41799</v>
          </cell>
          <cell r="B564">
            <v>14.9925</v>
          </cell>
        </row>
        <row r="565">
          <cell r="A565">
            <v>41800</v>
          </cell>
          <cell r="B565">
            <v>15.112500000000001</v>
          </cell>
        </row>
        <row r="566">
          <cell r="A566">
            <v>41801</v>
          </cell>
          <cell r="B566">
            <v>15.13</v>
          </cell>
        </row>
        <row r="567">
          <cell r="A567">
            <v>41803</v>
          </cell>
          <cell r="B567">
            <v>15.2475</v>
          </cell>
        </row>
        <row r="568">
          <cell r="A568">
            <v>41806</v>
          </cell>
          <cell r="B568">
            <v>15.2125</v>
          </cell>
        </row>
        <row r="569">
          <cell r="A569">
            <v>41807</v>
          </cell>
          <cell r="B569">
            <v>15.3375</v>
          </cell>
        </row>
        <row r="570">
          <cell r="A570">
            <v>41808</v>
          </cell>
          <cell r="B570">
            <v>15.244999999999999</v>
          </cell>
        </row>
        <row r="571">
          <cell r="A571">
            <v>41810</v>
          </cell>
          <cell r="B571">
            <v>14.824999999999999</v>
          </cell>
        </row>
        <row r="572">
          <cell r="A572">
            <v>41813</v>
          </cell>
          <cell r="B572">
            <v>14.95</v>
          </cell>
        </row>
        <row r="573">
          <cell r="A573">
            <v>41814</v>
          </cell>
          <cell r="B573">
            <v>15.3375</v>
          </cell>
        </row>
        <row r="574">
          <cell r="A574">
            <v>41815</v>
          </cell>
          <cell r="B574">
            <v>15.387499999999999</v>
          </cell>
        </row>
        <row r="575">
          <cell r="A575">
            <v>41816</v>
          </cell>
          <cell r="B575">
            <v>15.435</v>
          </cell>
        </row>
        <row r="576">
          <cell r="A576">
            <v>41817</v>
          </cell>
          <cell r="B576">
            <v>15.5625</v>
          </cell>
        </row>
        <row r="577">
          <cell r="A577">
            <v>41820</v>
          </cell>
          <cell r="B577">
            <v>15.49</v>
          </cell>
        </row>
        <row r="578">
          <cell r="A578">
            <v>41821</v>
          </cell>
          <cell r="B578">
            <v>15.375</v>
          </cell>
        </row>
        <row r="579">
          <cell r="A579">
            <v>41822</v>
          </cell>
          <cell r="B579">
            <v>15.065</v>
          </cell>
        </row>
        <row r="580">
          <cell r="A580">
            <v>41823</v>
          </cell>
          <cell r="B580">
            <v>15.345000000000001</v>
          </cell>
        </row>
        <row r="581">
          <cell r="A581">
            <v>41824</v>
          </cell>
          <cell r="B581">
            <v>14.965</v>
          </cell>
        </row>
        <row r="582">
          <cell r="A582">
            <v>41827</v>
          </cell>
          <cell r="B582">
            <v>14.8125</v>
          </cell>
        </row>
        <row r="583">
          <cell r="A583">
            <v>41828</v>
          </cell>
          <cell r="B583">
            <v>14.765000000000001</v>
          </cell>
        </row>
        <row r="584">
          <cell r="A584">
            <v>41830</v>
          </cell>
          <cell r="B584">
            <v>15.047499999999999</v>
          </cell>
        </row>
        <row r="585">
          <cell r="A585">
            <v>41831</v>
          </cell>
          <cell r="B585">
            <v>15.225</v>
          </cell>
        </row>
        <row r="586">
          <cell r="A586">
            <v>41834</v>
          </cell>
          <cell r="B586">
            <v>15.175000000000001</v>
          </cell>
        </row>
        <row r="587">
          <cell r="A587">
            <v>41835</v>
          </cell>
          <cell r="B587">
            <v>15.3375</v>
          </cell>
        </row>
        <row r="588">
          <cell r="A588">
            <v>41836</v>
          </cell>
          <cell r="B588">
            <v>15.4925</v>
          </cell>
        </row>
        <row r="589">
          <cell r="A589">
            <v>41837</v>
          </cell>
          <cell r="B589">
            <v>15.125</v>
          </cell>
        </row>
        <row r="590">
          <cell r="A590">
            <v>41838</v>
          </cell>
          <cell r="B590">
            <v>15.355</v>
          </cell>
        </row>
        <row r="591">
          <cell r="A591">
            <v>41841</v>
          </cell>
          <cell r="B591">
            <v>15.5625</v>
          </cell>
        </row>
        <row r="592">
          <cell r="A592">
            <v>41842</v>
          </cell>
          <cell r="B592">
            <v>15.7</v>
          </cell>
        </row>
        <row r="593">
          <cell r="A593">
            <v>41843</v>
          </cell>
          <cell r="B593">
            <v>15.5</v>
          </cell>
        </row>
        <row r="594">
          <cell r="A594">
            <v>41844</v>
          </cell>
          <cell r="B594">
            <v>15.84</v>
          </cell>
        </row>
        <row r="595">
          <cell r="A595">
            <v>41845</v>
          </cell>
          <cell r="B595">
            <v>15.4725</v>
          </cell>
        </row>
        <row r="596">
          <cell r="A596">
            <v>41848</v>
          </cell>
          <cell r="B596">
            <v>15.725</v>
          </cell>
        </row>
        <row r="597">
          <cell r="A597">
            <v>41849</v>
          </cell>
          <cell r="B597">
            <v>15.7</v>
          </cell>
        </row>
        <row r="598">
          <cell r="A598">
            <v>41850</v>
          </cell>
          <cell r="B598">
            <v>15.525</v>
          </cell>
        </row>
        <row r="599">
          <cell r="A599">
            <v>41851</v>
          </cell>
          <cell r="B599">
            <v>15.105</v>
          </cell>
        </row>
        <row r="600">
          <cell r="A600">
            <v>41852</v>
          </cell>
          <cell r="B600">
            <v>15.455</v>
          </cell>
        </row>
        <row r="601">
          <cell r="A601">
            <v>41855</v>
          </cell>
          <cell r="B601">
            <v>15.6325</v>
          </cell>
        </row>
        <row r="602">
          <cell r="A602">
            <v>41856</v>
          </cell>
          <cell r="B602">
            <v>15.475</v>
          </cell>
        </row>
        <row r="603">
          <cell r="A603">
            <v>41857</v>
          </cell>
          <cell r="B603">
            <v>15.5625</v>
          </cell>
        </row>
        <row r="604">
          <cell r="A604">
            <v>41858</v>
          </cell>
          <cell r="B604">
            <v>15.375</v>
          </cell>
        </row>
        <row r="605">
          <cell r="A605">
            <v>41859</v>
          </cell>
          <cell r="B605">
            <v>14.907500000000001</v>
          </cell>
        </row>
        <row r="606">
          <cell r="A606">
            <v>41862</v>
          </cell>
          <cell r="B606">
            <v>15.2225</v>
          </cell>
        </row>
        <row r="607">
          <cell r="A607">
            <v>41863</v>
          </cell>
          <cell r="B607">
            <v>15.27</v>
          </cell>
        </row>
        <row r="608">
          <cell r="A608">
            <v>41864</v>
          </cell>
          <cell r="B608">
            <v>15.3</v>
          </cell>
        </row>
        <row r="609">
          <cell r="A609">
            <v>41865</v>
          </cell>
          <cell r="B609">
            <v>15.574999999999999</v>
          </cell>
        </row>
        <row r="610">
          <cell r="A610">
            <v>41866</v>
          </cell>
          <cell r="B610">
            <v>16.225000000000001</v>
          </cell>
        </row>
        <row r="611">
          <cell r="A611">
            <v>41869</v>
          </cell>
          <cell r="B611">
            <v>16.46</v>
          </cell>
        </row>
        <row r="612">
          <cell r="A612">
            <v>41870</v>
          </cell>
          <cell r="B612">
            <v>16.4725</v>
          </cell>
        </row>
        <row r="613">
          <cell r="A613">
            <v>41871</v>
          </cell>
          <cell r="B613">
            <v>16.45</v>
          </cell>
        </row>
        <row r="614">
          <cell r="A614">
            <v>41872</v>
          </cell>
          <cell r="B614">
            <v>16.192499999999999</v>
          </cell>
        </row>
        <row r="615">
          <cell r="A615">
            <v>41873</v>
          </cell>
          <cell r="B615">
            <v>16.0625</v>
          </cell>
        </row>
        <row r="616">
          <cell r="A616">
            <v>41876</v>
          </cell>
          <cell r="B616">
            <v>16.247499999999999</v>
          </cell>
        </row>
        <row r="617">
          <cell r="A617">
            <v>41877</v>
          </cell>
          <cell r="B617">
            <v>16.37</v>
          </cell>
        </row>
        <row r="618">
          <cell r="A618">
            <v>41878</v>
          </cell>
          <cell r="B618">
            <v>16.637499999999999</v>
          </cell>
        </row>
        <row r="619">
          <cell r="A619">
            <v>41879</v>
          </cell>
          <cell r="B619">
            <v>16.29</v>
          </cell>
        </row>
        <row r="620">
          <cell r="A620">
            <v>41880</v>
          </cell>
          <cell r="B620">
            <v>16.762499999999999</v>
          </cell>
        </row>
        <row r="621">
          <cell r="A621">
            <v>41883</v>
          </cell>
          <cell r="B621">
            <v>16.7775</v>
          </cell>
        </row>
        <row r="622">
          <cell r="A622">
            <v>41884</v>
          </cell>
          <cell r="B622">
            <v>16.387499999999999</v>
          </cell>
        </row>
        <row r="623">
          <cell r="A623">
            <v>41885</v>
          </cell>
          <cell r="B623">
            <v>16.05</v>
          </cell>
        </row>
        <row r="624">
          <cell r="A624">
            <v>41886</v>
          </cell>
          <cell r="B624">
            <v>15.6875</v>
          </cell>
        </row>
        <row r="625">
          <cell r="A625">
            <v>41887</v>
          </cell>
          <cell r="B625">
            <v>16.072500000000002</v>
          </cell>
        </row>
        <row r="626">
          <cell r="A626">
            <v>41890</v>
          </cell>
          <cell r="B626">
            <v>15.8375</v>
          </cell>
        </row>
        <row r="627">
          <cell r="A627">
            <v>41891</v>
          </cell>
          <cell r="B627">
            <v>15.565</v>
          </cell>
        </row>
        <row r="628">
          <cell r="A628">
            <v>41892</v>
          </cell>
          <cell r="B628">
            <v>15.375</v>
          </cell>
        </row>
        <row r="629">
          <cell r="A629">
            <v>41893</v>
          </cell>
          <cell r="B629">
            <v>15.484999999999999</v>
          </cell>
        </row>
        <row r="630">
          <cell r="A630">
            <v>41894</v>
          </cell>
          <cell r="B630">
            <v>15.05</v>
          </cell>
        </row>
        <row r="631">
          <cell r="A631">
            <v>41897</v>
          </cell>
          <cell r="B631">
            <v>15.24</v>
          </cell>
        </row>
        <row r="632">
          <cell r="A632">
            <v>41898</v>
          </cell>
          <cell r="B632">
            <v>15.65</v>
          </cell>
        </row>
        <row r="633">
          <cell r="A633">
            <v>41899</v>
          </cell>
          <cell r="B633">
            <v>15.45</v>
          </cell>
        </row>
        <row r="634">
          <cell r="A634">
            <v>41900</v>
          </cell>
          <cell r="B634">
            <v>14.71</v>
          </cell>
        </row>
        <row r="635">
          <cell r="A635">
            <v>41901</v>
          </cell>
          <cell r="B635">
            <v>14.7</v>
          </cell>
        </row>
        <row r="636">
          <cell r="A636">
            <v>41904</v>
          </cell>
          <cell r="B636">
            <v>14.56</v>
          </cell>
        </row>
        <row r="637">
          <cell r="A637">
            <v>41905</v>
          </cell>
          <cell r="B637">
            <v>14.6</v>
          </cell>
        </row>
        <row r="638">
          <cell r="A638">
            <v>41906</v>
          </cell>
          <cell r="B638">
            <v>14.99</v>
          </cell>
        </row>
        <row r="639">
          <cell r="A639">
            <v>41907</v>
          </cell>
          <cell r="B639">
            <v>14.65</v>
          </cell>
        </row>
        <row r="640">
          <cell r="A640">
            <v>41908</v>
          </cell>
          <cell r="B640">
            <v>15.09</v>
          </cell>
        </row>
        <row r="641">
          <cell r="A641">
            <v>41911</v>
          </cell>
          <cell r="B641">
            <v>14.7</v>
          </cell>
        </row>
        <row r="642">
          <cell r="A642">
            <v>41912</v>
          </cell>
          <cell r="B642">
            <v>15.38</v>
          </cell>
        </row>
        <row r="643">
          <cell r="A643">
            <v>41913</v>
          </cell>
          <cell r="B643">
            <v>15.05</v>
          </cell>
        </row>
        <row r="644">
          <cell r="A644">
            <v>41914</v>
          </cell>
          <cell r="B644">
            <v>14.94</v>
          </cell>
        </row>
        <row r="645">
          <cell r="A645">
            <v>41915</v>
          </cell>
          <cell r="B645">
            <v>15.4</v>
          </cell>
        </row>
        <row r="646">
          <cell r="A646">
            <v>41918</v>
          </cell>
          <cell r="B646">
            <v>15.94</v>
          </cell>
        </row>
        <row r="647">
          <cell r="A647">
            <v>41919</v>
          </cell>
          <cell r="B647">
            <v>16</v>
          </cell>
        </row>
        <row r="648">
          <cell r="A648">
            <v>41920</v>
          </cell>
          <cell r="B648">
            <v>16.18</v>
          </cell>
        </row>
        <row r="649">
          <cell r="A649">
            <v>41921</v>
          </cell>
          <cell r="B649">
            <v>16.149999999999999</v>
          </cell>
        </row>
        <row r="650">
          <cell r="A650">
            <v>41922</v>
          </cell>
          <cell r="B650">
            <v>15.61</v>
          </cell>
        </row>
        <row r="651">
          <cell r="A651">
            <v>41925</v>
          </cell>
          <cell r="B651">
            <v>15.5</v>
          </cell>
        </row>
        <row r="652">
          <cell r="A652">
            <v>41926</v>
          </cell>
          <cell r="B652">
            <v>15.4</v>
          </cell>
        </row>
        <row r="653">
          <cell r="A653">
            <v>41927</v>
          </cell>
          <cell r="B653">
            <v>14.89</v>
          </cell>
        </row>
        <row r="654">
          <cell r="A654">
            <v>41928</v>
          </cell>
          <cell r="B654">
            <v>14.81</v>
          </cell>
        </row>
        <row r="655">
          <cell r="A655">
            <v>41929</v>
          </cell>
          <cell r="B655">
            <v>15.1</v>
          </cell>
        </row>
        <row r="656">
          <cell r="A656">
            <v>41932</v>
          </cell>
          <cell r="B656">
            <v>14.65</v>
          </cell>
        </row>
        <row r="657">
          <cell r="A657">
            <v>41933</v>
          </cell>
          <cell r="B657">
            <v>14.39</v>
          </cell>
        </row>
        <row r="658">
          <cell r="A658">
            <v>41934</v>
          </cell>
          <cell r="B658">
            <v>14.34</v>
          </cell>
        </row>
        <row r="659">
          <cell r="A659">
            <v>41935</v>
          </cell>
          <cell r="B659">
            <v>13.9</v>
          </cell>
        </row>
        <row r="660">
          <cell r="A660">
            <v>41936</v>
          </cell>
          <cell r="B660">
            <v>14.33</v>
          </cell>
        </row>
        <row r="661">
          <cell r="A661">
            <v>41939</v>
          </cell>
          <cell r="B661">
            <v>15.46</v>
          </cell>
        </row>
        <row r="662">
          <cell r="A662">
            <v>41940</v>
          </cell>
          <cell r="B662">
            <v>16.25</v>
          </cell>
        </row>
        <row r="663">
          <cell r="A663">
            <v>41941</v>
          </cell>
          <cell r="B663">
            <v>16.39</v>
          </cell>
        </row>
        <row r="664">
          <cell r="A664">
            <v>41942</v>
          </cell>
          <cell r="B664">
            <v>16.850000000000001</v>
          </cell>
        </row>
        <row r="665">
          <cell r="A665">
            <v>41943</v>
          </cell>
          <cell r="B665">
            <v>17.66</v>
          </cell>
        </row>
        <row r="666">
          <cell r="A666">
            <v>41946</v>
          </cell>
          <cell r="B666">
            <v>17.53</v>
          </cell>
        </row>
        <row r="667">
          <cell r="A667">
            <v>41947</v>
          </cell>
          <cell r="B667">
            <v>17.600000000000001</v>
          </cell>
        </row>
        <row r="668">
          <cell r="A668">
            <v>41948</v>
          </cell>
          <cell r="B668">
            <v>17.8</v>
          </cell>
        </row>
        <row r="669">
          <cell r="A669">
            <v>41949</v>
          </cell>
          <cell r="B669">
            <v>17.48</v>
          </cell>
        </row>
        <row r="670">
          <cell r="A670">
            <v>41950</v>
          </cell>
          <cell r="B670">
            <v>17.7</v>
          </cell>
        </row>
        <row r="671">
          <cell r="A671">
            <v>41953</v>
          </cell>
          <cell r="B671">
            <v>17.260000000000002</v>
          </cell>
        </row>
        <row r="672">
          <cell r="A672">
            <v>41954</v>
          </cell>
          <cell r="B672">
            <v>16.559999999999999</v>
          </cell>
        </row>
        <row r="673">
          <cell r="A673">
            <v>41955</v>
          </cell>
          <cell r="B673">
            <v>17.09</v>
          </cell>
        </row>
        <row r="674">
          <cell r="A674">
            <v>41956</v>
          </cell>
          <cell r="B674">
            <v>16.97</v>
          </cell>
        </row>
        <row r="675">
          <cell r="A675">
            <v>41957</v>
          </cell>
          <cell r="B675">
            <v>17</v>
          </cell>
        </row>
        <row r="676">
          <cell r="A676">
            <v>41960</v>
          </cell>
          <cell r="B676">
            <v>16.61</v>
          </cell>
        </row>
        <row r="677">
          <cell r="A677">
            <v>41961</v>
          </cell>
          <cell r="B677">
            <v>17.329999999999998</v>
          </cell>
        </row>
        <row r="678">
          <cell r="A678">
            <v>41962</v>
          </cell>
          <cell r="B678">
            <v>17.600000000000001</v>
          </cell>
        </row>
        <row r="679">
          <cell r="A679">
            <v>41964</v>
          </cell>
          <cell r="B679">
            <v>18</v>
          </cell>
        </row>
        <row r="680">
          <cell r="A680">
            <v>41967</v>
          </cell>
          <cell r="B680">
            <v>17.96</v>
          </cell>
        </row>
        <row r="681">
          <cell r="A681">
            <v>41968</v>
          </cell>
          <cell r="B681">
            <v>17.72</v>
          </cell>
        </row>
        <row r="682">
          <cell r="A682">
            <v>41969</v>
          </cell>
          <cell r="B682">
            <v>18.079999999999998</v>
          </cell>
        </row>
        <row r="683">
          <cell r="A683">
            <v>41970</v>
          </cell>
          <cell r="B683">
            <v>18.010000000000002</v>
          </cell>
        </row>
        <row r="684">
          <cell r="A684">
            <v>41971</v>
          </cell>
          <cell r="B684">
            <v>17.93</v>
          </cell>
        </row>
        <row r="685">
          <cell r="A685">
            <v>41974</v>
          </cell>
          <cell r="B685">
            <v>17.3</v>
          </cell>
        </row>
        <row r="686">
          <cell r="A686">
            <v>41975</v>
          </cell>
          <cell r="B686">
            <v>17.14</v>
          </cell>
        </row>
        <row r="687">
          <cell r="A687">
            <v>41976</v>
          </cell>
          <cell r="B687">
            <v>16.89</v>
          </cell>
        </row>
        <row r="688">
          <cell r="A688">
            <v>41977</v>
          </cell>
          <cell r="B688">
            <v>16.75</v>
          </cell>
        </row>
        <row r="689">
          <cell r="A689">
            <v>41978</v>
          </cell>
          <cell r="B689">
            <v>17.100000000000001</v>
          </cell>
        </row>
        <row r="690">
          <cell r="A690">
            <v>41981</v>
          </cell>
          <cell r="B690">
            <v>16.649999999999999</v>
          </cell>
        </row>
        <row r="691">
          <cell r="A691">
            <v>41982</v>
          </cell>
          <cell r="B691">
            <v>16.87</v>
          </cell>
        </row>
        <row r="692">
          <cell r="A692">
            <v>41983</v>
          </cell>
          <cell r="B692">
            <v>16.86</v>
          </cell>
        </row>
        <row r="693">
          <cell r="A693">
            <v>41984</v>
          </cell>
          <cell r="B693">
            <v>17.25</v>
          </cell>
        </row>
        <row r="694">
          <cell r="A694">
            <v>41985</v>
          </cell>
          <cell r="B694">
            <v>16.739999999999998</v>
          </cell>
        </row>
        <row r="695">
          <cell r="A695">
            <v>41988</v>
          </cell>
          <cell r="B695">
            <v>16.670000000000002</v>
          </cell>
        </row>
        <row r="696">
          <cell r="A696">
            <v>41989</v>
          </cell>
          <cell r="B696">
            <v>15.98</v>
          </cell>
        </row>
        <row r="697">
          <cell r="A697">
            <v>41990</v>
          </cell>
          <cell r="B697">
            <v>16.329999999999998</v>
          </cell>
        </row>
        <row r="698">
          <cell r="A698">
            <v>41991</v>
          </cell>
          <cell r="B698">
            <v>15.8</v>
          </cell>
        </row>
        <row r="699">
          <cell r="A699">
            <v>41992</v>
          </cell>
          <cell r="B699">
            <v>16.149999999999999</v>
          </cell>
        </row>
        <row r="700">
          <cell r="A700">
            <v>41995</v>
          </cell>
          <cell r="B700">
            <v>16.36</v>
          </cell>
        </row>
        <row r="701">
          <cell r="A701">
            <v>41996</v>
          </cell>
          <cell r="B701">
            <v>16.489999999999998</v>
          </cell>
        </row>
        <row r="702">
          <cell r="A702">
            <v>41999</v>
          </cell>
          <cell r="B702">
            <v>16.62</v>
          </cell>
        </row>
        <row r="703">
          <cell r="A703">
            <v>42002</v>
          </cell>
          <cell r="B703">
            <v>16.579999999999998</v>
          </cell>
        </row>
        <row r="704">
          <cell r="A704">
            <v>42003</v>
          </cell>
          <cell r="B704">
            <v>15.5</v>
          </cell>
        </row>
        <row r="705">
          <cell r="A705">
            <v>42006</v>
          </cell>
          <cell r="B705">
            <v>14.8</v>
          </cell>
        </row>
        <row r="706">
          <cell r="A706">
            <v>42009</v>
          </cell>
          <cell r="B706">
            <v>13.86</v>
          </cell>
        </row>
        <row r="707">
          <cell r="A707">
            <v>42010</v>
          </cell>
          <cell r="B707">
            <v>12.65</v>
          </cell>
        </row>
        <row r="708">
          <cell r="A708">
            <v>42011</v>
          </cell>
          <cell r="B708">
            <v>12.66</v>
          </cell>
        </row>
        <row r="709">
          <cell r="A709">
            <v>42012</v>
          </cell>
          <cell r="B709">
            <v>13.56</v>
          </cell>
        </row>
        <row r="710">
          <cell r="A710">
            <v>42013</v>
          </cell>
          <cell r="B710">
            <v>13.34</v>
          </cell>
        </row>
        <row r="711">
          <cell r="A711">
            <v>42016</v>
          </cell>
          <cell r="B711">
            <v>12.22</v>
          </cell>
        </row>
        <row r="712">
          <cell r="A712">
            <v>42017</v>
          </cell>
          <cell r="B712">
            <v>13</v>
          </cell>
        </row>
        <row r="713">
          <cell r="A713">
            <v>42018</v>
          </cell>
          <cell r="B713">
            <v>12.87</v>
          </cell>
        </row>
        <row r="714">
          <cell r="A714">
            <v>42019</v>
          </cell>
          <cell r="B714">
            <v>12.7</v>
          </cell>
        </row>
        <row r="715">
          <cell r="A715">
            <v>42020</v>
          </cell>
          <cell r="B715">
            <v>13.39</v>
          </cell>
        </row>
        <row r="716">
          <cell r="A716">
            <v>42023</v>
          </cell>
          <cell r="B716">
            <v>13.15</v>
          </cell>
        </row>
        <row r="717">
          <cell r="A717">
            <v>42024</v>
          </cell>
          <cell r="B717">
            <v>13.12</v>
          </cell>
        </row>
        <row r="718">
          <cell r="A718">
            <v>42025</v>
          </cell>
          <cell r="B718">
            <v>13.64</v>
          </cell>
        </row>
        <row r="719">
          <cell r="A719">
            <v>42026</v>
          </cell>
          <cell r="B719">
            <v>12.7</v>
          </cell>
        </row>
        <row r="720">
          <cell r="A720">
            <v>42027</v>
          </cell>
          <cell r="B720">
            <v>12.69</v>
          </cell>
        </row>
        <row r="721">
          <cell r="A721">
            <v>42030</v>
          </cell>
          <cell r="B721">
            <v>13.04</v>
          </cell>
        </row>
        <row r="722">
          <cell r="A722">
            <v>42031</v>
          </cell>
          <cell r="B722">
            <v>13.14</v>
          </cell>
        </row>
        <row r="723">
          <cell r="A723">
            <v>42032</v>
          </cell>
          <cell r="B723">
            <v>12.5</v>
          </cell>
        </row>
        <row r="724">
          <cell r="A724">
            <v>42033</v>
          </cell>
          <cell r="B724">
            <v>12.85</v>
          </cell>
        </row>
        <row r="725">
          <cell r="A725">
            <v>42034</v>
          </cell>
          <cell r="B725">
            <v>12.3</v>
          </cell>
        </row>
        <row r="726">
          <cell r="A726">
            <v>42037</v>
          </cell>
          <cell r="B726">
            <v>12.22</v>
          </cell>
        </row>
        <row r="727">
          <cell r="A727">
            <v>42038</v>
          </cell>
          <cell r="B727">
            <v>11.8</v>
          </cell>
        </row>
        <row r="728">
          <cell r="A728">
            <v>42039</v>
          </cell>
          <cell r="B728">
            <v>11.58</v>
          </cell>
        </row>
        <row r="729">
          <cell r="A729">
            <v>42040</v>
          </cell>
          <cell r="B729">
            <v>11.45</v>
          </cell>
        </row>
        <row r="730">
          <cell r="A730">
            <v>42041</v>
          </cell>
          <cell r="B730">
            <v>10.25</v>
          </cell>
        </row>
        <row r="731">
          <cell r="A731">
            <v>42044</v>
          </cell>
          <cell r="B731">
            <v>10.7</v>
          </cell>
        </row>
        <row r="732">
          <cell r="A732">
            <v>42045</v>
          </cell>
          <cell r="B732">
            <v>10.3</v>
          </cell>
        </row>
        <row r="733">
          <cell r="A733">
            <v>42046</v>
          </cell>
          <cell r="B733">
            <v>9.6</v>
          </cell>
        </row>
        <row r="734">
          <cell r="A734">
            <v>42047</v>
          </cell>
          <cell r="B734">
            <v>10.99</v>
          </cell>
        </row>
        <row r="735">
          <cell r="A735">
            <v>42048</v>
          </cell>
          <cell r="B735">
            <v>10.7</v>
          </cell>
        </row>
        <row r="736">
          <cell r="A736">
            <v>42053</v>
          </cell>
          <cell r="B736">
            <v>10.95</v>
          </cell>
        </row>
        <row r="737">
          <cell r="A737">
            <v>42054</v>
          </cell>
          <cell r="B737">
            <v>11.96</v>
          </cell>
        </row>
        <row r="738">
          <cell r="A738">
            <v>42055</v>
          </cell>
          <cell r="B738">
            <v>11.6</v>
          </cell>
        </row>
        <row r="739">
          <cell r="A739">
            <v>42058</v>
          </cell>
          <cell r="B739">
            <v>12.28</v>
          </cell>
        </row>
        <row r="740">
          <cell r="A740">
            <v>42059</v>
          </cell>
          <cell r="B740">
            <v>12.63</v>
          </cell>
        </row>
        <row r="741">
          <cell r="A741">
            <v>42060</v>
          </cell>
          <cell r="B741">
            <v>12.77</v>
          </cell>
        </row>
        <row r="742">
          <cell r="A742">
            <v>42061</v>
          </cell>
          <cell r="B742">
            <v>11.51</v>
          </cell>
        </row>
        <row r="743">
          <cell r="A743">
            <v>42062</v>
          </cell>
          <cell r="B743">
            <v>10.39</v>
          </cell>
        </row>
        <row r="744">
          <cell r="A744">
            <v>42065</v>
          </cell>
          <cell r="B744">
            <v>10.32</v>
          </cell>
        </row>
        <row r="745">
          <cell r="A745">
            <v>42066</v>
          </cell>
          <cell r="B745">
            <v>10.050000000000001</v>
          </cell>
        </row>
        <row r="746">
          <cell r="A746">
            <v>42067</v>
          </cell>
          <cell r="B746">
            <v>9.8000000000000007</v>
          </cell>
        </row>
        <row r="747">
          <cell r="A747">
            <v>42068</v>
          </cell>
          <cell r="B747">
            <v>9.7799999999999994</v>
          </cell>
        </row>
        <row r="748">
          <cell r="A748">
            <v>42069</v>
          </cell>
          <cell r="B748">
            <v>9.99</v>
          </cell>
        </row>
        <row r="749">
          <cell r="A749">
            <v>42072</v>
          </cell>
          <cell r="B749">
            <v>9.77</v>
          </cell>
        </row>
        <row r="750">
          <cell r="A750">
            <v>42073</v>
          </cell>
          <cell r="B750">
            <v>9.3000000000000007</v>
          </cell>
        </row>
        <row r="751">
          <cell r="A751">
            <v>42074</v>
          </cell>
          <cell r="B751">
            <v>9.52</v>
          </cell>
        </row>
        <row r="752">
          <cell r="A752">
            <v>42075</v>
          </cell>
          <cell r="B752">
            <v>10.050000000000001</v>
          </cell>
        </row>
        <row r="753">
          <cell r="A753">
            <v>42076</v>
          </cell>
          <cell r="B753">
            <v>10.11</v>
          </cell>
        </row>
        <row r="754">
          <cell r="A754">
            <v>42079</v>
          </cell>
          <cell r="B754">
            <v>10.24</v>
          </cell>
        </row>
        <row r="755">
          <cell r="A755">
            <v>42080</v>
          </cell>
          <cell r="B755">
            <v>10.44</v>
          </cell>
        </row>
        <row r="756">
          <cell r="A756">
            <v>42081</v>
          </cell>
          <cell r="B756">
            <v>11</v>
          </cell>
        </row>
        <row r="757">
          <cell r="A757">
            <v>42082</v>
          </cell>
          <cell r="B757">
            <v>10.3</v>
          </cell>
        </row>
        <row r="758">
          <cell r="A758">
            <v>42083</v>
          </cell>
          <cell r="B758">
            <v>10.5</v>
          </cell>
        </row>
        <row r="759">
          <cell r="A759">
            <v>42086</v>
          </cell>
          <cell r="B759">
            <v>10.84</v>
          </cell>
        </row>
        <row r="760">
          <cell r="A760">
            <v>42087</v>
          </cell>
          <cell r="B760">
            <v>10.86</v>
          </cell>
        </row>
        <row r="761">
          <cell r="A761">
            <v>42088</v>
          </cell>
          <cell r="B761">
            <v>10.8</v>
          </cell>
        </row>
        <row r="762">
          <cell r="A762">
            <v>42089</v>
          </cell>
          <cell r="B762">
            <v>10.130000000000001</v>
          </cell>
        </row>
        <row r="763">
          <cell r="A763">
            <v>42090</v>
          </cell>
          <cell r="B763">
            <v>9.8800000000000008</v>
          </cell>
        </row>
        <row r="764">
          <cell r="A764">
            <v>42093</v>
          </cell>
          <cell r="B764">
            <v>10.27</v>
          </cell>
        </row>
        <row r="765">
          <cell r="A765">
            <v>42094</v>
          </cell>
          <cell r="B765">
            <v>10.29</v>
          </cell>
        </row>
        <row r="766">
          <cell r="A766">
            <v>42095</v>
          </cell>
          <cell r="B766">
            <v>10.6</v>
          </cell>
        </row>
        <row r="767">
          <cell r="A767">
            <v>42096</v>
          </cell>
          <cell r="B767">
            <v>10.94</v>
          </cell>
        </row>
        <row r="768">
          <cell r="A768">
            <v>42100</v>
          </cell>
          <cell r="B768">
            <v>11.45</v>
          </cell>
        </row>
        <row r="769">
          <cell r="A769">
            <v>42101</v>
          </cell>
          <cell r="B769">
            <v>11.45</v>
          </cell>
        </row>
        <row r="770">
          <cell r="A770">
            <v>42102</v>
          </cell>
          <cell r="B770">
            <v>11.81</v>
          </cell>
        </row>
        <row r="771">
          <cell r="A771">
            <v>42103</v>
          </cell>
          <cell r="B771">
            <v>12</v>
          </cell>
        </row>
        <row r="772">
          <cell r="A772">
            <v>42104</v>
          </cell>
          <cell r="B772">
            <v>12</v>
          </cell>
        </row>
        <row r="773">
          <cell r="A773">
            <v>42107</v>
          </cell>
          <cell r="B773">
            <v>11.42</v>
          </cell>
        </row>
        <row r="774">
          <cell r="A774">
            <v>42108</v>
          </cell>
          <cell r="B774">
            <v>10.85</v>
          </cell>
        </row>
        <row r="775">
          <cell r="A775">
            <v>42109</v>
          </cell>
          <cell r="B775">
            <v>10.67</v>
          </cell>
        </row>
        <row r="776">
          <cell r="A776">
            <v>42110</v>
          </cell>
          <cell r="B776">
            <v>10.5</v>
          </cell>
        </row>
        <row r="777">
          <cell r="A777">
            <v>42111</v>
          </cell>
          <cell r="B777">
            <v>10.25</v>
          </cell>
        </row>
        <row r="778">
          <cell r="A778">
            <v>42114</v>
          </cell>
          <cell r="B778">
            <v>10.57</v>
          </cell>
        </row>
        <row r="779">
          <cell r="A779">
            <v>42116</v>
          </cell>
          <cell r="B779">
            <v>10.5</v>
          </cell>
        </row>
        <row r="780">
          <cell r="A780">
            <v>42117</v>
          </cell>
          <cell r="B780">
            <v>11.15</v>
          </cell>
        </row>
        <row r="781">
          <cell r="A781">
            <v>42118</v>
          </cell>
          <cell r="B781">
            <v>11.76</v>
          </cell>
        </row>
        <row r="782">
          <cell r="A782">
            <v>42121</v>
          </cell>
          <cell r="B782">
            <v>11.08</v>
          </cell>
        </row>
        <row r="783">
          <cell r="A783">
            <v>42122</v>
          </cell>
          <cell r="B783">
            <v>11.61</v>
          </cell>
        </row>
        <row r="784">
          <cell r="A784">
            <v>42123</v>
          </cell>
          <cell r="B784">
            <v>11.15</v>
          </cell>
        </row>
        <row r="785">
          <cell r="A785">
            <v>42124</v>
          </cell>
          <cell r="B785">
            <v>11</v>
          </cell>
        </row>
        <row r="786">
          <cell r="A786">
            <v>42128</v>
          </cell>
          <cell r="B786">
            <v>11.1</v>
          </cell>
        </row>
        <row r="787">
          <cell r="A787">
            <v>42129</v>
          </cell>
          <cell r="B787">
            <v>10.6</v>
          </cell>
        </row>
        <row r="788">
          <cell r="A788">
            <v>42130</v>
          </cell>
          <cell r="B788">
            <v>10.51</v>
          </cell>
        </row>
        <row r="789">
          <cell r="A789">
            <v>42131</v>
          </cell>
          <cell r="B789">
            <v>10.75</v>
          </cell>
        </row>
        <row r="790">
          <cell r="A790">
            <v>42132</v>
          </cell>
          <cell r="B790">
            <v>11.09</v>
          </cell>
        </row>
        <row r="791">
          <cell r="A791">
            <v>42135</v>
          </cell>
          <cell r="B791">
            <v>10.75</v>
          </cell>
        </row>
        <row r="792">
          <cell r="A792">
            <v>42136</v>
          </cell>
          <cell r="B792">
            <v>11.67</v>
          </cell>
        </row>
        <row r="793">
          <cell r="A793">
            <v>42137</v>
          </cell>
          <cell r="B793">
            <v>11.32</v>
          </cell>
        </row>
        <row r="794">
          <cell r="A794">
            <v>42138</v>
          </cell>
          <cell r="B794">
            <v>11.84</v>
          </cell>
        </row>
        <row r="795">
          <cell r="A795">
            <v>42139</v>
          </cell>
          <cell r="B795">
            <v>12.38</v>
          </cell>
        </row>
        <row r="796">
          <cell r="A796">
            <v>42142</v>
          </cell>
          <cell r="B796">
            <v>12.03</v>
          </cell>
        </row>
        <row r="797">
          <cell r="A797">
            <v>42143</v>
          </cell>
          <cell r="B797">
            <v>11.82</v>
          </cell>
        </row>
        <row r="798">
          <cell r="A798">
            <v>42144</v>
          </cell>
          <cell r="B798">
            <v>11.84</v>
          </cell>
        </row>
        <row r="799">
          <cell r="A799">
            <v>42145</v>
          </cell>
          <cell r="B799">
            <v>12.6</v>
          </cell>
        </row>
        <row r="800">
          <cell r="A800">
            <v>42146</v>
          </cell>
          <cell r="B800">
            <v>12.56</v>
          </cell>
        </row>
        <row r="801">
          <cell r="A801">
            <v>42149</v>
          </cell>
          <cell r="B801">
            <v>12.74</v>
          </cell>
        </row>
        <row r="802">
          <cell r="A802">
            <v>42150</v>
          </cell>
          <cell r="B802">
            <v>12.24</v>
          </cell>
        </row>
        <row r="803">
          <cell r="A803">
            <v>42151</v>
          </cell>
          <cell r="B803">
            <v>11.84</v>
          </cell>
        </row>
        <row r="804">
          <cell r="A804">
            <v>42152</v>
          </cell>
          <cell r="B804">
            <v>11.61</v>
          </cell>
        </row>
        <row r="805">
          <cell r="A805">
            <v>42153</v>
          </cell>
          <cell r="B805">
            <v>11.43</v>
          </cell>
        </row>
        <row r="806">
          <cell r="A806">
            <v>42156</v>
          </cell>
          <cell r="B806">
            <v>11.46</v>
          </cell>
        </row>
        <row r="807">
          <cell r="A807">
            <v>42157</v>
          </cell>
          <cell r="B807">
            <v>11.79</v>
          </cell>
        </row>
        <row r="808">
          <cell r="A808">
            <v>42158</v>
          </cell>
          <cell r="B808">
            <v>11.4</v>
          </cell>
        </row>
        <row r="809">
          <cell r="A809">
            <v>42160</v>
          </cell>
          <cell r="B809">
            <v>11.5</v>
          </cell>
        </row>
        <row r="810">
          <cell r="A810">
            <v>42163</v>
          </cell>
          <cell r="B810">
            <v>11.65</v>
          </cell>
        </row>
        <row r="811">
          <cell r="A811">
            <v>42164</v>
          </cell>
          <cell r="B811">
            <v>11.9</v>
          </cell>
        </row>
        <row r="812">
          <cell r="A812">
            <v>42165</v>
          </cell>
          <cell r="B812">
            <v>12</v>
          </cell>
        </row>
        <row r="813">
          <cell r="A813">
            <v>42166</v>
          </cell>
          <cell r="B813">
            <v>12.45</v>
          </cell>
        </row>
        <row r="814">
          <cell r="A814">
            <v>42167</v>
          </cell>
          <cell r="B814">
            <v>12.5</v>
          </cell>
        </row>
        <row r="815">
          <cell r="A815">
            <v>42170</v>
          </cell>
          <cell r="B815">
            <v>12.62</v>
          </cell>
        </row>
        <row r="816">
          <cell r="A816">
            <v>42171</v>
          </cell>
          <cell r="B816">
            <v>12.66</v>
          </cell>
        </row>
        <row r="817">
          <cell r="A817">
            <v>42172</v>
          </cell>
          <cell r="B817">
            <v>12.65</v>
          </cell>
        </row>
        <row r="818">
          <cell r="A818">
            <v>42173</v>
          </cell>
          <cell r="B818">
            <v>12.44</v>
          </cell>
        </row>
        <row r="819">
          <cell r="A819">
            <v>42174</v>
          </cell>
          <cell r="B819">
            <v>12.18</v>
          </cell>
        </row>
        <row r="820">
          <cell r="A820">
            <v>42177</v>
          </cell>
          <cell r="B820">
            <v>12.45</v>
          </cell>
        </row>
        <row r="821">
          <cell r="A821">
            <v>42178</v>
          </cell>
          <cell r="B821">
            <v>12.35</v>
          </cell>
        </row>
        <row r="822">
          <cell r="A822">
            <v>42179</v>
          </cell>
          <cell r="B822">
            <v>12.8</v>
          </cell>
        </row>
        <row r="823">
          <cell r="A823">
            <v>42180</v>
          </cell>
          <cell r="B823">
            <v>12.93</v>
          </cell>
        </row>
        <row r="824">
          <cell r="A824">
            <v>42181</v>
          </cell>
          <cell r="B824">
            <v>12.16</v>
          </cell>
        </row>
        <row r="825">
          <cell r="A825">
            <v>42184</v>
          </cell>
          <cell r="B825">
            <v>11.65</v>
          </cell>
        </row>
        <row r="826">
          <cell r="A826">
            <v>42185</v>
          </cell>
          <cell r="B826">
            <v>11.89</v>
          </cell>
        </row>
        <row r="827">
          <cell r="A827">
            <v>42186</v>
          </cell>
          <cell r="B827">
            <v>11.94</v>
          </cell>
        </row>
        <row r="828">
          <cell r="A828">
            <v>42187</v>
          </cell>
          <cell r="B828">
            <v>11.85</v>
          </cell>
        </row>
        <row r="829">
          <cell r="A829">
            <v>42188</v>
          </cell>
          <cell r="B829">
            <v>11.85</v>
          </cell>
        </row>
        <row r="830">
          <cell r="A830">
            <v>42191</v>
          </cell>
          <cell r="B830">
            <v>11.64</v>
          </cell>
        </row>
        <row r="831">
          <cell r="A831">
            <v>42192</v>
          </cell>
          <cell r="B831">
            <v>11.35</v>
          </cell>
        </row>
        <row r="832">
          <cell r="A832">
            <v>42193</v>
          </cell>
          <cell r="B832">
            <v>11.39</v>
          </cell>
        </row>
        <row r="833">
          <cell r="A833">
            <v>42195</v>
          </cell>
          <cell r="B833">
            <v>11.65</v>
          </cell>
        </row>
        <row r="834">
          <cell r="A834">
            <v>42198</v>
          </cell>
          <cell r="B834">
            <v>11.84</v>
          </cell>
        </row>
        <row r="835">
          <cell r="A835">
            <v>42199</v>
          </cell>
          <cell r="B835">
            <v>11.96</v>
          </cell>
        </row>
        <row r="836">
          <cell r="A836">
            <v>42200</v>
          </cell>
          <cell r="B836">
            <v>11.98</v>
          </cell>
        </row>
        <row r="837">
          <cell r="A837">
            <v>42201</v>
          </cell>
          <cell r="B837">
            <v>11.7</v>
          </cell>
        </row>
        <row r="838">
          <cell r="A838">
            <v>42202</v>
          </cell>
          <cell r="B838">
            <v>11.28</v>
          </cell>
        </row>
        <row r="839">
          <cell r="A839">
            <v>42205</v>
          </cell>
          <cell r="B839">
            <v>10.95</v>
          </cell>
        </row>
        <row r="840">
          <cell r="A840">
            <v>42206</v>
          </cell>
          <cell r="B840">
            <v>10.63</v>
          </cell>
        </row>
        <row r="841">
          <cell r="A841">
            <v>42207</v>
          </cell>
          <cell r="B841">
            <v>10.47</v>
          </cell>
        </row>
        <row r="842">
          <cell r="A842">
            <v>42208</v>
          </cell>
          <cell r="B842">
            <v>9.92</v>
          </cell>
        </row>
        <row r="843">
          <cell r="A843">
            <v>42209</v>
          </cell>
          <cell r="B843">
            <v>10.09</v>
          </cell>
        </row>
        <row r="844">
          <cell r="A844">
            <v>42212</v>
          </cell>
          <cell r="B844">
            <v>10</v>
          </cell>
        </row>
        <row r="845">
          <cell r="A845">
            <v>42213</v>
          </cell>
          <cell r="B845">
            <v>9.8000000000000007</v>
          </cell>
        </row>
        <row r="846">
          <cell r="A846">
            <v>42214</v>
          </cell>
          <cell r="B846">
            <v>9.68</v>
          </cell>
        </row>
        <row r="847">
          <cell r="A847">
            <v>42215</v>
          </cell>
          <cell r="B847">
            <v>9.3000000000000007</v>
          </cell>
        </row>
        <row r="848">
          <cell r="A848">
            <v>42216</v>
          </cell>
          <cell r="B848">
            <v>9.6</v>
          </cell>
        </row>
        <row r="849">
          <cell r="A849">
            <v>42219</v>
          </cell>
          <cell r="B849">
            <v>9.18</v>
          </cell>
        </row>
        <row r="850">
          <cell r="A850">
            <v>42220</v>
          </cell>
          <cell r="B850">
            <v>9.0500000000000007</v>
          </cell>
        </row>
        <row r="851">
          <cell r="A851">
            <v>42221</v>
          </cell>
          <cell r="B851">
            <v>9.1999999999999993</v>
          </cell>
        </row>
        <row r="852">
          <cell r="A852">
            <v>42222</v>
          </cell>
          <cell r="B852">
            <v>8.99</v>
          </cell>
        </row>
        <row r="853">
          <cell r="A853">
            <v>42223</v>
          </cell>
          <cell r="B853">
            <v>8.82</v>
          </cell>
        </row>
        <row r="854">
          <cell r="A854">
            <v>42226</v>
          </cell>
          <cell r="B854">
            <v>8.84</v>
          </cell>
        </row>
        <row r="855">
          <cell r="A855">
            <v>42227</v>
          </cell>
          <cell r="B855">
            <v>8.83</v>
          </cell>
        </row>
        <row r="856">
          <cell r="A856">
            <v>42228</v>
          </cell>
          <cell r="B856">
            <v>9.16</v>
          </cell>
        </row>
        <row r="857">
          <cell r="A857">
            <v>42229</v>
          </cell>
          <cell r="B857">
            <v>9.9</v>
          </cell>
        </row>
        <row r="858">
          <cell r="A858">
            <v>42230</v>
          </cell>
          <cell r="B858">
            <v>9.7799999999999994</v>
          </cell>
        </row>
        <row r="859">
          <cell r="A859">
            <v>42233</v>
          </cell>
          <cell r="B859">
            <v>9.9700000000000006</v>
          </cell>
        </row>
        <row r="860">
          <cell r="A860">
            <v>42234</v>
          </cell>
          <cell r="B860">
            <v>10</v>
          </cell>
        </row>
        <row r="861">
          <cell r="A861">
            <v>42235</v>
          </cell>
          <cell r="B861">
            <v>9.83</v>
          </cell>
        </row>
        <row r="862">
          <cell r="A862">
            <v>42236</v>
          </cell>
          <cell r="B862">
            <v>9.64</v>
          </cell>
        </row>
        <row r="863">
          <cell r="A863">
            <v>42237</v>
          </cell>
          <cell r="B863">
            <v>9.34</v>
          </cell>
        </row>
        <row r="864">
          <cell r="A864">
            <v>42240</v>
          </cell>
          <cell r="B864">
            <v>9.07</v>
          </cell>
        </row>
        <row r="865">
          <cell r="A865">
            <v>42241</v>
          </cell>
          <cell r="B865">
            <v>8.81</v>
          </cell>
        </row>
        <row r="866">
          <cell r="A866">
            <v>42242</v>
          </cell>
          <cell r="B866">
            <v>8.5</v>
          </cell>
        </row>
        <row r="867">
          <cell r="A867">
            <v>42243</v>
          </cell>
          <cell r="B867">
            <v>9.15</v>
          </cell>
        </row>
        <row r="868">
          <cell r="A868">
            <v>42244</v>
          </cell>
          <cell r="B868">
            <v>8.81</v>
          </cell>
        </row>
        <row r="869">
          <cell r="A869">
            <v>42247</v>
          </cell>
          <cell r="B869">
            <v>8.68</v>
          </cell>
        </row>
        <row r="870">
          <cell r="A870">
            <v>42248</v>
          </cell>
          <cell r="B870">
            <v>8.58</v>
          </cell>
        </row>
        <row r="871">
          <cell r="A871">
            <v>42249</v>
          </cell>
          <cell r="B871">
            <v>8.6300000000000008</v>
          </cell>
        </row>
        <row r="872">
          <cell r="A872">
            <v>42250</v>
          </cell>
          <cell r="B872">
            <v>8.52</v>
          </cell>
        </row>
        <row r="873">
          <cell r="A873">
            <v>42251</v>
          </cell>
          <cell r="B873">
            <v>8.35</v>
          </cell>
        </row>
        <row r="874">
          <cell r="A874">
            <v>42255</v>
          </cell>
          <cell r="B874">
            <v>8.4499999999999993</v>
          </cell>
        </row>
        <row r="875">
          <cell r="A875">
            <v>42256</v>
          </cell>
          <cell r="B875">
            <v>8.61</v>
          </cell>
        </row>
        <row r="876">
          <cell r="A876">
            <v>42257</v>
          </cell>
          <cell r="B876">
            <v>8.5500000000000007</v>
          </cell>
        </row>
        <row r="877">
          <cell r="A877">
            <v>42258</v>
          </cell>
          <cell r="B877">
            <v>8.61</v>
          </cell>
        </row>
        <row r="878">
          <cell r="A878">
            <v>42261</v>
          </cell>
          <cell r="B878">
            <v>8.76</v>
          </cell>
        </row>
        <row r="879">
          <cell r="A879">
            <v>42262</v>
          </cell>
          <cell r="B879">
            <v>8.58</v>
          </cell>
        </row>
        <row r="880">
          <cell r="A880">
            <v>42263</v>
          </cell>
          <cell r="B880">
            <v>8.6999999999999993</v>
          </cell>
        </row>
        <row r="881">
          <cell r="A881">
            <v>42264</v>
          </cell>
          <cell r="B881">
            <v>9.18</v>
          </cell>
        </row>
        <row r="882">
          <cell r="A882">
            <v>42265</v>
          </cell>
          <cell r="B882">
            <v>8.61</v>
          </cell>
        </row>
        <row r="883">
          <cell r="A883">
            <v>42268</v>
          </cell>
          <cell r="B883">
            <v>8.3000000000000007</v>
          </cell>
        </row>
        <row r="884">
          <cell r="A884">
            <v>42269</v>
          </cell>
          <cell r="B884">
            <v>7.64</v>
          </cell>
        </row>
        <row r="885">
          <cell r="A885">
            <v>42270</v>
          </cell>
          <cell r="B885">
            <v>7.78</v>
          </cell>
        </row>
        <row r="886">
          <cell r="A886">
            <v>42271</v>
          </cell>
          <cell r="B886">
            <v>7.66</v>
          </cell>
        </row>
        <row r="887">
          <cell r="A887">
            <v>42272</v>
          </cell>
          <cell r="B887">
            <v>7.6</v>
          </cell>
        </row>
        <row r="888">
          <cell r="A888">
            <v>42275</v>
          </cell>
          <cell r="B888">
            <v>7.41</v>
          </cell>
        </row>
        <row r="889">
          <cell r="A889">
            <v>42276</v>
          </cell>
          <cell r="B889">
            <v>7.65</v>
          </cell>
        </row>
        <row r="890">
          <cell r="A890">
            <v>42277</v>
          </cell>
          <cell r="B890">
            <v>7.71</v>
          </cell>
        </row>
        <row r="891">
          <cell r="A891">
            <v>42278</v>
          </cell>
          <cell r="B891">
            <v>7.73</v>
          </cell>
        </row>
        <row r="892">
          <cell r="A892">
            <v>42279</v>
          </cell>
          <cell r="B892">
            <v>8.5299999999999994</v>
          </cell>
        </row>
        <row r="893">
          <cell r="A893">
            <v>42282</v>
          </cell>
          <cell r="B893">
            <v>8.81</v>
          </cell>
        </row>
        <row r="894">
          <cell r="A894">
            <v>42283</v>
          </cell>
          <cell r="B894">
            <v>8.9600000000000009</v>
          </cell>
        </row>
        <row r="895">
          <cell r="A895">
            <v>42284</v>
          </cell>
          <cell r="B895">
            <v>9.43</v>
          </cell>
        </row>
        <row r="896">
          <cell r="A896">
            <v>42285</v>
          </cell>
          <cell r="B896">
            <v>9.5299999999999994</v>
          </cell>
        </row>
        <row r="897">
          <cell r="A897">
            <v>42286</v>
          </cell>
          <cell r="B897">
            <v>9.86</v>
          </cell>
        </row>
        <row r="898">
          <cell r="A898">
            <v>42290</v>
          </cell>
          <cell r="B898">
            <v>9.0500000000000007</v>
          </cell>
        </row>
        <row r="899">
          <cell r="A899">
            <v>42291</v>
          </cell>
          <cell r="B899">
            <v>8.9</v>
          </cell>
        </row>
        <row r="900">
          <cell r="A900">
            <v>42292</v>
          </cell>
          <cell r="B900">
            <v>9.93</v>
          </cell>
        </row>
        <row r="901">
          <cell r="A901">
            <v>42293</v>
          </cell>
          <cell r="B901">
            <v>10</v>
          </cell>
        </row>
        <row r="902">
          <cell r="A902">
            <v>42296</v>
          </cell>
          <cell r="B902">
            <v>10.37</v>
          </cell>
        </row>
        <row r="903">
          <cell r="A903">
            <v>42297</v>
          </cell>
          <cell r="B903">
            <v>10.44</v>
          </cell>
        </row>
        <row r="904">
          <cell r="A904">
            <v>42298</v>
          </cell>
          <cell r="B904">
            <v>10.38</v>
          </cell>
        </row>
        <row r="905">
          <cell r="A905">
            <v>42299</v>
          </cell>
          <cell r="B905">
            <v>10.210000000000001</v>
          </cell>
        </row>
        <row r="906">
          <cell r="A906">
            <v>42300</v>
          </cell>
          <cell r="B906">
            <v>10.18</v>
          </cell>
        </row>
        <row r="907">
          <cell r="A907">
            <v>42303</v>
          </cell>
          <cell r="B907">
            <v>10.029999999999999</v>
          </cell>
        </row>
        <row r="908">
          <cell r="A908">
            <v>42304</v>
          </cell>
          <cell r="B908">
            <v>10.35</v>
          </cell>
        </row>
        <row r="909">
          <cell r="A909">
            <v>42305</v>
          </cell>
          <cell r="B909">
            <v>10.130000000000001</v>
          </cell>
        </row>
        <row r="910">
          <cell r="A910">
            <v>42306</v>
          </cell>
          <cell r="B910">
            <v>9.68</v>
          </cell>
        </row>
        <row r="911">
          <cell r="A911">
            <v>42307</v>
          </cell>
          <cell r="B911">
            <v>9.86</v>
          </cell>
        </row>
        <row r="912">
          <cell r="A912">
            <v>42311</v>
          </cell>
          <cell r="B912">
            <v>10.75</v>
          </cell>
        </row>
        <row r="913">
          <cell r="A913">
            <v>42312</v>
          </cell>
          <cell r="B913">
            <v>10.220000000000001</v>
          </cell>
        </row>
        <row r="914">
          <cell r="A914">
            <v>42313</v>
          </cell>
          <cell r="B914">
            <v>10.61</v>
          </cell>
        </row>
        <row r="915">
          <cell r="A915">
            <v>42314</v>
          </cell>
          <cell r="B915">
            <v>10.199999999999999</v>
          </cell>
        </row>
        <row r="916">
          <cell r="A916">
            <v>42317</v>
          </cell>
          <cell r="B916">
            <v>10.130000000000001</v>
          </cell>
        </row>
        <row r="917">
          <cell r="A917">
            <v>42318</v>
          </cell>
          <cell r="B917">
            <v>10.01</v>
          </cell>
        </row>
        <row r="918">
          <cell r="A918">
            <v>42319</v>
          </cell>
          <cell r="B918">
            <v>10.6</v>
          </cell>
        </row>
        <row r="919">
          <cell r="A919">
            <v>42320</v>
          </cell>
          <cell r="B919">
            <v>10.57</v>
          </cell>
        </row>
        <row r="920">
          <cell r="A920">
            <v>42321</v>
          </cell>
          <cell r="B920">
            <v>10.24</v>
          </cell>
        </row>
        <row r="921">
          <cell r="A921">
            <v>42324</v>
          </cell>
          <cell r="B921">
            <v>10.24</v>
          </cell>
        </row>
        <row r="922">
          <cell r="A922">
            <v>42325</v>
          </cell>
          <cell r="B922">
            <v>10.57</v>
          </cell>
        </row>
        <row r="923">
          <cell r="A923">
            <v>42326</v>
          </cell>
          <cell r="B923">
            <v>10.6</v>
          </cell>
        </row>
        <row r="924">
          <cell r="A924">
            <v>42327</v>
          </cell>
          <cell r="B924">
            <v>10.69</v>
          </cell>
        </row>
        <row r="925">
          <cell r="A925">
            <v>42331</v>
          </cell>
          <cell r="B925">
            <v>10.67</v>
          </cell>
        </row>
        <row r="926">
          <cell r="A926">
            <v>42332</v>
          </cell>
          <cell r="B926">
            <v>10.59</v>
          </cell>
        </row>
        <row r="927">
          <cell r="A927">
            <v>42333</v>
          </cell>
          <cell r="B927">
            <v>10.39</v>
          </cell>
        </row>
        <row r="928">
          <cell r="A928">
            <v>42334</v>
          </cell>
          <cell r="B928">
            <v>9.5</v>
          </cell>
        </row>
        <row r="929">
          <cell r="A929">
            <v>42335</v>
          </cell>
          <cell r="B929">
            <v>9.3000000000000007</v>
          </cell>
        </row>
        <row r="930">
          <cell r="A930">
            <v>42338</v>
          </cell>
          <cell r="B930">
            <v>9.25</v>
          </cell>
        </row>
        <row r="931">
          <cell r="A931">
            <v>42339</v>
          </cell>
          <cell r="B931">
            <v>9.74</v>
          </cell>
        </row>
        <row r="932">
          <cell r="A932">
            <v>42340</v>
          </cell>
          <cell r="B932">
            <v>9.7799999999999994</v>
          </cell>
        </row>
        <row r="933">
          <cell r="A933">
            <v>42341</v>
          </cell>
          <cell r="B933">
            <v>10.6</v>
          </cell>
        </row>
        <row r="934">
          <cell r="A934">
            <v>42342</v>
          </cell>
          <cell r="B934">
            <v>10.34</v>
          </cell>
        </row>
        <row r="935">
          <cell r="A935">
            <v>42345</v>
          </cell>
          <cell r="B935">
            <v>10.46</v>
          </cell>
        </row>
        <row r="936">
          <cell r="A936">
            <v>42346</v>
          </cell>
          <cell r="B936">
            <v>10.52</v>
          </cell>
        </row>
        <row r="937">
          <cell r="A937">
            <v>42347</v>
          </cell>
          <cell r="B937">
            <v>10.74</v>
          </cell>
        </row>
        <row r="938">
          <cell r="A938">
            <v>42348</v>
          </cell>
          <cell r="B938">
            <v>10.46</v>
          </cell>
        </row>
        <row r="939">
          <cell r="A939">
            <v>42349</v>
          </cell>
          <cell r="B939">
            <v>10.39</v>
          </cell>
        </row>
        <row r="940">
          <cell r="A940">
            <v>42352</v>
          </cell>
          <cell r="B940">
            <v>10.25</v>
          </cell>
        </row>
        <row r="941">
          <cell r="A941">
            <v>42353</v>
          </cell>
          <cell r="B941">
            <v>10.25</v>
          </cell>
        </row>
        <row r="942">
          <cell r="A942">
            <v>42354</v>
          </cell>
          <cell r="B942">
            <v>10.3</v>
          </cell>
        </row>
        <row r="943">
          <cell r="A943">
            <v>42355</v>
          </cell>
          <cell r="B943">
            <v>10.59</v>
          </cell>
        </row>
        <row r="944">
          <cell r="A944">
            <v>42356</v>
          </cell>
          <cell r="B944">
            <v>9.7200000000000006</v>
          </cell>
        </row>
        <row r="945">
          <cell r="A945">
            <v>42359</v>
          </cell>
          <cell r="B945">
            <v>10</v>
          </cell>
        </row>
        <row r="946">
          <cell r="A946">
            <v>42360</v>
          </cell>
          <cell r="B946">
            <v>9.91</v>
          </cell>
        </row>
        <row r="947">
          <cell r="A947">
            <v>42361</v>
          </cell>
          <cell r="B947">
            <v>9.82</v>
          </cell>
        </row>
        <row r="948">
          <cell r="A948">
            <v>42366</v>
          </cell>
          <cell r="B948">
            <v>9.8699999999999992</v>
          </cell>
        </row>
        <row r="949">
          <cell r="A949">
            <v>42367</v>
          </cell>
          <cell r="B949">
            <v>9.92</v>
          </cell>
        </row>
        <row r="950">
          <cell r="A950">
            <v>42368</v>
          </cell>
          <cell r="B950">
            <v>9.5299999999999994</v>
          </cell>
        </row>
        <row r="951">
          <cell r="A951">
            <v>42373</v>
          </cell>
          <cell r="B951">
            <v>9.42</v>
          </cell>
        </row>
        <row r="952">
          <cell r="A952">
            <v>42374</v>
          </cell>
          <cell r="B952">
            <v>9.1999999999999993</v>
          </cell>
        </row>
        <row r="953">
          <cell r="A953">
            <v>42375</v>
          </cell>
          <cell r="B953">
            <v>9.3699999999999992</v>
          </cell>
        </row>
        <row r="954">
          <cell r="A954">
            <v>42376</v>
          </cell>
          <cell r="B954">
            <v>9.27</v>
          </cell>
        </row>
        <row r="955">
          <cell r="A955">
            <v>42377</v>
          </cell>
          <cell r="B955">
            <v>8.75</v>
          </cell>
        </row>
        <row r="956">
          <cell r="A956">
            <v>42380</v>
          </cell>
          <cell r="B956">
            <v>8.6999999999999993</v>
          </cell>
        </row>
        <row r="957">
          <cell r="A957">
            <v>42381</v>
          </cell>
          <cell r="B957">
            <v>8.42</v>
          </cell>
        </row>
        <row r="958">
          <cell r="A958">
            <v>42382</v>
          </cell>
          <cell r="B958">
            <v>8.17</v>
          </cell>
        </row>
        <row r="959">
          <cell r="A959">
            <v>42383</v>
          </cell>
          <cell r="B959">
            <v>8.59</v>
          </cell>
        </row>
        <row r="960">
          <cell r="A960">
            <v>42384</v>
          </cell>
          <cell r="B960">
            <v>8.52</v>
          </cell>
        </row>
        <row r="961">
          <cell r="A961">
            <v>42387</v>
          </cell>
          <cell r="B961">
            <v>8.2899999999999991</v>
          </cell>
        </row>
        <row r="962">
          <cell r="A962">
            <v>42388</v>
          </cell>
          <cell r="B962">
            <v>8.34</v>
          </cell>
        </row>
        <row r="963">
          <cell r="A963">
            <v>42389</v>
          </cell>
          <cell r="B963">
            <v>8.1999999999999993</v>
          </cell>
        </row>
        <row r="964">
          <cell r="A964">
            <v>42390</v>
          </cell>
          <cell r="B964">
            <v>8.0500000000000007</v>
          </cell>
        </row>
        <row r="965">
          <cell r="A965">
            <v>42391</v>
          </cell>
          <cell r="B965">
            <v>7.74</v>
          </cell>
        </row>
        <row r="966">
          <cell r="A966">
            <v>42395</v>
          </cell>
          <cell r="B966">
            <v>8</v>
          </cell>
        </row>
        <row r="967">
          <cell r="A967">
            <v>42396</v>
          </cell>
          <cell r="B967">
            <v>7.85</v>
          </cell>
        </row>
        <row r="968">
          <cell r="A968">
            <v>42397</v>
          </cell>
          <cell r="B968">
            <v>7.83</v>
          </cell>
        </row>
        <row r="969">
          <cell r="A969">
            <v>42398</v>
          </cell>
          <cell r="B969">
            <v>8.5</v>
          </cell>
        </row>
        <row r="970">
          <cell r="A970">
            <v>42401</v>
          </cell>
          <cell r="B970">
            <v>8.91</v>
          </cell>
        </row>
        <row r="971">
          <cell r="A971">
            <v>42402</v>
          </cell>
          <cell r="B971">
            <v>8.6300000000000008</v>
          </cell>
        </row>
        <row r="972">
          <cell r="A972">
            <v>42403</v>
          </cell>
          <cell r="B972">
            <v>8.68</v>
          </cell>
        </row>
        <row r="973">
          <cell r="A973">
            <v>42404</v>
          </cell>
          <cell r="B973">
            <v>9.3000000000000007</v>
          </cell>
        </row>
        <row r="974">
          <cell r="A974">
            <v>42405</v>
          </cell>
          <cell r="B974">
            <v>9.43</v>
          </cell>
        </row>
        <row r="975">
          <cell r="A975">
            <v>42410</v>
          </cell>
          <cell r="B975">
            <v>9.31</v>
          </cell>
        </row>
        <row r="976">
          <cell r="A976">
            <v>42411</v>
          </cell>
          <cell r="B976">
            <v>9.08</v>
          </cell>
        </row>
        <row r="977">
          <cell r="A977">
            <v>42412</v>
          </cell>
          <cell r="B977">
            <v>9.52</v>
          </cell>
        </row>
        <row r="978">
          <cell r="A978">
            <v>42415</v>
          </cell>
          <cell r="B978">
            <v>9.64</v>
          </cell>
        </row>
        <row r="979">
          <cell r="A979">
            <v>42416</v>
          </cell>
          <cell r="B979">
            <v>9.5500000000000007</v>
          </cell>
        </row>
        <row r="980">
          <cell r="A980">
            <v>42417</v>
          </cell>
          <cell r="B980">
            <v>9.9</v>
          </cell>
        </row>
        <row r="981">
          <cell r="A981">
            <v>42418</v>
          </cell>
          <cell r="B981">
            <v>9.82</v>
          </cell>
        </row>
        <row r="982">
          <cell r="A982">
            <v>42419</v>
          </cell>
          <cell r="B982">
            <v>9.5299999999999994</v>
          </cell>
        </row>
        <row r="983">
          <cell r="A983">
            <v>42422</v>
          </cell>
          <cell r="B983">
            <v>9.5399999999999991</v>
          </cell>
        </row>
        <row r="984">
          <cell r="A984">
            <v>42423</v>
          </cell>
          <cell r="B984">
            <v>9.43</v>
          </cell>
        </row>
        <row r="985">
          <cell r="A985">
            <v>42424</v>
          </cell>
          <cell r="B985">
            <v>9.1999999999999993</v>
          </cell>
        </row>
        <row r="986">
          <cell r="A986">
            <v>42425</v>
          </cell>
          <cell r="B986">
            <v>9.11</v>
          </cell>
        </row>
        <row r="987">
          <cell r="A987">
            <v>42426</v>
          </cell>
          <cell r="B987">
            <v>9.4600000000000009</v>
          </cell>
        </row>
        <row r="988">
          <cell r="A988">
            <v>42429</v>
          </cell>
          <cell r="B988">
            <v>9.9700000000000006</v>
          </cell>
        </row>
        <row r="989">
          <cell r="A989">
            <v>42430</v>
          </cell>
          <cell r="B989">
            <v>10.15</v>
          </cell>
        </row>
        <row r="990">
          <cell r="A990">
            <v>42431</v>
          </cell>
          <cell r="B990">
            <v>9.94</v>
          </cell>
        </row>
        <row r="991">
          <cell r="A991">
            <v>42432</v>
          </cell>
          <cell r="B991">
            <v>10.73</v>
          </cell>
        </row>
        <row r="992">
          <cell r="A992">
            <v>42433</v>
          </cell>
          <cell r="B992">
            <v>11.04</v>
          </cell>
        </row>
        <row r="993">
          <cell r="A993">
            <v>42436</v>
          </cell>
          <cell r="B993">
            <v>11.38</v>
          </cell>
        </row>
        <row r="994">
          <cell r="A994">
            <v>42437</v>
          </cell>
          <cell r="B994">
            <v>11.22</v>
          </cell>
        </row>
        <row r="995">
          <cell r="A995">
            <v>42438</v>
          </cell>
          <cell r="B995">
            <v>11.29</v>
          </cell>
        </row>
        <row r="996">
          <cell r="A996">
            <v>42439</v>
          </cell>
          <cell r="B996">
            <v>11.55</v>
          </cell>
        </row>
        <row r="997">
          <cell r="A997">
            <v>42440</v>
          </cell>
          <cell r="B997">
            <v>11.64</v>
          </cell>
        </row>
        <row r="998">
          <cell r="A998">
            <v>42443</v>
          </cell>
          <cell r="B998">
            <v>11.15</v>
          </cell>
        </row>
        <row r="999">
          <cell r="A999">
            <v>42444</v>
          </cell>
          <cell r="B999">
            <v>10.79</v>
          </cell>
        </row>
        <row r="1000">
          <cell r="A1000">
            <v>42445</v>
          </cell>
          <cell r="B1000">
            <v>10.51</v>
          </cell>
        </row>
        <row r="1001">
          <cell r="A1001">
            <v>42446</v>
          </cell>
          <cell r="B1001">
            <v>10.87</v>
          </cell>
        </row>
        <row r="1002">
          <cell r="A1002">
            <v>42447</v>
          </cell>
          <cell r="B1002">
            <v>10.89</v>
          </cell>
        </row>
        <row r="1003">
          <cell r="A1003">
            <v>42450</v>
          </cell>
          <cell r="B1003">
            <v>10.82</v>
          </cell>
        </row>
        <row r="1004">
          <cell r="A1004">
            <v>42451</v>
          </cell>
          <cell r="B1004">
            <v>11.4</v>
          </cell>
        </row>
        <row r="1005">
          <cell r="A1005">
            <v>42452</v>
          </cell>
          <cell r="B1005">
            <v>11.4</v>
          </cell>
        </row>
        <row r="1006">
          <cell r="A1006">
            <v>42453</v>
          </cell>
          <cell r="B1006">
            <v>11.72</v>
          </cell>
        </row>
        <row r="1007">
          <cell r="A1007">
            <v>42457</v>
          </cell>
          <cell r="B1007">
            <v>11.19</v>
          </cell>
        </row>
        <row r="1008">
          <cell r="A1008">
            <v>42458</v>
          </cell>
          <cell r="B1008">
            <v>11.35</v>
          </cell>
        </row>
        <row r="1009">
          <cell r="A1009">
            <v>42459</v>
          </cell>
          <cell r="B1009">
            <v>11.59</v>
          </cell>
        </row>
        <row r="1010">
          <cell r="A1010">
            <v>42460</v>
          </cell>
          <cell r="B1010">
            <v>11.48</v>
          </cell>
        </row>
        <row r="1011">
          <cell r="A1011">
            <v>42461</v>
          </cell>
          <cell r="B1011">
            <v>11.83</v>
          </cell>
        </row>
        <row r="1012">
          <cell r="A1012">
            <v>42464</v>
          </cell>
          <cell r="B1012">
            <v>11.52</v>
          </cell>
        </row>
        <row r="1013">
          <cell r="A1013">
            <v>42465</v>
          </cell>
          <cell r="B1013">
            <v>11.64</v>
          </cell>
        </row>
        <row r="1014">
          <cell r="A1014">
            <v>42466</v>
          </cell>
          <cell r="B1014">
            <v>11.66</v>
          </cell>
        </row>
        <row r="1015">
          <cell r="A1015">
            <v>42467</v>
          </cell>
          <cell r="B1015">
            <v>11.57</v>
          </cell>
        </row>
        <row r="1016">
          <cell r="A1016">
            <v>42468</v>
          </cell>
          <cell r="B1016">
            <v>11.91</v>
          </cell>
        </row>
        <row r="1017">
          <cell r="A1017">
            <v>42471</v>
          </cell>
          <cell r="B1017">
            <v>11.46</v>
          </cell>
        </row>
        <row r="1018">
          <cell r="A1018">
            <v>42472</v>
          </cell>
          <cell r="B1018">
            <v>11.84</v>
          </cell>
        </row>
        <row r="1019">
          <cell r="A1019">
            <v>42473</v>
          </cell>
          <cell r="B1019">
            <v>12.16</v>
          </cell>
        </row>
        <row r="1020">
          <cell r="A1020">
            <v>42474</v>
          </cell>
          <cell r="B1020">
            <v>11.88</v>
          </cell>
        </row>
        <row r="1021">
          <cell r="A1021">
            <v>42475</v>
          </cell>
          <cell r="B1021">
            <v>12.15</v>
          </cell>
        </row>
        <row r="1022">
          <cell r="A1022">
            <v>42478</v>
          </cell>
          <cell r="B1022">
            <v>12.24</v>
          </cell>
        </row>
        <row r="1023">
          <cell r="A1023">
            <v>42479</v>
          </cell>
          <cell r="B1023">
            <v>12.45</v>
          </cell>
        </row>
        <row r="1024">
          <cell r="A1024">
            <v>42480</v>
          </cell>
          <cell r="B1024">
            <v>12.49</v>
          </cell>
        </row>
        <row r="1025">
          <cell r="A1025">
            <v>42482</v>
          </cell>
          <cell r="B1025">
            <v>11.9</v>
          </cell>
        </row>
        <row r="1026">
          <cell r="A1026">
            <v>42485</v>
          </cell>
          <cell r="B1026">
            <v>11.91</v>
          </cell>
        </row>
        <row r="1027">
          <cell r="A1027">
            <v>42486</v>
          </cell>
          <cell r="B1027">
            <v>12.32</v>
          </cell>
        </row>
        <row r="1028">
          <cell r="A1028">
            <v>42487</v>
          </cell>
          <cell r="B1028">
            <v>12.6</v>
          </cell>
        </row>
        <row r="1029">
          <cell r="A1029">
            <v>42488</v>
          </cell>
          <cell r="B1029">
            <v>12.71</v>
          </cell>
        </row>
        <row r="1030">
          <cell r="A1030">
            <v>42489</v>
          </cell>
          <cell r="B1030">
            <v>12.8</v>
          </cell>
        </row>
        <row r="1031">
          <cell r="A1031">
            <v>42492</v>
          </cell>
          <cell r="B1031">
            <v>13</v>
          </cell>
        </row>
        <row r="1032">
          <cell r="A1032">
            <v>42493</v>
          </cell>
          <cell r="B1032">
            <v>12.55</v>
          </cell>
        </row>
        <row r="1033">
          <cell r="A1033">
            <v>42494</v>
          </cell>
          <cell r="B1033">
            <v>12.38</v>
          </cell>
        </row>
        <row r="1034">
          <cell r="A1034">
            <v>42495</v>
          </cell>
          <cell r="B1034">
            <v>11.76</v>
          </cell>
        </row>
        <row r="1035">
          <cell r="A1035">
            <v>42496</v>
          </cell>
          <cell r="B1035">
            <v>11.79</v>
          </cell>
        </row>
        <row r="1036">
          <cell r="A1036">
            <v>42499</v>
          </cell>
          <cell r="B1036">
            <v>11.95</v>
          </cell>
        </row>
        <row r="1037">
          <cell r="A1037">
            <v>42500</v>
          </cell>
          <cell r="B1037">
            <v>12.47</v>
          </cell>
        </row>
        <row r="1038">
          <cell r="A1038">
            <v>42501</v>
          </cell>
          <cell r="B1038">
            <v>12</v>
          </cell>
        </row>
        <row r="1039">
          <cell r="A1039">
            <v>42502</v>
          </cell>
          <cell r="B1039">
            <v>12.28</v>
          </cell>
        </row>
        <row r="1040">
          <cell r="A1040">
            <v>42503</v>
          </cell>
          <cell r="B1040">
            <v>11.64</v>
          </cell>
        </row>
        <row r="1041">
          <cell r="A1041">
            <v>42506</v>
          </cell>
          <cell r="B1041">
            <v>11.57</v>
          </cell>
        </row>
        <row r="1042">
          <cell r="A1042">
            <v>42507</v>
          </cell>
          <cell r="B1042">
            <v>11.1</v>
          </cell>
        </row>
        <row r="1043">
          <cell r="A1043">
            <v>42508</v>
          </cell>
          <cell r="B1043">
            <v>11.37</v>
          </cell>
        </row>
        <row r="1044">
          <cell r="A1044">
            <v>42509</v>
          </cell>
          <cell r="B1044">
            <v>11.65</v>
          </cell>
        </row>
        <row r="1045">
          <cell r="A1045">
            <v>42510</v>
          </cell>
          <cell r="B1045">
            <v>11.37</v>
          </cell>
        </row>
        <row r="1046">
          <cell r="A1046">
            <v>42513</v>
          </cell>
          <cell r="B1046">
            <v>10.96</v>
          </cell>
        </row>
        <row r="1047">
          <cell r="A1047">
            <v>42514</v>
          </cell>
          <cell r="B1047">
            <v>11.32</v>
          </cell>
        </row>
        <row r="1048">
          <cell r="A1048">
            <v>42515</v>
          </cell>
          <cell r="B1048">
            <v>10.89</v>
          </cell>
        </row>
        <row r="1049">
          <cell r="A1049">
            <v>42517</v>
          </cell>
          <cell r="B1049">
            <v>10.96</v>
          </cell>
        </row>
        <row r="1050">
          <cell r="A1050">
            <v>42520</v>
          </cell>
          <cell r="B1050">
            <v>10.93</v>
          </cell>
        </row>
        <row r="1051">
          <cell r="A1051">
            <v>42521</v>
          </cell>
          <cell r="B1051">
            <v>11.08</v>
          </cell>
        </row>
        <row r="1052">
          <cell r="A1052">
            <v>42522</v>
          </cell>
          <cell r="B1052">
            <v>11.21</v>
          </cell>
        </row>
        <row r="1053">
          <cell r="A1053">
            <v>42523</v>
          </cell>
          <cell r="B1053">
            <v>12.73</v>
          </cell>
        </row>
        <row r="1054">
          <cell r="A1054">
            <v>42524</v>
          </cell>
          <cell r="B1054">
            <v>12.98</v>
          </cell>
        </row>
        <row r="1055">
          <cell r="A1055">
            <v>42527</v>
          </cell>
          <cell r="B1055">
            <v>12.7</v>
          </cell>
        </row>
        <row r="1056">
          <cell r="A1056">
            <v>42528</v>
          </cell>
          <cell r="B1056">
            <v>12.85</v>
          </cell>
        </row>
        <row r="1057">
          <cell r="A1057">
            <v>42529</v>
          </cell>
          <cell r="B1057">
            <v>13.35</v>
          </cell>
        </row>
        <row r="1058">
          <cell r="A1058">
            <v>42530</v>
          </cell>
          <cell r="B1058">
            <v>13.5</v>
          </cell>
        </row>
        <row r="1059">
          <cell r="A1059">
            <v>42531</v>
          </cell>
          <cell r="B1059">
            <v>13.1</v>
          </cell>
        </row>
        <row r="1060">
          <cell r="A1060">
            <v>42534</v>
          </cell>
          <cell r="B1060">
            <v>13.1</v>
          </cell>
        </row>
        <row r="1061">
          <cell r="A1061">
            <v>42535</v>
          </cell>
          <cell r="B1061">
            <v>13.08</v>
          </cell>
        </row>
        <row r="1062">
          <cell r="A1062">
            <v>42536</v>
          </cell>
          <cell r="B1062">
            <v>12.8</v>
          </cell>
        </row>
        <row r="1063">
          <cell r="A1063">
            <v>42537</v>
          </cell>
          <cell r="B1063">
            <v>12.91</v>
          </cell>
        </row>
        <row r="1064">
          <cell r="A1064">
            <v>42538</v>
          </cell>
          <cell r="B1064">
            <v>12.74</v>
          </cell>
        </row>
        <row r="1065">
          <cell r="A1065">
            <v>42541</v>
          </cell>
          <cell r="B1065">
            <v>13.13</v>
          </cell>
        </row>
        <row r="1066">
          <cell r="A1066">
            <v>42542</v>
          </cell>
          <cell r="B1066">
            <v>13.79</v>
          </cell>
        </row>
        <row r="1067">
          <cell r="A1067">
            <v>42543</v>
          </cell>
          <cell r="B1067">
            <v>13.35</v>
          </cell>
        </row>
        <row r="1068">
          <cell r="A1068">
            <v>42544</v>
          </cell>
          <cell r="B1068">
            <v>13.88</v>
          </cell>
        </row>
        <row r="1069">
          <cell r="A1069">
            <v>42545</v>
          </cell>
          <cell r="B1069">
            <v>13.92</v>
          </cell>
        </row>
        <row r="1070">
          <cell r="A1070">
            <v>42548</v>
          </cell>
          <cell r="B1070">
            <v>13.74</v>
          </cell>
        </row>
        <row r="1071">
          <cell r="A1071">
            <v>42549</v>
          </cell>
          <cell r="B1071">
            <v>13.49</v>
          </cell>
        </row>
        <row r="1072">
          <cell r="A1072">
            <v>42550</v>
          </cell>
          <cell r="B1072">
            <v>13.68</v>
          </cell>
        </row>
        <row r="1073">
          <cell r="A1073">
            <v>42551</v>
          </cell>
          <cell r="B1073">
            <v>13.6</v>
          </cell>
        </row>
        <row r="1074">
          <cell r="A1074">
            <v>42552</v>
          </cell>
          <cell r="B1074">
            <v>14.28</v>
          </cell>
        </row>
        <row r="1075">
          <cell r="A1075">
            <v>42555</v>
          </cell>
          <cell r="B1075">
            <v>14.08</v>
          </cell>
        </row>
        <row r="1076">
          <cell r="A1076">
            <v>42556</v>
          </cell>
          <cell r="B1076">
            <v>13.85</v>
          </cell>
        </row>
        <row r="1077">
          <cell r="A1077">
            <v>42557</v>
          </cell>
          <cell r="B1077">
            <v>13.57</v>
          </cell>
        </row>
        <row r="1078">
          <cell r="A1078">
            <v>42558</v>
          </cell>
          <cell r="B1078">
            <v>13.56</v>
          </cell>
        </row>
        <row r="1079">
          <cell r="A1079">
            <v>42559</v>
          </cell>
          <cell r="B1079">
            <v>14.12</v>
          </cell>
        </row>
        <row r="1080">
          <cell r="A1080">
            <v>42562</v>
          </cell>
          <cell r="B1080">
            <v>14.12</v>
          </cell>
        </row>
        <row r="1081">
          <cell r="A1081">
            <v>42563</v>
          </cell>
          <cell r="B1081">
            <v>14.63</v>
          </cell>
        </row>
        <row r="1082">
          <cell r="A1082">
            <v>42564</v>
          </cell>
          <cell r="B1082">
            <v>15.03</v>
          </cell>
        </row>
        <row r="1083">
          <cell r="A1083">
            <v>42565</v>
          </cell>
          <cell r="B1083">
            <v>15.45</v>
          </cell>
        </row>
        <row r="1084">
          <cell r="A1084">
            <v>42566</v>
          </cell>
          <cell r="B1084">
            <v>15.64</v>
          </cell>
        </row>
        <row r="1085">
          <cell r="A1085">
            <v>42569</v>
          </cell>
          <cell r="B1085">
            <v>15.8</v>
          </cell>
        </row>
        <row r="1086">
          <cell r="A1086">
            <v>42570</v>
          </cell>
          <cell r="B1086">
            <v>15.74</v>
          </cell>
        </row>
        <row r="1087">
          <cell r="A1087">
            <v>42571</v>
          </cell>
          <cell r="B1087">
            <v>14.95</v>
          </cell>
        </row>
        <row r="1088">
          <cell r="A1088">
            <v>42572</v>
          </cell>
          <cell r="B1088">
            <v>14.88</v>
          </cell>
        </row>
        <row r="1089">
          <cell r="A1089">
            <v>42573</v>
          </cell>
          <cell r="B1089">
            <v>15.08</v>
          </cell>
        </row>
        <row r="1090">
          <cell r="A1090">
            <v>42576</v>
          </cell>
          <cell r="B1090">
            <v>14.81</v>
          </cell>
        </row>
        <row r="1091">
          <cell r="A1091">
            <v>42577</v>
          </cell>
          <cell r="B1091">
            <v>14.55</v>
          </cell>
        </row>
        <row r="1092">
          <cell r="A1092">
            <v>42578</v>
          </cell>
          <cell r="B1092">
            <v>14.27</v>
          </cell>
        </row>
        <row r="1093">
          <cell r="A1093">
            <v>42579</v>
          </cell>
          <cell r="B1093">
            <v>14.67</v>
          </cell>
        </row>
        <row r="1094">
          <cell r="A1094">
            <v>42580</v>
          </cell>
          <cell r="B1094">
            <v>14.44</v>
          </cell>
        </row>
        <row r="1095">
          <cell r="A1095">
            <v>42583</v>
          </cell>
          <cell r="B1095">
            <v>14.77</v>
          </cell>
        </row>
        <row r="1096">
          <cell r="A1096">
            <v>42584</v>
          </cell>
          <cell r="B1096">
            <v>14.57</v>
          </cell>
        </row>
        <row r="1097">
          <cell r="A1097">
            <v>42585</v>
          </cell>
          <cell r="B1097">
            <v>14.45</v>
          </cell>
        </row>
        <row r="1098">
          <cell r="A1098">
            <v>42586</v>
          </cell>
          <cell r="B1098">
            <v>14.31</v>
          </cell>
        </row>
        <row r="1099">
          <cell r="A1099">
            <v>42587</v>
          </cell>
          <cell r="B1099">
            <v>14.42</v>
          </cell>
        </row>
        <row r="1100">
          <cell r="A1100">
            <v>42590</v>
          </cell>
          <cell r="B1100">
            <v>14.76</v>
          </cell>
        </row>
        <row r="1101">
          <cell r="A1101">
            <v>42591</v>
          </cell>
          <cell r="B1101">
            <v>14.88</v>
          </cell>
        </row>
        <row r="1102">
          <cell r="A1102">
            <v>42592</v>
          </cell>
          <cell r="B1102">
            <v>15.15</v>
          </cell>
        </row>
        <row r="1103">
          <cell r="A1103">
            <v>42593</v>
          </cell>
          <cell r="B1103">
            <v>15.28</v>
          </cell>
        </row>
        <row r="1104">
          <cell r="A1104">
            <v>42594</v>
          </cell>
          <cell r="B1104">
            <v>14.85</v>
          </cell>
        </row>
        <row r="1105">
          <cell r="A1105">
            <v>42597</v>
          </cell>
          <cell r="B1105">
            <v>14.78</v>
          </cell>
        </row>
        <row r="1106">
          <cell r="A1106">
            <v>42598</v>
          </cell>
          <cell r="B1106">
            <v>14.45</v>
          </cell>
        </row>
        <row r="1107">
          <cell r="A1107">
            <v>42599</v>
          </cell>
          <cell r="B1107">
            <v>14.52</v>
          </cell>
        </row>
        <row r="1108">
          <cell r="A1108">
            <v>42600</v>
          </cell>
          <cell r="B1108">
            <v>14.32</v>
          </cell>
        </row>
        <row r="1109">
          <cell r="A1109">
            <v>42601</v>
          </cell>
          <cell r="B1109">
            <v>14.26</v>
          </cell>
        </row>
        <row r="1110">
          <cell r="A1110">
            <v>42604</v>
          </cell>
          <cell r="B1110">
            <v>14.13</v>
          </cell>
        </row>
        <row r="1111">
          <cell r="A1111">
            <v>42605</v>
          </cell>
          <cell r="B1111">
            <v>14.04</v>
          </cell>
        </row>
        <row r="1112">
          <cell r="A1112">
            <v>42606</v>
          </cell>
          <cell r="B1112">
            <v>14</v>
          </cell>
        </row>
        <row r="1113">
          <cell r="A1113">
            <v>42607</v>
          </cell>
          <cell r="B1113">
            <v>13.9</v>
          </cell>
        </row>
        <row r="1114">
          <cell r="A1114">
            <v>42608</v>
          </cell>
          <cell r="B1114">
            <v>14.03</v>
          </cell>
        </row>
        <row r="1115">
          <cell r="A1115">
            <v>42611</v>
          </cell>
          <cell r="B1115">
            <v>14.38</v>
          </cell>
        </row>
        <row r="1116">
          <cell r="A1116">
            <v>42612</v>
          </cell>
          <cell r="B1116">
            <v>13.85</v>
          </cell>
        </row>
        <row r="1117">
          <cell r="A1117">
            <v>42613</v>
          </cell>
          <cell r="B1117">
            <v>13.8</v>
          </cell>
        </row>
        <row r="1118">
          <cell r="A1118">
            <v>42614</v>
          </cell>
          <cell r="B1118">
            <v>14.03</v>
          </cell>
        </row>
        <row r="1119">
          <cell r="A1119">
            <v>42615</v>
          </cell>
          <cell r="B1119">
            <v>13.89</v>
          </cell>
        </row>
        <row r="1120">
          <cell r="A1120">
            <v>42618</v>
          </cell>
          <cell r="B1120">
            <v>13.97</v>
          </cell>
        </row>
        <row r="1121">
          <cell r="A1121">
            <v>42619</v>
          </cell>
          <cell r="B1121">
            <v>14.54</v>
          </cell>
        </row>
        <row r="1122">
          <cell r="A1122">
            <v>42621</v>
          </cell>
          <cell r="B1122">
            <v>15.34</v>
          </cell>
        </row>
        <row r="1123">
          <cell r="A1123">
            <v>42622</v>
          </cell>
          <cell r="B1123">
            <v>15</v>
          </cell>
        </row>
        <row r="1124">
          <cell r="A1124">
            <v>42625</v>
          </cell>
          <cell r="B1124">
            <v>15.2</v>
          </cell>
        </row>
        <row r="1125">
          <cell r="A1125">
            <v>42626</v>
          </cell>
          <cell r="B1125">
            <v>14.85</v>
          </cell>
        </row>
        <row r="1126">
          <cell r="A1126">
            <v>42627</v>
          </cell>
          <cell r="B1126">
            <v>14.64</v>
          </cell>
        </row>
        <row r="1127">
          <cell r="A1127">
            <v>42628</v>
          </cell>
          <cell r="B1127">
            <v>15.02</v>
          </cell>
        </row>
        <row r="1128">
          <cell r="A1128">
            <v>42629</v>
          </cell>
          <cell r="B1128">
            <v>15.2</v>
          </cell>
        </row>
        <row r="1129">
          <cell r="A1129">
            <v>42632</v>
          </cell>
          <cell r="B1129">
            <v>15.1</v>
          </cell>
        </row>
        <row r="1130">
          <cell r="A1130">
            <v>42633</v>
          </cell>
          <cell r="B1130">
            <v>15.1</v>
          </cell>
        </row>
        <row r="1131">
          <cell r="A1131">
            <v>42634</v>
          </cell>
          <cell r="B1131">
            <v>15.25</v>
          </cell>
        </row>
        <row r="1132">
          <cell r="A1132">
            <v>42635</v>
          </cell>
          <cell r="B1132">
            <v>15.62</v>
          </cell>
        </row>
        <row r="1133">
          <cell r="A1133">
            <v>42636</v>
          </cell>
          <cell r="B1133">
            <v>14.86</v>
          </cell>
        </row>
        <row r="1134">
          <cell r="A1134">
            <v>42639</v>
          </cell>
          <cell r="B1134">
            <v>15.03</v>
          </cell>
        </row>
        <row r="1135">
          <cell r="A1135">
            <v>42640</v>
          </cell>
          <cell r="B1135">
            <v>15.28</v>
          </cell>
        </row>
        <row r="1136">
          <cell r="A1136">
            <v>42641</v>
          </cell>
          <cell r="B1136">
            <v>15.46</v>
          </cell>
        </row>
        <row r="1137">
          <cell r="A1137">
            <v>42642</v>
          </cell>
          <cell r="B1137">
            <v>15.06</v>
          </cell>
        </row>
        <row r="1138">
          <cell r="A1138">
            <v>42643</v>
          </cell>
          <cell r="B1138">
            <v>14.79</v>
          </cell>
        </row>
        <row r="1139">
          <cell r="A1139">
            <v>42646</v>
          </cell>
          <cell r="B1139">
            <v>15.19</v>
          </cell>
        </row>
        <row r="1140">
          <cell r="A1140">
            <v>42647</v>
          </cell>
          <cell r="B1140">
            <v>15.28</v>
          </cell>
        </row>
        <row r="1141">
          <cell r="A1141">
            <v>42648</v>
          </cell>
          <cell r="B1141">
            <v>15.65</v>
          </cell>
        </row>
        <row r="1142">
          <cell r="A1142">
            <v>42649</v>
          </cell>
          <cell r="B1142">
            <v>15.87</v>
          </cell>
        </row>
        <row r="1143">
          <cell r="A1143">
            <v>42650</v>
          </cell>
          <cell r="B1143">
            <v>15.7</v>
          </cell>
        </row>
        <row r="1144">
          <cell r="A1144">
            <v>42653</v>
          </cell>
          <cell r="B1144">
            <v>16</v>
          </cell>
        </row>
        <row r="1145">
          <cell r="A1145">
            <v>42654</v>
          </cell>
          <cell r="B1145">
            <v>15.95</v>
          </cell>
        </row>
        <row r="1146">
          <cell r="A1146">
            <v>42656</v>
          </cell>
          <cell r="B1146">
            <v>15.55</v>
          </cell>
        </row>
        <row r="1147">
          <cell r="A1147">
            <v>42657</v>
          </cell>
          <cell r="B1147">
            <v>15.78</v>
          </cell>
        </row>
        <row r="1148">
          <cell r="A1148">
            <v>42660</v>
          </cell>
          <cell r="B1148">
            <v>15.9</v>
          </cell>
        </row>
        <row r="1149">
          <cell r="A1149">
            <v>42661</v>
          </cell>
          <cell r="B1149">
            <v>16.579999999999998</v>
          </cell>
        </row>
        <row r="1150">
          <cell r="A1150">
            <v>42662</v>
          </cell>
          <cell r="B1150">
            <v>16.899999999999999</v>
          </cell>
        </row>
        <row r="1151">
          <cell r="A1151">
            <v>42663</v>
          </cell>
          <cell r="B1151">
            <v>16.5</v>
          </cell>
        </row>
        <row r="1152">
          <cell r="A1152">
            <v>42664</v>
          </cell>
          <cell r="B1152">
            <v>16.55</v>
          </cell>
        </row>
        <row r="1153">
          <cell r="A1153">
            <v>42667</v>
          </cell>
          <cell r="B1153">
            <v>16.16</v>
          </cell>
        </row>
        <row r="1154">
          <cell r="A1154">
            <v>42668</v>
          </cell>
          <cell r="B1154">
            <v>15.83</v>
          </cell>
        </row>
        <row r="1155">
          <cell r="A1155">
            <v>42669</v>
          </cell>
          <cell r="B1155">
            <v>15.73</v>
          </cell>
        </row>
        <row r="1156">
          <cell r="A1156">
            <v>42670</v>
          </cell>
          <cell r="B1156">
            <v>15.7</v>
          </cell>
        </row>
        <row r="1157">
          <cell r="A1157">
            <v>42671</v>
          </cell>
          <cell r="B1157">
            <v>15.58</v>
          </cell>
        </row>
        <row r="1158">
          <cell r="A1158">
            <v>42674</v>
          </cell>
          <cell r="B1158">
            <v>15.9</v>
          </cell>
        </row>
        <row r="1159">
          <cell r="A1159">
            <v>42675</v>
          </cell>
          <cell r="B1159">
            <v>15.51</v>
          </cell>
        </row>
        <row r="1160">
          <cell r="A1160">
            <v>42677</v>
          </cell>
          <cell r="B1160">
            <v>15.04</v>
          </cell>
        </row>
        <row r="1161">
          <cell r="A1161">
            <v>42678</v>
          </cell>
          <cell r="B1161">
            <v>14.81</v>
          </cell>
        </row>
        <row r="1162">
          <cell r="A1162">
            <v>42681</v>
          </cell>
          <cell r="B1162">
            <v>15.5</v>
          </cell>
        </row>
        <row r="1163">
          <cell r="A1163">
            <v>42682</v>
          </cell>
          <cell r="B1163">
            <v>15.83</v>
          </cell>
        </row>
        <row r="1164">
          <cell r="A1164">
            <v>42683</v>
          </cell>
          <cell r="B1164">
            <v>15.11</v>
          </cell>
        </row>
        <row r="1165">
          <cell r="A1165">
            <v>42684</v>
          </cell>
          <cell r="B1165">
            <v>13.8</v>
          </cell>
        </row>
        <row r="1166">
          <cell r="A1166">
            <v>42685</v>
          </cell>
          <cell r="B1166">
            <v>13.87</v>
          </cell>
        </row>
        <row r="1167">
          <cell r="A1167">
            <v>42688</v>
          </cell>
          <cell r="B1167">
            <v>14.5</v>
          </cell>
        </row>
        <row r="1168">
          <cell r="A1168">
            <v>42690</v>
          </cell>
          <cell r="B1168">
            <v>14.76</v>
          </cell>
        </row>
        <row r="1169">
          <cell r="A1169">
            <v>42691</v>
          </cell>
          <cell r="B1169">
            <v>14.23</v>
          </cell>
        </row>
        <row r="1170">
          <cell r="A1170">
            <v>42692</v>
          </cell>
          <cell r="B1170">
            <v>13.85</v>
          </cell>
        </row>
        <row r="1171">
          <cell r="A1171">
            <v>42695</v>
          </cell>
          <cell r="B1171">
            <v>14.4</v>
          </cell>
        </row>
        <row r="1172">
          <cell r="A1172">
            <v>42696</v>
          </cell>
          <cell r="B1172">
            <v>15.2</v>
          </cell>
        </row>
        <row r="1173">
          <cell r="A1173">
            <v>42697</v>
          </cell>
          <cell r="B1173">
            <v>14.72</v>
          </cell>
        </row>
        <row r="1174">
          <cell r="A1174">
            <v>42698</v>
          </cell>
          <cell r="B1174">
            <v>14.46</v>
          </cell>
        </row>
        <row r="1175">
          <cell r="A1175">
            <v>42699</v>
          </cell>
          <cell r="B1175">
            <v>14.07</v>
          </cell>
        </row>
        <row r="1176">
          <cell r="A1176">
            <v>42702</v>
          </cell>
          <cell r="B1176">
            <v>14.8</v>
          </cell>
        </row>
        <row r="1177">
          <cell r="A1177">
            <v>42703</v>
          </cell>
          <cell r="B1177">
            <v>13.95</v>
          </cell>
        </row>
        <row r="1178">
          <cell r="A1178">
            <v>42704</v>
          </cell>
          <cell r="B1178">
            <v>14.45</v>
          </cell>
        </row>
        <row r="1179">
          <cell r="A1179">
            <v>42705</v>
          </cell>
          <cell r="B1179">
            <v>14</v>
          </cell>
        </row>
        <row r="1180">
          <cell r="A1180">
            <v>42706</v>
          </cell>
          <cell r="B1180">
            <v>14</v>
          </cell>
        </row>
        <row r="1181">
          <cell r="A1181">
            <v>42709</v>
          </cell>
          <cell r="B1181">
            <v>13.81</v>
          </cell>
        </row>
        <row r="1182">
          <cell r="A1182">
            <v>42710</v>
          </cell>
          <cell r="B1182">
            <v>14.23</v>
          </cell>
        </row>
        <row r="1183">
          <cell r="A1183">
            <v>42711</v>
          </cell>
          <cell r="B1183">
            <v>14.05</v>
          </cell>
        </row>
        <row r="1184">
          <cell r="A1184">
            <v>42712</v>
          </cell>
          <cell r="B1184">
            <v>13.66</v>
          </cell>
        </row>
        <row r="1185">
          <cell r="A1185">
            <v>42713</v>
          </cell>
          <cell r="B1185">
            <v>13.04</v>
          </cell>
        </row>
        <row r="1186">
          <cell r="A1186">
            <v>42716</v>
          </cell>
          <cell r="B1186">
            <v>12.4</v>
          </cell>
        </row>
        <row r="1187">
          <cell r="A1187">
            <v>42717</v>
          </cell>
          <cell r="B1187">
            <v>13.1</v>
          </cell>
        </row>
        <row r="1188">
          <cell r="A1188">
            <v>42718</v>
          </cell>
          <cell r="B1188">
            <v>12.2</v>
          </cell>
        </row>
        <row r="1189">
          <cell r="A1189">
            <v>42719</v>
          </cell>
          <cell r="B1189">
            <v>12.2</v>
          </cell>
        </row>
        <row r="1190">
          <cell r="A1190">
            <v>42720</v>
          </cell>
          <cell r="B1190">
            <v>12.12</v>
          </cell>
        </row>
        <row r="1191">
          <cell r="A1191">
            <v>42723</v>
          </cell>
          <cell r="B1191">
            <v>12.22</v>
          </cell>
        </row>
        <row r="1192">
          <cell r="A1192">
            <v>42724</v>
          </cell>
          <cell r="B1192">
            <v>12.28</v>
          </cell>
        </row>
        <row r="1193">
          <cell r="A1193">
            <v>42725</v>
          </cell>
          <cell r="B1193">
            <v>12.35</v>
          </cell>
        </row>
        <row r="1194">
          <cell r="A1194">
            <v>42726</v>
          </cell>
          <cell r="B1194">
            <v>12.9</v>
          </cell>
        </row>
        <row r="1195">
          <cell r="A1195">
            <v>42727</v>
          </cell>
          <cell r="B1195">
            <v>13.03</v>
          </cell>
        </row>
        <row r="1196">
          <cell r="A1196">
            <v>42730</v>
          </cell>
          <cell r="B1196">
            <v>13.23</v>
          </cell>
        </row>
        <row r="1197">
          <cell r="A1197">
            <v>42731</v>
          </cell>
          <cell r="B1197">
            <v>13.15</v>
          </cell>
        </row>
        <row r="1198">
          <cell r="A1198">
            <v>42732</v>
          </cell>
          <cell r="B1198">
            <v>13.27</v>
          </cell>
        </row>
        <row r="1199">
          <cell r="A1199">
            <v>42733</v>
          </cell>
          <cell r="B1199">
            <v>13.33</v>
          </cell>
        </row>
        <row r="1200">
          <cell r="A1200">
            <v>42737</v>
          </cell>
          <cell r="B1200">
            <v>13.3</v>
          </cell>
        </row>
        <row r="1201">
          <cell r="A1201">
            <v>42738</v>
          </cell>
          <cell r="B1201">
            <v>13.96</v>
          </cell>
        </row>
        <row r="1202">
          <cell r="A1202">
            <v>42739</v>
          </cell>
          <cell r="B1202">
            <v>13.88</v>
          </cell>
        </row>
        <row r="1203">
          <cell r="A1203">
            <v>42740</v>
          </cell>
          <cell r="B1203">
            <v>13.7</v>
          </cell>
        </row>
        <row r="1204">
          <cell r="A1204">
            <v>42741</v>
          </cell>
          <cell r="B1204">
            <v>13.6</v>
          </cell>
        </row>
        <row r="1205">
          <cell r="A1205">
            <v>42744</v>
          </cell>
          <cell r="B1205">
            <v>13.51</v>
          </cell>
        </row>
        <row r="1206">
          <cell r="A1206">
            <v>42745</v>
          </cell>
          <cell r="B1206">
            <v>13.39</v>
          </cell>
        </row>
        <row r="1207">
          <cell r="A1207">
            <v>42746</v>
          </cell>
          <cell r="B1207">
            <v>13.18</v>
          </cell>
        </row>
        <row r="1208">
          <cell r="A1208">
            <v>42747</v>
          </cell>
          <cell r="B1208">
            <v>13.73</v>
          </cell>
        </row>
        <row r="1209">
          <cell r="A1209">
            <v>42748</v>
          </cell>
          <cell r="B1209">
            <v>14.03</v>
          </cell>
        </row>
        <row r="1210">
          <cell r="A1210">
            <v>42751</v>
          </cell>
          <cell r="B1210">
            <v>14.1</v>
          </cell>
        </row>
        <row r="1211">
          <cell r="A1211">
            <v>42752</v>
          </cell>
          <cell r="B1211">
            <v>14.67</v>
          </cell>
        </row>
        <row r="1212">
          <cell r="A1212">
            <v>42753</v>
          </cell>
          <cell r="B1212">
            <v>14.29</v>
          </cell>
        </row>
        <row r="1213">
          <cell r="A1213">
            <v>42754</v>
          </cell>
          <cell r="B1213">
            <v>14.05</v>
          </cell>
        </row>
        <row r="1214">
          <cell r="A1214">
            <v>42755</v>
          </cell>
          <cell r="B1214">
            <v>14.18</v>
          </cell>
        </row>
        <row r="1215">
          <cell r="A1215">
            <v>42758</v>
          </cell>
          <cell r="B1215">
            <v>13.55</v>
          </cell>
        </row>
        <row r="1216">
          <cell r="A1216">
            <v>42759</v>
          </cell>
          <cell r="B1216">
            <v>13.93</v>
          </cell>
        </row>
        <row r="1217">
          <cell r="A1217">
            <v>42761</v>
          </cell>
          <cell r="B1217">
            <v>14</v>
          </cell>
        </row>
        <row r="1218">
          <cell r="A1218">
            <v>42762</v>
          </cell>
          <cell r="B1218">
            <v>14.29</v>
          </cell>
        </row>
        <row r="1219">
          <cell r="A1219">
            <v>42765</v>
          </cell>
          <cell r="B1219">
            <v>13.9</v>
          </cell>
        </row>
        <row r="1220">
          <cell r="A1220">
            <v>42766</v>
          </cell>
          <cell r="B1220">
            <v>13.51</v>
          </cell>
        </row>
        <row r="1221">
          <cell r="A1221">
            <v>42767</v>
          </cell>
          <cell r="B1221">
            <v>13.37</v>
          </cell>
        </row>
        <row r="1222">
          <cell r="A1222">
            <v>42768</v>
          </cell>
          <cell r="B1222">
            <v>13.75</v>
          </cell>
        </row>
        <row r="1223">
          <cell r="A1223">
            <v>42769</v>
          </cell>
          <cell r="B1223">
            <v>13.37</v>
          </cell>
        </row>
        <row r="1224">
          <cell r="A1224">
            <v>42772</v>
          </cell>
          <cell r="B1224">
            <v>13.09</v>
          </cell>
        </row>
        <row r="1225">
          <cell r="A1225">
            <v>42773</v>
          </cell>
          <cell r="B1225">
            <v>12.89</v>
          </cell>
        </row>
        <row r="1226">
          <cell r="A1226">
            <v>42774</v>
          </cell>
          <cell r="B1226">
            <v>12.55</v>
          </cell>
        </row>
        <row r="1227">
          <cell r="A1227">
            <v>42775</v>
          </cell>
          <cell r="B1227">
            <v>12.9</v>
          </cell>
        </row>
        <row r="1228">
          <cell r="A1228">
            <v>42776</v>
          </cell>
          <cell r="B1228">
            <v>13.08</v>
          </cell>
        </row>
        <row r="1229">
          <cell r="A1229">
            <v>42779</v>
          </cell>
          <cell r="B1229">
            <v>13.1</v>
          </cell>
        </row>
        <row r="1230">
          <cell r="A1230">
            <v>42780</v>
          </cell>
          <cell r="B1230">
            <v>13.36</v>
          </cell>
        </row>
        <row r="1231">
          <cell r="A1231">
            <v>42781</v>
          </cell>
          <cell r="B1231">
            <v>13.6</v>
          </cell>
        </row>
        <row r="1232">
          <cell r="A1232">
            <v>42782</v>
          </cell>
          <cell r="B1232">
            <v>13.55</v>
          </cell>
        </row>
        <row r="1233">
          <cell r="A1233">
            <v>42783</v>
          </cell>
          <cell r="B1233">
            <v>14.04</v>
          </cell>
        </row>
        <row r="1234">
          <cell r="A1234">
            <v>42786</v>
          </cell>
          <cell r="B1234">
            <v>14.04</v>
          </cell>
        </row>
        <row r="1235">
          <cell r="A1235">
            <v>42787</v>
          </cell>
          <cell r="B1235">
            <v>14.2</v>
          </cell>
        </row>
        <row r="1236">
          <cell r="A1236">
            <v>42788</v>
          </cell>
          <cell r="B1236">
            <v>13.78</v>
          </cell>
        </row>
        <row r="1237">
          <cell r="A1237">
            <v>42789</v>
          </cell>
          <cell r="B1237">
            <v>13.8</v>
          </cell>
        </row>
        <row r="1238">
          <cell r="A1238">
            <v>42790</v>
          </cell>
          <cell r="B1238">
            <v>13.67</v>
          </cell>
        </row>
        <row r="1239">
          <cell r="A1239">
            <v>42795</v>
          </cell>
          <cell r="B1239">
            <v>13.65</v>
          </cell>
        </row>
        <row r="1240">
          <cell r="A1240">
            <v>42796</v>
          </cell>
          <cell r="B1240">
            <v>13.67</v>
          </cell>
        </row>
        <row r="1241">
          <cell r="A1241">
            <v>42797</v>
          </cell>
          <cell r="B1241">
            <v>13.6</v>
          </cell>
        </row>
        <row r="1242">
          <cell r="A1242">
            <v>42800</v>
          </cell>
          <cell r="B1242">
            <v>13.4</v>
          </cell>
        </row>
        <row r="1243">
          <cell r="A1243">
            <v>42801</v>
          </cell>
          <cell r="B1243">
            <v>13.48</v>
          </cell>
        </row>
        <row r="1244">
          <cell r="A1244">
            <v>42802</v>
          </cell>
          <cell r="B1244">
            <v>13.25</v>
          </cell>
        </row>
        <row r="1245">
          <cell r="A1245">
            <v>42803</v>
          </cell>
          <cell r="B1245">
            <v>12.95</v>
          </cell>
        </row>
        <row r="1246">
          <cell r="A1246">
            <v>42804</v>
          </cell>
          <cell r="B1246">
            <v>13.4</v>
          </cell>
        </row>
        <row r="1247">
          <cell r="A1247">
            <v>42807</v>
          </cell>
          <cell r="B1247">
            <v>13.35</v>
          </cell>
        </row>
        <row r="1248">
          <cell r="A1248">
            <v>42808</v>
          </cell>
          <cell r="B1248">
            <v>13.19</v>
          </cell>
        </row>
        <row r="1249">
          <cell r="A1249">
            <v>42809</v>
          </cell>
          <cell r="B1249">
            <v>13.85</v>
          </cell>
        </row>
        <row r="1250">
          <cell r="A1250">
            <v>42810</v>
          </cell>
          <cell r="B1250">
            <v>13.91</v>
          </cell>
        </row>
        <row r="1251">
          <cell r="A1251">
            <v>42811</v>
          </cell>
          <cell r="B1251">
            <v>13.4</v>
          </cell>
        </row>
        <row r="1252">
          <cell r="A1252">
            <v>42814</v>
          </cell>
          <cell r="B1252">
            <v>13.65</v>
          </cell>
        </row>
        <row r="1253">
          <cell r="A1253">
            <v>42815</v>
          </cell>
          <cell r="B1253">
            <v>13.19</v>
          </cell>
        </row>
        <row r="1254">
          <cell r="A1254">
            <v>42816</v>
          </cell>
          <cell r="B1254">
            <v>12.95</v>
          </cell>
        </row>
        <row r="1255">
          <cell r="A1255">
            <v>42817</v>
          </cell>
          <cell r="B1255">
            <v>12.82</v>
          </cell>
        </row>
        <row r="1256">
          <cell r="A1256">
            <v>42818</v>
          </cell>
          <cell r="B1256">
            <v>12.93</v>
          </cell>
        </row>
        <row r="1257">
          <cell r="A1257">
            <v>42821</v>
          </cell>
          <cell r="B1257">
            <v>12.9</v>
          </cell>
        </row>
        <row r="1258">
          <cell r="A1258">
            <v>42822</v>
          </cell>
          <cell r="B1258">
            <v>13.2</v>
          </cell>
        </row>
        <row r="1259">
          <cell r="A1259">
            <v>42823</v>
          </cell>
          <cell r="B1259">
            <v>13.22</v>
          </cell>
        </row>
        <row r="1260">
          <cell r="A1260">
            <v>42824</v>
          </cell>
          <cell r="B1260">
            <v>13.2</v>
          </cell>
        </row>
        <row r="1261">
          <cell r="A1261">
            <v>42825</v>
          </cell>
          <cell r="B1261">
            <v>13.28</v>
          </cell>
        </row>
        <row r="1262">
          <cell r="A1262">
            <v>42828</v>
          </cell>
          <cell r="B1262">
            <v>13.27</v>
          </cell>
        </row>
        <row r="1263">
          <cell r="A1263">
            <v>42829</v>
          </cell>
          <cell r="B1263">
            <v>13.2</v>
          </cell>
        </row>
        <row r="1264">
          <cell r="A1264">
            <v>42830</v>
          </cell>
          <cell r="B1264">
            <v>13.3</v>
          </cell>
        </row>
        <row r="1265">
          <cell r="A1265">
            <v>42831</v>
          </cell>
          <cell r="B1265">
            <v>13.73</v>
          </cell>
        </row>
        <row r="1266">
          <cell r="A1266">
            <v>42832</v>
          </cell>
          <cell r="B1266">
            <v>13.61</v>
          </cell>
        </row>
        <row r="1267">
          <cell r="A1267">
            <v>42835</v>
          </cell>
          <cell r="B1267">
            <v>13.78</v>
          </cell>
        </row>
        <row r="1268">
          <cell r="A1268">
            <v>42836</v>
          </cell>
          <cell r="B1268">
            <v>13.66</v>
          </cell>
        </row>
        <row r="1269">
          <cell r="A1269">
            <v>42837</v>
          </cell>
          <cell r="B1269">
            <v>13.75</v>
          </cell>
        </row>
        <row r="1270">
          <cell r="A1270">
            <v>42838</v>
          </cell>
          <cell r="B1270">
            <v>13.53</v>
          </cell>
        </row>
        <row r="1271">
          <cell r="A1271">
            <v>42842</v>
          </cell>
          <cell r="B1271">
            <v>14.06</v>
          </cell>
        </row>
        <row r="1272">
          <cell r="A1272">
            <v>42843</v>
          </cell>
          <cell r="B1272">
            <v>14.15</v>
          </cell>
        </row>
        <row r="1273">
          <cell r="A1273">
            <v>42844</v>
          </cell>
          <cell r="B1273">
            <v>14.03</v>
          </cell>
        </row>
        <row r="1274">
          <cell r="A1274">
            <v>42845</v>
          </cell>
          <cell r="B1274">
            <v>14.25</v>
          </cell>
        </row>
        <row r="1275">
          <cell r="A1275">
            <v>42849</v>
          </cell>
          <cell r="B1275">
            <v>14.32</v>
          </cell>
        </row>
        <row r="1276">
          <cell r="A1276">
            <v>42850</v>
          </cell>
          <cell r="B1276">
            <v>14.7</v>
          </cell>
        </row>
        <row r="1277">
          <cell r="A1277">
            <v>42851</v>
          </cell>
          <cell r="B1277">
            <v>14.82</v>
          </cell>
        </row>
        <row r="1278">
          <cell r="A1278">
            <v>42852</v>
          </cell>
          <cell r="B1278">
            <v>14.77</v>
          </cell>
        </row>
        <row r="1279">
          <cell r="A1279">
            <v>42853</v>
          </cell>
          <cell r="B1279">
            <v>14.95</v>
          </cell>
        </row>
        <row r="1280">
          <cell r="A1280">
            <v>42857</v>
          </cell>
          <cell r="B1280">
            <v>15.31</v>
          </cell>
        </row>
        <row r="1281">
          <cell r="A1281">
            <v>42858</v>
          </cell>
          <cell r="B1281">
            <v>15.49</v>
          </cell>
        </row>
        <row r="1282">
          <cell r="A1282">
            <v>42859</v>
          </cell>
          <cell r="B1282">
            <v>15.3</v>
          </cell>
        </row>
        <row r="1283">
          <cell r="A1283">
            <v>42860</v>
          </cell>
          <cell r="B1283">
            <v>15.48</v>
          </cell>
        </row>
        <row r="1284">
          <cell r="A1284">
            <v>42863</v>
          </cell>
          <cell r="B1284">
            <v>15.25</v>
          </cell>
        </row>
        <row r="1285">
          <cell r="A1285">
            <v>42864</v>
          </cell>
          <cell r="B1285">
            <v>15.49</v>
          </cell>
        </row>
        <row r="1286">
          <cell r="A1286">
            <v>42865</v>
          </cell>
          <cell r="B1286">
            <v>15.94</v>
          </cell>
        </row>
        <row r="1287">
          <cell r="A1287">
            <v>42866</v>
          </cell>
          <cell r="B1287">
            <v>15.7</v>
          </cell>
        </row>
        <row r="1288">
          <cell r="A1288">
            <v>42867</v>
          </cell>
          <cell r="B1288">
            <v>15.78</v>
          </cell>
        </row>
        <row r="1289">
          <cell r="A1289">
            <v>42870</v>
          </cell>
          <cell r="B1289">
            <v>15.72</v>
          </cell>
        </row>
        <row r="1290">
          <cell r="A1290">
            <v>42871</v>
          </cell>
          <cell r="B1290">
            <v>15.92</v>
          </cell>
        </row>
        <row r="1291">
          <cell r="A1291">
            <v>42872</v>
          </cell>
          <cell r="B1291">
            <v>15.9</v>
          </cell>
        </row>
        <row r="1292">
          <cell r="A1292">
            <v>42873</v>
          </cell>
          <cell r="B1292">
            <v>14.59</v>
          </cell>
        </row>
        <row r="1293">
          <cell r="A1293">
            <v>42874</v>
          </cell>
          <cell r="B1293">
            <v>14.85</v>
          </cell>
        </row>
        <row r="1294">
          <cell r="A1294">
            <v>42877</v>
          </cell>
          <cell r="B1294">
            <v>14.72</v>
          </cell>
        </row>
        <row r="1295">
          <cell r="A1295">
            <v>42878</v>
          </cell>
          <cell r="B1295">
            <v>14.81</v>
          </cell>
        </row>
        <row r="1296">
          <cell r="A1296">
            <v>42879</v>
          </cell>
          <cell r="B1296">
            <v>14.91</v>
          </cell>
        </row>
        <row r="1297">
          <cell r="A1297">
            <v>42880</v>
          </cell>
          <cell r="B1297">
            <v>14.87</v>
          </cell>
        </row>
        <row r="1298">
          <cell r="A1298">
            <v>42881</v>
          </cell>
          <cell r="B1298">
            <v>15</v>
          </cell>
        </row>
        <row r="1299">
          <cell r="A1299">
            <v>42884</v>
          </cell>
          <cell r="B1299">
            <v>14.82</v>
          </cell>
        </row>
        <row r="1300">
          <cell r="A1300">
            <v>42885</v>
          </cell>
          <cell r="B1300">
            <v>14.78</v>
          </cell>
        </row>
        <row r="1301">
          <cell r="A1301">
            <v>42886</v>
          </cell>
          <cell r="B1301">
            <v>14.5</v>
          </cell>
        </row>
        <row r="1302">
          <cell r="A1302">
            <v>42887</v>
          </cell>
          <cell r="B1302">
            <v>14.35</v>
          </cell>
        </row>
        <row r="1303">
          <cell r="A1303">
            <v>42888</v>
          </cell>
          <cell r="B1303">
            <v>14.1</v>
          </cell>
        </row>
        <row r="1304">
          <cell r="A1304">
            <v>42891</v>
          </cell>
          <cell r="B1304">
            <v>13.65</v>
          </cell>
        </row>
        <row r="1305">
          <cell r="A1305">
            <v>42892</v>
          </cell>
          <cell r="B1305">
            <v>13.98</v>
          </cell>
        </row>
        <row r="1306">
          <cell r="A1306">
            <v>42893</v>
          </cell>
          <cell r="B1306">
            <v>14.49</v>
          </cell>
        </row>
        <row r="1307">
          <cell r="A1307">
            <v>42894</v>
          </cell>
          <cell r="B1307">
            <v>14.31</v>
          </cell>
        </row>
        <row r="1308">
          <cell r="A1308">
            <v>42895</v>
          </cell>
          <cell r="B1308">
            <v>14.41</v>
          </cell>
        </row>
        <row r="1309">
          <cell r="A1309">
            <v>42898</v>
          </cell>
          <cell r="B1309">
            <v>14.39</v>
          </cell>
        </row>
        <row r="1310">
          <cell r="A1310">
            <v>42899</v>
          </cell>
          <cell r="B1310">
            <v>14.22</v>
          </cell>
        </row>
        <row r="1311">
          <cell r="A1311">
            <v>42900</v>
          </cell>
          <cell r="B1311">
            <v>14.33</v>
          </cell>
        </row>
        <row r="1312">
          <cell r="A1312">
            <v>42902</v>
          </cell>
          <cell r="B1312">
            <v>14.25</v>
          </cell>
        </row>
        <row r="1313">
          <cell r="A1313">
            <v>42905</v>
          </cell>
          <cell r="B1313">
            <v>14.41</v>
          </cell>
        </row>
        <row r="1314">
          <cell r="A1314">
            <v>42906</v>
          </cell>
          <cell r="B1314">
            <v>13.85</v>
          </cell>
        </row>
        <row r="1315">
          <cell r="A1315">
            <v>42907</v>
          </cell>
          <cell r="B1315">
            <v>13.36</v>
          </cell>
        </row>
        <row r="1316">
          <cell r="A1316">
            <v>42908</v>
          </cell>
          <cell r="B1316">
            <v>13.67</v>
          </cell>
        </row>
        <row r="1317">
          <cell r="A1317">
            <v>42909</v>
          </cell>
          <cell r="B1317">
            <v>14.03</v>
          </cell>
        </row>
        <row r="1318">
          <cell r="A1318">
            <v>42912</v>
          </cell>
          <cell r="B1318">
            <v>13.83</v>
          </cell>
        </row>
        <row r="1319">
          <cell r="A1319">
            <v>42913</v>
          </cell>
          <cell r="B1319">
            <v>13.4</v>
          </cell>
        </row>
        <row r="1320">
          <cell r="A1320">
            <v>42914</v>
          </cell>
          <cell r="B1320">
            <v>14.16</v>
          </cell>
        </row>
        <row r="1321">
          <cell r="A1321">
            <v>42915</v>
          </cell>
          <cell r="B1321">
            <v>14.5</v>
          </cell>
        </row>
        <row r="1322">
          <cell r="A1322">
            <v>42916</v>
          </cell>
          <cell r="B1322">
            <v>14.87</v>
          </cell>
        </row>
        <row r="1323">
          <cell r="A1323">
            <v>42919</v>
          </cell>
          <cell r="B1323">
            <v>14.94</v>
          </cell>
        </row>
        <row r="1324">
          <cell r="A1324">
            <v>42920</v>
          </cell>
          <cell r="B1324">
            <v>15</v>
          </cell>
        </row>
        <row r="1325">
          <cell r="A1325">
            <v>42921</v>
          </cell>
          <cell r="B1325">
            <v>15</v>
          </cell>
        </row>
        <row r="1326">
          <cell r="A1326">
            <v>42922</v>
          </cell>
          <cell r="B1326">
            <v>14.75</v>
          </cell>
        </row>
        <row r="1327">
          <cell r="A1327">
            <v>42923</v>
          </cell>
          <cell r="B1327">
            <v>14.75</v>
          </cell>
        </row>
        <row r="1328">
          <cell r="A1328">
            <v>42926</v>
          </cell>
          <cell r="B1328">
            <v>14.93</v>
          </cell>
        </row>
        <row r="1329">
          <cell r="A1329">
            <v>42927</v>
          </cell>
          <cell r="B1329">
            <v>14.88</v>
          </cell>
        </row>
        <row r="1330">
          <cell r="A1330">
            <v>42928</v>
          </cell>
          <cell r="B1330">
            <v>15.02</v>
          </cell>
        </row>
        <row r="1331">
          <cell r="A1331">
            <v>42929</v>
          </cell>
          <cell r="B1331">
            <v>15.25</v>
          </cell>
        </row>
        <row r="1332">
          <cell r="A1332">
            <v>42930</v>
          </cell>
          <cell r="B1332">
            <v>15.5</v>
          </cell>
        </row>
        <row r="1333">
          <cell r="A1333">
            <v>42933</v>
          </cell>
          <cell r="B1333">
            <v>15.35</v>
          </cell>
        </row>
        <row r="1334">
          <cell r="A1334">
            <v>42934</v>
          </cell>
          <cell r="B1334">
            <v>15.39</v>
          </cell>
        </row>
        <row r="1335">
          <cell r="A1335">
            <v>42935</v>
          </cell>
          <cell r="B1335">
            <v>15.4</v>
          </cell>
        </row>
        <row r="1336">
          <cell r="A1336">
            <v>42936</v>
          </cell>
          <cell r="B1336">
            <v>15.46</v>
          </cell>
        </row>
        <row r="1337">
          <cell r="A1337">
            <v>42937</v>
          </cell>
          <cell r="B1337">
            <v>15.43</v>
          </cell>
        </row>
        <row r="1338">
          <cell r="A1338">
            <v>42940</v>
          </cell>
          <cell r="B1338">
            <v>15.36</v>
          </cell>
        </row>
        <row r="1339">
          <cell r="A1339">
            <v>42941</v>
          </cell>
          <cell r="B1339">
            <v>15.3</v>
          </cell>
        </row>
        <row r="1340">
          <cell r="A1340">
            <v>42942</v>
          </cell>
          <cell r="B1340">
            <v>15.2</v>
          </cell>
        </row>
        <row r="1341">
          <cell r="A1341">
            <v>42943</v>
          </cell>
          <cell r="B1341">
            <v>15.15</v>
          </cell>
        </row>
        <row r="1342">
          <cell r="A1342">
            <v>42944</v>
          </cell>
          <cell r="B1342">
            <v>14.98</v>
          </cell>
        </row>
        <row r="1343">
          <cell r="A1343">
            <v>42947</v>
          </cell>
          <cell r="B1343">
            <v>15.08</v>
          </cell>
        </row>
        <row r="1344">
          <cell r="A1344">
            <v>42948</v>
          </cell>
          <cell r="B1344">
            <v>15.13</v>
          </cell>
        </row>
        <row r="1345">
          <cell r="A1345">
            <v>42949</v>
          </cell>
          <cell r="B1345">
            <v>15.1</v>
          </cell>
        </row>
        <row r="1346">
          <cell r="A1346">
            <v>42950</v>
          </cell>
          <cell r="B1346">
            <v>14.75</v>
          </cell>
        </row>
        <row r="1347">
          <cell r="A1347">
            <v>42951</v>
          </cell>
          <cell r="B1347">
            <v>14.74</v>
          </cell>
        </row>
        <row r="1348">
          <cell r="A1348">
            <v>42954</v>
          </cell>
          <cell r="B1348">
            <v>14.97</v>
          </cell>
        </row>
        <row r="1349">
          <cell r="A1349">
            <v>42955</v>
          </cell>
          <cell r="B1349">
            <v>14.97</v>
          </cell>
        </row>
        <row r="1350">
          <cell r="A1350">
            <v>42956</v>
          </cell>
          <cell r="B1350">
            <v>14.97</v>
          </cell>
        </row>
        <row r="1351">
          <cell r="A1351">
            <v>42957</v>
          </cell>
          <cell r="B1351">
            <v>15.2</v>
          </cell>
        </row>
        <row r="1352">
          <cell r="A1352">
            <v>42958</v>
          </cell>
          <cell r="B1352">
            <v>16.010000000000002</v>
          </cell>
        </row>
        <row r="1353">
          <cell r="A1353">
            <v>42961</v>
          </cell>
          <cell r="B1353">
            <v>16.63</v>
          </cell>
        </row>
        <row r="1354">
          <cell r="A1354">
            <v>42962</v>
          </cell>
          <cell r="B1354">
            <v>17.18</v>
          </cell>
        </row>
        <row r="1355">
          <cell r="A1355">
            <v>42963</v>
          </cell>
          <cell r="B1355">
            <v>17.72</v>
          </cell>
        </row>
        <row r="1356">
          <cell r="A1356">
            <v>42964</v>
          </cell>
          <cell r="B1356">
            <v>17.93</v>
          </cell>
        </row>
        <row r="1357">
          <cell r="A1357">
            <v>42965</v>
          </cell>
          <cell r="B1357">
            <v>17.5</v>
          </cell>
        </row>
        <row r="1358">
          <cell r="A1358">
            <v>42968</v>
          </cell>
          <cell r="B1358">
            <v>17.579999999999998</v>
          </cell>
        </row>
        <row r="1359">
          <cell r="A1359">
            <v>42969</v>
          </cell>
          <cell r="B1359">
            <v>17.88</v>
          </cell>
        </row>
        <row r="1360">
          <cell r="A1360">
            <v>42970</v>
          </cell>
          <cell r="B1360">
            <v>17.899999999999999</v>
          </cell>
        </row>
        <row r="1361">
          <cell r="A1361">
            <v>42971</v>
          </cell>
          <cell r="B1361">
            <v>18.23</v>
          </cell>
        </row>
        <row r="1362">
          <cell r="A1362">
            <v>42972</v>
          </cell>
          <cell r="B1362">
            <v>17.899999999999999</v>
          </cell>
        </row>
        <row r="1363">
          <cell r="A1363">
            <v>42975</v>
          </cell>
          <cell r="B1363">
            <v>17.5</v>
          </cell>
        </row>
        <row r="1364">
          <cell r="A1364">
            <v>42976</v>
          </cell>
          <cell r="B1364">
            <v>17.41</v>
          </cell>
        </row>
        <row r="1365">
          <cell r="A1365">
            <v>42977</v>
          </cell>
          <cell r="B1365">
            <v>17.75</v>
          </cell>
        </row>
        <row r="1366">
          <cell r="A1366">
            <v>42978</v>
          </cell>
          <cell r="B1366">
            <v>17.97</v>
          </cell>
        </row>
        <row r="1367">
          <cell r="A1367">
            <v>42979</v>
          </cell>
          <cell r="B1367">
            <v>17.97</v>
          </cell>
        </row>
        <row r="1368">
          <cell r="A1368">
            <v>42982</v>
          </cell>
          <cell r="B1368">
            <v>17.88</v>
          </cell>
        </row>
        <row r="1369">
          <cell r="A1369">
            <v>42983</v>
          </cell>
          <cell r="B1369">
            <v>17.8</v>
          </cell>
        </row>
        <row r="1370">
          <cell r="A1370">
            <v>42984</v>
          </cell>
          <cell r="B1370">
            <v>18.16</v>
          </cell>
        </row>
        <row r="1371">
          <cell r="A1371">
            <v>42986</v>
          </cell>
          <cell r="B1371">
            <v>18.18</v>
          </cell>
        </row>
        <row r="1372">
          <cell r="A1372">
            <v>42989</v>
          </cell>
          <cell r="B1372">
            <v>18.13</v>
          </cell>
        </row>
        <row r="1373">
          <cell r="A1373">
            <v>42990</v>
          </cell>
          <cell r="B1373">
            <v>18.41</v>
          </cell>
        </row>
        <row r="1374">
          <cell r="A1374">
            <v>42991</v>
          </cell>
          <cell r="B1374">
            <v>19</v>
          </cell>
        </row>
        <row r="1375">
          <cell r="A1375">
            <v>42992</v>
          </cell>
          <cell r="B1375">
            <v>19.45</v>
          </cell>
        </row>
        <row r="1376">
          <cell r="A1376">
            <v>42993</v>
          </cell>
          <cell r="B1376">
            <v>19.690000000000001</v>
          </cell>
        </row>
        <row r="1377">
          <cell r="A1377">
            <v>42996</v>
          </cell>
          <cell r="B1377">
            <v>19.5</v>
          </cell>
        </row>
        <row r="1378">
          <cell r="A1378">
            <v>42997</v>
          </cell>
          <cell r="B1378">
            <v>19.239999999999998</v>
          </cell>
        </row>
        <row r="1379">
          <cell r="A1379">
            <v>42998</v>
          </cell>
          <cell r="B1379">
            <v>19.670000000000002</v>
          </cell>
        </row>
        <row r="1380">
          <cell r="A1380">
            <v>42999</v>
          </cell>
          <cell r="B1380">
            <v>19.489999999999998</v>
          </cell>
        </row>
        <row r="1381">
          <cell r="A1381">
            <v>43000</v>
          </cell>
          <cell r="B1381">
            <v>19.28</v>
          </cell>
        </row>
        <row r="1382">
          <cell r="A1382">
            <v>43003</v>
          </cell>
          <cell r="B1382">
            <v>19</v>
          </cell>
        </row>
        <row r="1383">
          <cell r="A1383">
            <v>43004</v>
          </cell>
          <cell r="B1383">
            <v>18.899999999999999</v>
          </cell>
        </row>
        <row r="1384">
          <cell r="A1384">
            <v>43005</v>
          </cell>
          <cell r="B1384">
            <v>18.649999999999999</v>
          </cell>
        </row>
        <row r="1385">
          <cell r="A1385">
            <v>43006</v>
          </cell>
          <cell r="B1385">
            <v>19.100000000000001</v>
          </cell>
        </row>
        <row r="1386">
          <cell r="A1386">
            <v>43007</v>
          </cell>
          <cell r="B1386">
            <v>20.05</v>
          </cell>
        </row>
        <row r="1387">
          <cell r="A1387">
            <v>43010</v>
          </cell>
          <cell r="B1387">
            <v>19.82</v>
          </cell>
        </row>
        <row r="1388">
          <cell r="A1388">
            <v>43011</v>
          </cell>
          <cell r="B1388">
            <v>21.09</v>
          </cell>
        </row>
        <row r="1389">
          <cell r="A1389">
            <v>43012</v>
          </cell>
          <cell r="B1389">
            <v>21.23</v>
          </cell>
        </row>
        <row r="1390">
          <cell r="A1390">
            <v>43013</v>
          </cell>
          <cell r="B1390">
            <v>20.37</v>
          </cell>
        </row>
        <row r="1391">
          <cell r="A1391">
            <v>43014</v>
          </cell>
          <cell r="B1391">
            <v>20.329999999999998</v>
          </cell>
        </row>
        <row r="1392">
          <cell r="A1392">
            <v>43017</v>
          </cell>
          <cell r="B1392">
            <v>20.25</v>
          </cell>
        </row>
        <row r="1393">
          <cell r="A1393">
            <v>43018</v>
          </cell>
          <cell r="B1393">
            <v>20.98</v>
          </cell>
        </row>
        <row r="1394">
          <cell r="A1394">
            <v>43019</v>
          </cell>
          <cell r="B1394">
            <v>19.78</v>
          </cell>
        </row>
        <row r="1395">
          <cell r="A1395">
            <v>43021</v>
          </cell>
          <cell r="B1395">
            <v>19.440000000000001</v>
          </cell>
        </row>
        <row r="1396">
          <cell r="A1396">
            <v>43024</v>
          </cell>
          <cell r="B1396">
            <v>19.579999999999998</v>
          </cell>
        </row>
        <row r="1397">
          <cell r="A1397">
            <v>43025</v>
          </cell>
          <cell r="B1397">
            <v>19.149999999999999</v>
          </cell>
        </row>
        <row r="1398">
          <cell r="A1398">
            <v>43026</v>
          </cell>
          <cell r="B1398">
            <v>19.55</v>
          </cell>
        </row>
        <row r="1399">
          <cell r="A1399">
            <v>43027</v>
          </cell>
          <cell r="B1399">
            <v>18.93</v>
          </cell>
        </row>
        <row r="1400">
          <cell r="A1400">
            <v>43028</v>
          </cell>
          <cell r="B1400">
            <v>18.93</v>
          </cell>
        </row>
        <row r="1401">
          <cell r="A1401">
            <v>43031</v>
          </cell>
          <cell r="B1401">
            <v>18.149999999999999</v>
          </cell>
        </row>
        <row r="1402">
          <cell r="A1402">
            <v>43032</v>
          </cell>
          <cell r="B1402">
            <v>18.48</v>
          </cell>
        </row>
        <row r="1403">
          <cell r="A1403">
            <v>43033</v>
          </cell>
          <cell r="B1403">
            <v>18.440000000000001</v>
          </cell>
        </row>
        <row r="1404">
          <cell r="A1404">
            <v>43034</v>
          </cell>
          <cell r="B1404">
            <v>18.28</v>
          </cell>
        </row>
        <row r="1405">
          <cell r="A1405">
            <v>43035</v>
          </cell>
          <cell r="B1405">
            <v>18.260000000000002</v>
          </cell>
        </row>
        <row r="1406">
          <cell r="A1406">
            <v>43038</v>
          </cell>
          <cell r="B1406">
            <v>18.02</v>
          </cell>
        </row>
        <row r="1407">
          <cell r="A1407">
            <v>43039</v>
          </cell>
          <cell r="B1407">
            <v>17.989999999999998</v>
          </cell>
        </row>
        <row r="1408">
          <cell r="A1408">
            <v>43040</v>
          </cell>
          <cell r="B1408">
            <v>17.850000000000001</v>
          </cell>
        </row>
        <row r="1409">
          <cell r="A1409">
            <v>43042</v>
          </cell>
          <cell r="B1409">
            <v>17.72</v>
          </cell>
        </row>
        <row r="1410">
          <cell r="A1410">
            <v>43045</v>
          </cell>
          <cell r="B1410">
            <v>17.41</v>
          </cell>
        </row>
        <row r="1411">
          <cell r="A1411">
            <v>43046</v>
          </cell>
          <cell r="B1411">
            <v>17.77</v>
          </cell>
        </row>
        <row r="1412">
          <cell r="A1412">
            <v>43047</v>
          </cell>
          <cell r="B1412">
            <v>18.8</v>
          </cell>
        </row>
        <row r="1413">
          <cell r="A1413">
            <v>43048</v>
          </cell>
          <cell r="B1413">
            <v>18.03</v>
          </cell>
        </row>
        <row r="1414">
          <cell r="A1414">
            <v>43049</v>
          </cell>
          <cell r="B1414">
            <v>17.5</v>
          </cell>
        </row>
        <row r="1415">
          <cell r="A1415">
            <v>43052</v>
          </cell>
          <cell r="B1415">
            <v>17.75</v>
          </cell>
        </row>
        <row r="1416">
          <cell r="A1416">
            <v>43053</v>
          </cell>
          <cell r="B1416">
            <v>17.55</v>
          </cell>
        </row>
        <row r="1417">
          <cell r="A1417">
            <v>43055</v>
          </cell>
          <cell r="B1417">
            <v>18.45</v>
          </cell>
        </row>
        <row r="1418">
          <cell r="A1418">
            <v>43056</v>
          </cell>
          <cell r="B1418">
            <v>18.45</v>
          </cell>
        </row>
        <row r="1419">
          <cell r="A1419">
            <v>43060</v>
          </cell>
          <cell r="B1419">
            <v>18.96</v>
          </cell>
        </row>
        <row r="1420">
          <cell r="A1420">
            <v>43061</v>
          </cell>
          <cell r="B1420">
            <v>18.899999999999999</v>
          </cell>
        </row>
        <row r="1421">
          <cell r="A1421">
            <v>43062</v>
          </cell>
          <cell r="B1421">
            <v>18.88</v>
          </cell>
        </row>
        <row r="1422">
          <cell r="A1422">
            <v>43063</v>
          </cell>
          <cell r="B1422">
            <v>18.77</v>
          </cell>
        </row>
        <row r="1423">
          <cell r="A1423">
            <v>43066</v>
          </cell>
          <cell r="B1423">
            <v>18.82</v>
          </cell>
        </row>
        <row r="1424">
          <cell r="A1424">
            <v>43067</v>
          </cell>
          <cell r="B1424">
            <v>18.59</v>
          </cell>
        </row>
        <row r="1425">
          <cell r="A1425">
            <v>43068</v>
          </cell>
          <cell r="B1425">
            <v>18.2</v>
          </cell>
        </row>
        <row r="1426">
          <cell r="A1426">
            <v>43069</v>
          </cell>
          <cell r="B1426">
            <v>18.12</v>
          </cell>
        </row>
        <row r="1427">
          <cell r="A1427">
            <v>43070</v>
          </cell>
          <cell r="B1427">
            <v>17.829999999999998</v>
          </cell>
        </row>
        <row r="1428">
          <cell r="A1428">
            <v>43073</v>
          </cell>
          <cell r="B1428">
            <v>17.77</v>
          </cell>
        </row>
        <row r="1429">
          <cell r="A1429">
            <v>43074</v>
          </cell>
          <cell r="B1429">
            <v>17.670000000000002</v>
          </cell>
        </row>
        <row r="1430">
          <cell r="A1430">
            <v>43075</v>
          </cell>
          <cell r="B1430">
            <v>18.440000000000001</v>
          </cell>
        </row>
        <row r="1431">
          <cell r="A1431">
            <v>43076</v>
          </cell>
          <cell r="B1431">
            <v>17.690000000000001</v>
          </cell>
        </row>
        <row r="1432">
          <cell r="A1432">
            <v>43077</v>
          </cell>
          <cell r="B1432">
            <v>16.989999999999998</v>
          </cell>
        </row>
        <row r="1433">
          <cell r="A1433">
            <v>43080</v>
          </cell>
          <cell r="B1433">
            <v>16.52</v>
          </cell>
        </row>
        <row r="1434">
          <cell r="A1434">
            <v>43081</v>
          </cell>
          <cell r="B1434">
            <v>17.23</v>
          </cell>
        </row>
        <row r="1435">
          <cell r="A1435">
            <v>43082</v>
          </cell>
          <cell r="B1435">
            <v>17.5</v>
          </cell>
        </row>
        <row r="1436">
          <cell r="A1436">
            <v>43083</v>
          </cell>
          <cell r="B1436">
            <v>17.3</v>
          </cell>
        </row>
        <row r="1437">
          <cell r="A1437">
            <v>43084</v>
          </cell>
          <cell r="B1437">
            <v>17.25</v>
          </cell>
        </row>
        <row r="1438">
          <cell r="A1438">
            <v>43087</v>
          </cell>
          <cell r="B1438">
            <v>17.5</v>
          </cell>
        </row>
        <row r="1439">
          <cell r="A1439">
            <v>43088</v>
          </cell>
          <cell r="B1439">
            <v>17.46</v>
          </cell>
        </row>
        <row r="1440">
          <cell r="A1440">
            <v>43089</v>
          </cell>
          <cell r="B1440">
            <v>17.399999999999999</v>
          </cell>
        </row>
        <row r="1441">
          <cell r="A1441">
            <v>43090</v>
          </cell>
          <cell r="B1441">
            <v>17.670000000000002</v>
          </cell>
        </row>
        <row r="1442">
          <cell r="A1442">
            <v>43091</v>
          </cell>
          <cell r="B1442">
            <v>17.809999999999999</v>
          </cell>
        </row>
        <row r="1443">
          <cell r="A1443">
            <v>43095</v>
          </cell>
          <cell r="B1443">
            <v>17.8</v>
          </cell>
        </row>
        <row r="1444">
          <cell r="A1444">
            <v>43096</v>
          </cell>
          <cell r="B1444">
            <v>18.21</v>
          </cell>
        </row>
        <row r="1445">
          <cell r="A1445">
            <v>43097</v>
          </cell>
          <cell r="B1445">
            <v>18.399999999999999</v>
          </cell>
        </row>
        <row r="1446">
          <cell r="A1446">
            <v>43102</v>
          </cell>
          <cell r="B1446">
            <v>18.34</v>
          </cell>
        </row>
        <row r="1447">
          <cell r="A1447">
            <v>43103</v>
          </cell>
          <cell r="B1447">
            <v>18.5</v>
          </cell>
        </row>
        <row r="1448">
          <cell r="A1448">
            <v>43104</v>
          </cell>
          <cell r="B1448">
            <v>18.75</v>
          </cell>
        </row>
        <row r="1449">
          <cell r="A1449">
            <v>43105</v>
          </cell>
          <cell r="B1449">
            <v>18.71</v>
          </cell>
        </row>
        <row r="1450">
          <cell r="A1450">
            <v>43108</v>
          </cell>
          <cell r="B1450">
            <v>17.88</v>
          </cell>
        </row>
        <row r="1451">
          <cell r="A1451">
            <v>43109</v>
          </cell>
          <cell r="B1451">
            <v>18.100000000000001</v>
          </cell>
        </row>
        <row r="1452">
          <cell r="A1452">
            <v>43110</v>
          </cell>
          <cell r="B1452">
            <v>18.45</v>
          </cell>
        </row>
        <row r="1453">
          <cell r="A1453">
            <v>43111</v>
          </cell>
          <cell r="B1453">
            <v>17.78</v>
          </cell>
        </row>
        <row r="1454">
          <cell r="A1454">
            <v>43112</v>
          </cell>
          <cell r="B1454">
            <v>17.010000000000002</v>
          </cell>
        </row>
        <row r="1455">
          <cell r="A1455">
            <v>43115</v>
          </cell>
          <cell r="B1455">
            <v>16.940000000000001</v>
          </cell>
        </row>
        <row r="1456">
          <cell r="A1456">
            <v>43116</v>
          </cell>
          <cell r="B1456">
            <v>16.760000000000002</v>
          </cell>
        </row>
        <row r="1457">
          <cell r="A1457">
            <v>43117</v>
          </cell>
          <cell r="B1457">
            <v>17.239999999999998</v>
          </cell>
        </row>
        <row r="1458">
          <cell r="A1458">
            <v>43118</v>
          </cell>
          <cell r="B1458">
            <v>17.18</v>
          </cell>
        </row>
        <row r="1459">
          <cell r="A1459">
            <v>43119</v>
          </cell>
          <cell r="B1459">
            <v>17</v>
          </cell>
        </row>
        <row r="1460">
          <cell r="A1460">
            <v>43122</v>
          </cell>
          <cell r="B1460">
            <v>16.91</v>
          </cell>
        </row>
        <row r="1461">
          <cell r="A1461">
            <v>43123</v>
          </cell>
          <cell r="B1461">
            <v>16.399999999999999</v>
          </cell>
        </row>
        <row r="1462">
          <cell r="A1462">
            <v>43124</v>
          </cell>
          <cell r="B1462">
            <v>16.57</v>
          </cell>
        </row>
        <row r="1463">
          <cell r="A1463">
            <v>43126</v>
          </cell>
          <cell r="B1463">
            <v>16.39</v>
          </cell>
        </row>
        <row r="1464">
          <cell r="A1464">
            <v>43129</v>
          </cell>
          <cell r="B1464">
            <v>16.05</v>
          </cell>
        </row>
        <row r="1465">
          <cell r="A1465">
            <v>43130</v>
          </cell>
          <cell r="B1465">
            <v>16.100000000000001</v>
          </cell>
        </row>
        <row r="1466">
          <cell r="A1466">
            <v>43131</v>
          </cell>
          <cell r="B1466">
            <v>16.25</v>
          </cell>
        </row>
        <row r="1467">
          <cell r="A1467">
            <v>43132</v>
          </cell>
          <cell r="B1467">
            <v>16.47</v>
          </cell>
        </row>
        <row r="1468">
          <cell r="A1468">
            <v>43133</v>
          </cell>
          <cell r="B1468">
            <v>16.29</v>
          </cell>
        </row>
        <row r="1469">
          <cell r="A1469">
            <v>43136</v>
          </cell>
          <cell r="B1469">
            <v>15.77</v>
          </cell>
        </row>
        <row r="1470">
          <cell r="A1470">
            <v>43137</v>
          </cell>
          <cell r="B1470">
            <v>15.68</v>
          </cell>
        </row>
        <row r="1471">
          <cell r="A1471">
            <v>43138</v>
          </cell>
          <cell r="B1471">
            <v>15.51</v>
          </cell>
        </row>
        <row r="1472">
          <cell r="A1472">
            <v>43139</v>
          </cell>
          <cell r="B1472">
            <v>15</v>
          </cell>
        </row>
        <row r="1473">
          <cell r="A1473">
            <v>43140</v>
          </cell>
          <cell r="B1473">
            <v>15.06</v>
          </cell>
        </row>
        <row r="1474">
          <cell r="A1474">
            <v>43145</v>
          </cell>
          <cell r="B1474">
            <v>15.71</v>
          </cell>
        </row>
        <row r="1475">
          <cell r="A1475">
            <v>43146</v>
          </cell>
          <cell r="B1475">
            <v>16.010000000000002</v>
          </cell>
        </row>
        <row r="1476">
          <cell r="A1476">
            <v>43147</v>
          </cell>
          <cell r="B1476">
            <v>15.74</v>
          </cell>
        </row>
        <row r="1477">
          <cell r="A1477">
            <v>43150</v>
          </cell>
          <cell r="B1477">
            <v>15.79</v>
          </cell>
        </row>
        <row r="1478">
          <cell r="A1478">
            <v>43151</v>
          </cell>
          <cell r="B1478">
            <v>16.329999999999998</v>
          </cell>
        </row>
        <row r="1479">
          <cell r="A1479">
            <v>43152</v>
          </cell>
          <cell r="B1479">
            <v>16.57</v>
          </cell>
        </row>
        <row r="1480">
          <cell r="A1480">
            <v>43153</v>
          </cell>
          <cell r="B1480">
            <v>16.309999999999999</v>
          </cell>
        </row>
        <row r="1481">
          <cell r="A1481">
            <v>43154</v>
          </cell>
          <cell r="B1481">
            <v>16.02</v>
          </cell>
        </row>
        <row r="1482">
          <cell r="A1482">
            <v>43157</v>
          </cell>
          <cell r="B1482">
            <v>15.8</v>
          </cell>
        </row>
        <row r="1483">
          <cell r="A1483">
            <v>43158</v>
          </cell>
          <cell r="B1483">
            <v>15.6</v>
          </cell>
        </row>
        <row r="1484">
          <cell r="A1484">
            <v>43159</v>
          </cell>
          <cell r="B1484">
            <v>15.5</v>
          </cell>
        </row>
        <row r="1485">
          <cell r="A1485">
            <v>43160</v>
          </cell>
          <cell r="B1485">
            <v>15.51</v>
          </cell>
        </row>
        <row r="1486">
          <cell r="A1486">
            <v>43161</v>
          </cell>
          <cell r="B1486">
            <v>15.32</v>
          </cell>
        </row>
        <row r="1487">
          <cell r="A1487">
            <v>43164</v>
          </cell>
          <cell r="B1487">
            <v>15.7</v>
          </cell>
        </row>
        <row r="1488">
          <cell r="A1488">
            <v>43165</v>
          </cell>
          <cell r="B1488">
            <v>15.37</v>
          </cell>
        </row>
        <row r="1489">
          <cell r="A1489">
            <v>43166</v>
          </cell>
          <cell r="B1489">
            <v>15.12</v>
          </cell>
        </row>
        <row r="1490">
          <cell r="A1490">
            <v>43167</v>
          </cell>
          <cell r="B1490">
            <v>14.62</v>
          </cell>
        </row>
        <row r="1491">
          <cell r="A1491">
            <v>43168</v>
          </cell>
          <cell r="B1491">
            <v>14.55</v>
          </cell>
        </row>
        <row r="1492">
          <cell r="A1492">
            <v>43171</v>
          </cell>
          <cell r="B1492">
            <v>14.68</v>
          </cell>
        </row>
        <row r="1493">
          <cell r="A1493">
            <v>43172</v>
          </cell>
          <cell r="B1493">
            <v>14.91</v>
          </cell>
        </row>
        <row r="1494">
          <cell r="A1494">
            <v>43173</v>
          </cell>
          <cell r="B1494">
            <v>15.08</v>
          </cell>
        </row>
        <row r="1495">
          <cell r="A1495">
            <v>43174</v>
          </cell>
          <cell r="B1495">
            <v>14.91</v>
          </cell>
        </row>
        <row r="1496">
          <cell r="A1496">
            <v>43175</v>
          </cell>
          <cell r="B1496">
            <v>14.53</v>
          </cell>
        </row>
        <row r="1497">
          <cell r="A1497">
            <v>43178</v>
          </cell>
          <cell r="B1497">
            <v>14.5</v>
          </cell>
        </row>
        <row r="1498">
          <cell r="A1498">
            <v>43179</v>
          </cell>
          <cell r="B1498">
            <v>14.58</v>
          </cell>
        </row>
        <row r="1499">
          <cell r="A1499">
            <v>43180</v>
          </cell>
          <cell r="B1499">
            <v>14.48</v>
          </cell>
        </row>
        <row r="1500">
          <cell r="A1500">
            <v>43181</v>
          </cell>
          <cell r="B1500">
            <v>14.35</v>
          </cell>
        </row>
        <row r="1501">
          <cell r="A1501">
            <v>43182</v>
          </cell>
          <cell r="B1501">
            <v>13.7</v>
          </cell>
        </row>
        <row r="1502">
          <cell r="A1502">
            <v>43185</v>
          </cell>
          <cell r="B1502">
            <v>13.46</v>
          </cell>
        </row>
        <row r="1503">
          <cell r="A1503">
            <v>43186</v>
          </cell>
          <cell r="B1503">
            <v>13.1</v>
          </cell>
        </row>
        <row r="1504">
          <cell r="A1504">
            <v>43187</v>
          </cell>
          <cell r="B1504">
            <v>13.19</v>
          </cell>
        </row>
        <row r="1505">
          <cell r="A1505">
            <v>43188</v>
          </cell>
          <cell r="B1505">
            <v>13.6</v>
          </cell>
        </row>
        <row r="1506">
          <cell r="A1506">
            <v>43192</v>
          </cell>
          <cell r="B1506">
            <v>13.49</v>
          </cell>
        </row>
        <row r="1507">
          <cell r="A1507">
            <v>43193</v>
          </cell>
          <cell r="B1507">
            <v>13.22</v>
          </cell>
        </row>
        <row r="1508">
          <cell r="A1508">
            <v>43194</v>
          </cell>
          <cell r="B1508">
            <v>12.81</v>
          </cell>
        </row>
        <row r="1509">
          <cell r="A1509">
            <v>43195</v>
          </cell>
          <cell r="B1509">
            <v>13.16</v>
          </cell>
        </row>
        <row r="1510">
          <cell r="A1510">
            <v>43196</v>
          </cell>
          <cell r="B1510">
            <v>13.34</v>
          </cell>
        </row>
        <row r="1511">
          <cell r="A1511">
            <v>43199</v>
          </cell>
          <cell r="B1511">
            <v>13.24</v>
          </cell>
        </row>
        <row r="1512">
          <cell r="A1512">
            <v>43200</v>
          </cell>
          <cell r="B1512">
            <v>13.18</v>
          </cell>
        </row>
        <row r="1513">
          <cell r="A1513">
            <v>43201</v>
          </cell>
          <cell r="B1513">
            <v>13.7</v>
          </cell>
        </row>
        <row r="1514">
          <cell r="A1514">
            <v>43202</v>
          </cell>
          <cell r="B1514">
            <v>14.1</v>
          </cell>
        </row>
        <row r="1515">
          <cell r="A1515">
            <v>43203</v>
          </cell>
          <cell r="B1515">
            <v>14.24</v>
          </cell>
        </row>
        <row r="1516">
          <cell r="A1516">
            <v>43206</v>
          </cell>
          <cell r="B1516">
            <v>13.98</v>
          </cell>
        </row>
        <row r="1517">
          <cell r="A1517">
            <v>43207</v>
          </cell>
          <cell r="B1517">
            <v>14.03</v>
          </cell>
        </row>
        <row r="1518">
          <cell r="A1518">
            <v>43208</v>
          </cell>
          <cell r="B1518">
            <v>13.95</v>
          </cell>
        </row>
        <row r="1519">
          <cell r="A1519">
            <v>43209</v>
          </cell>
          <cell r="B1519">
            <v>13.64</v>
          </cell>
        </row>
        <row r="1520">
          <cell r="A1520">
            <v>43210</v>
          </cell>
          <cell r="B1520">
            <v>13.5</v>
          </cell>
        </row>
        <row r="1521">
          <cell r="A1521">
            <v>43213</v>
          </cell>
          <cell r="B1521">
            <v>14.21</v>
          </cell>
        </row>
        <row r="1522">
          <cell r="A1522">
            <v>43214</v>
          </cell>
          <cell r="B1522">
            <v>14.5</v>
          </cell>
        </row>
        <row r="1523">
          <cell r="A1523">
            <v>43215</v>
          </cell>
          <cell r="B1523">
            <v>14.01</v>
          </cell>
        </row>
        <row r="1524">
          <cell r="A1524">
            <v>43216</v>
          </cell>
          <cell r="B1524">
            <v>13.7</v>
          </cell>
        </row>
        <row r="1525">
          <cell r="A1525">
            <v>43217</v>
          </cell>
          <cell r="B1525">
            <v>14.2</v>
          </cell>
        </row>
        <row r="1526">
          <cell r="A1526">
            <v>43220</v>
          </cell>
          <cell r="B1526">
            <v>14.01</v>
          </cell>
        </row>
        <row r="1527">
          <cell r="A1527">
            <v>43222</v>
          </cell>
          <cell r="B1527">
            <v>13.6</v>
          </cell>
        </row>
        <row r="1528">
          <cell r="A1528">
            <v>43223</v>
          </cell>
          <cell r="B1528">
            <v>13.25</v>
          </cell>
        </row>
        <row r="1529">
          <cell r="A1529">
            <v>43224</v>
          </cell>
          <cell r="B1529">
            <v>13.28</v>
          </cell>
        </row>
        <row r="1530">
          <cell r="A1530">
            <v>43227</v>
          </cell>
          <cell r="B1530">
            <v>13.24</v>
          </cell>
        </row>
        <row r="1531">
          <cell r="A1531">
            <v>43228</v>
          </cell>
          <cell r="B1531">
            <v>13.35</v>
          </cell>
        </row>
        <row r="1532">
          <cell r="A1532">
            <v>43229</v>
          </cell>
          <cell r="B1532">
            <v>12.85</v>
          </cell>
        </row>
        <row r="1533">
          <cell r="A1533">
            <v>43230</v>
          </cell>
          <cell r="B1533">
            <v>13.15</v>
          </cell>
        </row>
        <row r="1534">
          <cell r="A1534">
            <v>43231</v>
          </cell>
          <cell r="B1534">
            <v>11.15</v>
          </cell>
        </row>
        <row r="1535">
          <cell r="A1535">
            <v>43234</v>
          </cell>
          <cell r="B1535">
            <v>11.1</v>
          </cell>
        </row>
        <row r="1536">
          <cell r="A1536">
            <v>43235</v>
          </cell>
          <cell r="B1536">
            <v>11.23</v>
          </cell>
        </row>
        <row r="1537">
          <cell r="A1537">
            <v>43236</v>
          </cell>
          <cell r="B1537">
            <v>11.58</v>
          </cell>
        </row>
        <row r="1538">
          <cell r="A1538">
            <v>43237</v>
          </cell>
          <cell r="B1538">
            <v>10.94</v>
          </cell>
        </row>
        <row r="1539">
          <cell r="A1539">
            <v>43238</v>
          </cell>
          <cell r="B1539">
            <v>10.63</v>
          </cell>
        </row>
        <row r="1540">
          <cell r="A1540">
            <v>43241</v>
          </cell>
          <cell r="B1540">
            <v>10.8</v>
          </cell>
        </row>
        <row r="1541">
          <cell r="A1541">
            <v>43242</v>
          </cell>
          <cell r="B1541">
            <v>11.41</v>
          </cell>
        </row>
        <row r="1542">
          <cell r="A1542">
            <v>43243</v>
          </cell>
          <cell r="B1542">
            <v>11.45</v>
          </cell>
        </row>
        <row r="1543">
          <cell r="A1543">
            <v>43244</v>
          </cell>
          <cell r="B1543">
            <v>11.81</v>
          </cell>
        </row>
        <row r="1544">
          <cell r="A1544">
            <v>43245</v>
          </cell>
          <cell r="B1544">
            <v>11.44</v>
          </cell>
        </row>
        <row r="1545">
          <cell r="A1545">
            <v>43248</v>
          </cell>
          <cell r="B1545">
            <v>10.75</v>
          </cell>
        </row>
        <row r="1546">
          <cell r="A1546">
            <v>43249</v>
          </cell>
          <cell r="B1546">
            <v>10.4</v>
          </cell>
        </row>
        <row r="1547">
          <cell r="A1547">
            <v>43250</v>
          </cell>
          <cell r="B1547">
            <v>10.81</v>
          </cell>
        </row>
        <row r="1548">
          <cell r="A1548">
            <v>43252</v>
          </cell>
          <cell r="B1548">
            <v>11.32</v>
          </cell>
        </row>
        <row r="1549">
          <cell r="A1549">
            <v>43255</v>
          </cell>
          <cell r="B1549">
            <v>11.16</v>
          </cell>
        </row>
        <row r="1550">
          <cell r="A1550">
            <v>43256</v>
          </cell>
          <cell r="B1550">
            <v>11.05</v>
          </cell>
        </row>
        <row r="1551">
          <cell r="A1551">
            <v>43257</v>
          </cell>
          <cell r="B1551">
            <v>10.5</v>
          </cell>
        </row>
        <row r="1552">
          <cell r="A1552">
            <v>43258</v>
          </cell>
          <cell r="B1552">
            <v>10.119999999999999</v>
          </cell>
        </row>
        <row r="1553">
          <cell r="A1553">
            <v>43259</v>
          </cell>
          <cell r="B1553">
            <v>10.8</v>
          </cell>
        </row>
        <row r="1554">
          <cell r="A1554">
            <v>43262</v>
          </cell>
          <cell r="B1554">
            <v>10.3</v>
          </cell>
        </row>
        <row r="1555">
          <cell r="A1555">
            <v>43263</v>
          </cell>
          <cell r="B1555">
            <v>10.37</v>
          </cell>
        </row>
        <row r="1556">
          <cell r="A1556">
            <v>43264</v>
          </cell>
          <cell r="B1556">
            <v>10.16</v>
          </cell>
        </row>
        <row r="1557">
          <cell r="A1557">
            <v>43265</v>
          </cell>
          <cell r="B1557">
            <v>10.16</v>
          </cell>
        </row>
        <row r="1558">
          <cell r="A1558">
            <v>43266</v>
          </cell>
          <cell r="B1558">
            <v>10.32</v>
          </cell>
        </row>
        <row r="1559">
          <cell r="A1559">
            <v>43269</v>
          </cell>
          <cell r="B1559">
            <v>10.1</v>
          </cell>
        </row>
        <row r="1560">
          <cell r="A1560">
            <v>43270</v>
          </cell>
          <cell r="B1560">
            <v>10.039999999999999</v>
          </cell>
        </row>
        <row r="1561">
          <cell r="A1561">
            <v>43271</v>
          </cell>
          <cell r="B1561">
            <v>9.77</v>
          </cell>
        </row>
        <row r="1562">
          <cell r="A1562">
            <v>43272</v>
          </cell>
          <cell r="B1562">
            <v>9.64</v>
          </cell>
        </row>
        <row r="1563">
          <cell r="A1563">
            <v>43273</v>
          </cell>
          <cell r="B1563">
            <v>9.65</v>
          </cell>
        </row>
        <row r="1564">
          <cell r="A1564">
            <v>43276</v>
          </cell>
          <cell r="B1564">
            <v>9.48</v>
          </cell>
        </row>
        <row r="1565">
          <cell r="A1565">
            <v>43277</v>
          </cell>
          <cell r="B1565">
            <v>9.44</v>
          </cell>
        </row>
        <row r="1566">
          <cell r="A1566">
            <v>43278</v>
          </cell>
          <cell r="B1566">
            <v>9.16</v>
          </cell>
        </row>
        <row r="1567">
          <cell r="A1567">
            <v>43279</v>
          </cell>
          <cell r="B1567">
            <v>9.4</v>
          </cell>
        </row>
        <row r="1568">
          <cell r="A1568">
            <v>43280</v>
          </cell>
          <cell r="B1568">
            <v>9.32</v>
          </cell>
        </row>
        <row r="1569">
          <cell r="A1569">
            <v>43283</v>
          </cell>
          <cell r="B1569">
            <v>9.73</v>
          </cell>
        </row>
        <row r="1570">
          <cell r="A1570">
            <v>43284</v>
          </cell>
          <cell r="B1570">
            <v>10.66</v>
          </cell>
        </row>
        <row r="1571">
          <cell r="A1571">
            <v>43285</v>
          </cell>
          <cell r="B1571">
            <v>10.43</v>
          </cell>
        </row>
        <row r="1572">
          <cell r="A1572">
            <v>43286</v>
          </cell>
          <cell r="B1572">
            <v>10.5</v>
          </cell>
        </row>
        <row r="1573">
          <cell r="A1573">
            <v>43287</v>
          </cell>
          <cell r="B1573">
            <v>11.21</v>
          </cell>
        </row>
        <row r="1574">
          <cell r="A1574">
            <v>43291</v>
          </cell>
          <cell r="B1574">
            <v>11.19</v>
          </cell>
        </row>
        <row r="1575">
          <cell r="A1575">
            <v>43292</v>
          </cell>
          <cell r="B1575">
            <v>11.11</v>
          </cell>
        </row>
        <row r="1576">
          <cell r="A1576">
            <v>43293</v>
          </cell>
          <cell r="B1576">
            <v>11.13</v>
          </cell>
        </row>
        <row r="1577">
          <cell r="A1577">
            <v>43294</v>
          </cell>
          <cell r="B1577">
            <v>11.22</v>
          </cell>
        </row>
        <row r="1578">
          <cell r="A1578">
            <v>43297</v>
          </cell>
          <cell r="B1578">
            <v>11.3</v>
          </cell>
        </row>
        <row r="1579">
          <cell r="A1579">
            <v>43298</v>
          </cell>
          <cell r="B1579">
            <v>11.57</v>
          </cell>
        </row>
        <row r="1580">
          <cell r="A1580">
            <v>43299</v>
          </cell>
          <cell r="B1580">
            <v>11.3</v>
          </cell>
        </row>
        <row r="1581">
          <cell r="A1581">
            <v>43300</v>
          </cell>
          <cell r="B1581">
            <v>12</v>
          </cell>
        </row>
        <row r="1582">
          <cell r="A1582">
            <v>43301</v>
          </cell>
          <cell r="B1582">
            <v>11.97</v>
          </cell>
        </row>
        <row r="1583">
          <cell r="A1583">
            <v>43304</v>
          </cell>
          <cell r="B1583">
            <v>11.6</v>
          </cell>
        </row>
        <row r="1584">
          <cell r="A1584">
            <v>43305</v>
          </cell>
          <cell r="B1584">
            <v>11.64</v>
          </cell>
        </row>
        <row r="1585">
          <cell r="A1585">
            <v>43306</v>
          </cell>
          <cell r="B1585">
            <v>11.87</v>
          </cell>
        </row>
        <row r="1586">
          <cell r="A1586">
            <v>43307</v>
          </cell>
          <cell r="B1586">
            <v>11.53</v>
          </cell>
        </row>
        <row r="1587">
          <cell r="A1587">
            <v>43308</v>
          </cell>
          <cell r="B1587">
            <v>11.68</v>
          </cell>
        </row>
        <row r="1588">
          <cell r="A1588">
            <v>43311</v>
          </cell>
          <cell r="B1588">
            <v>11.39</v>
          </cell>
        </row>
        <row r="1589">
          <cell r="A1589">
            <v>43312</v>
          </cell>
          <cell r="B1589">
            <v>11.3</v>
          </cell>
        </row>
        <row r="1590">
          <cell r="A1590">
            <v>43313</v>
          </cell>
          <cell r="B1590">
            <v>11.09</v>
          </cell>
        </row>
        <row r="1591">
          <cell r="A1591">
            <v>43314</v>
          </cell>
          <cell r="B1591">
            <v>11.42</v>
          </cell>
        </row>
        <row r="1592">
          <cell r="A1592">
            <v>43315</v>
          </cell>
          <cell r="B1592">
            <v>11.61</v>
          </cell>
        </row>
        <row r="1593">
          <cell r="A1593">
            <v>43318</v>
          </cell>
          <cell r="B1593">
            <v>11.68</v>
          </cell>
        </row>
        <row r="1594">
          <cell r="A1594">
            <v>43319</v>
          </cell>
          <cell r="B1594">
            <v>11.08</v>
          </cell>
        </row>
        <row r="1595">
          <cell r="A1595">
            <v>43320</v>
          </cell>
          <cell r="B1595">
            <v>10.46</v>
          </cell>
        </row>
        <row r="1596">
          <cell r="A1596">
            <v>43321</v>
          </cell>
          <cell r="B1596">
            <v>10.26</v>
          </cell>
        </row>
        <row r="1597">
          <cell r="A1597">
            <v>43322</v>
          </cell>
          <cell r="B1597">
            <v>9.9600000000000009</v>
          </cell>
        </row>
        <row r="1598">
          <cell r="A1598">
            <v>43325</v>
          </cell>
          <cell r="B1598">
            <v>10.66</v>
          </cell>
        </row>
        <row r="1599">
          <cell r="A1599">
            <v>43326</v>
          </cell>
          <cell r="B1599">
            <v>10.87</v>
          </cell>
        </row>
        <row r="1600">
          <cell r="A1600">
            <v>43327</v>
          </cell>
          <cell r="B1600">
            <v>10.1</v>
          </cell>
        </row>
        <row r="1601">
          <cell r="A1601">
            <v>43328</v>
          </cell>
          <cell r="B1601">
            <v>10.15</v>
          </cell>
        </row>
        <row r="1602">
          <cell r="A1602">
            <v>43329</v>
          </cell>
          <cell r="B1602">
            <v>10.210000000000001</v>
          </cell>
        </row>
        <row r="1603">
          <cell r="A1603">
            <v>43332</v>
          </cell>
          <cell r="B1603">
            <v>10.039999999999999</v>
          </cell>
        </row>
        <row r="1604">
          <cell r="A1604">
            <v>43333</v>
          </cell>
          <cell r="B1604">
            <v>9.74</v>
          </cell>
        </row>
        <row r="1605">
          <cell r="A1605">
            <v>43334</v>
          </cell>
          <cell r="B1605">
            <v>10.38</v>
          </cell>
        </row>
        <row r="1606">
          <cell r="A1606">
            <v>43335</v>
          </cell>
          <cell r="B1606">
            <v>10.17</v>
          </cell>
        </row>
        <row r="1607">
          <cell r="A1607">
            <v>43336</v>
          </cell>
          <cell r="B1607">
            <v>10.41</v>
          </cell>
        </row>
        <row r="1608">
          <cell r="A1608">
            <v>43339</v>
          </cell>
          <cell r="B1608">
            <v>10.83</v>
          </cell>
        </row>
        <row r="1609">
          <cell r="A1609">
            <v>43340</v>
          </cell>
          <cell r="B1609">
            <v>10.81</v>
          </cell>
        </row>
        <row r="1610">
          <cell r="A1610">
            <v>43341</v>
          </cell>
          <cell r="B1610">
            <v>10.58</v>
          </cell>
        </row>
        <row r="1611">
          <cell r="A1611">
            <v>43342</v>
          </cell>
          <cell r="B1611">
            <v>10.17</v>
          </cell>
        </row>
        <row r="1612">
          <cell r="A1612">
            <v>43343</v>
          </cell>
          <cell r="B1612">
            <v>10.220000000000001</v>
          </cell>
        </row>
        <row r="1613">
          <cell r="A1613">
            <v>43346</v>
          </cell>
          <cell r="B1613">
            <v>10.3</v>
          </cell>
        </row>
        <row r="1614">
          <cell r="A1614">
            <v>43347</v>
          </cell>
          <cell r="B1614">
            <v>9.89</v>
          </cell>
        </row>
        <row r="1615">
          <cell r="A1615">
            <v>43348</v>
          </cell>
          <cell r="B1615">
            <v>9.8000000000000007</v>
          </cell>
        </row>
        <row r="1616">
          <cell r="A1616">
            <v>43349</v>
          </cell>
          <cell r="B1616">
            <v>9.6999999999999993</v>
          </cell>
        </row>
        <row r="1617">
          <cell r="A1617">
            <v>43353</v>
          </cell>
          <cell r="B1617">
            <v>9.76</v>
          </cell>
        </row>
        <row r="1618">
          <cell r="A1618">
            <v>43354</v>
          </cell>
          <cell r="B1618">
            <v>9.5</v>
          </cell>
        </row>
        <row r="1619">
          <cell r="A1619">
            <v>43355</v>
          </cell>
          <cell r="B1619">
            <v>9.64</v>
          </cell>
        </row>
        <row r="1620">
          <cell r="A1620">
            <v>43356</v>
          </cell>
          <cell r="B1620">
            <v>9.7200000000000006</v>
          </cell>
        </row>
        <row r="1621">
          <cell r="A1621">
            <v>43357</v>
          </cell>
          <cell r="B1621">
            <v>9.84</v>
          </cell>
        </row>
        <row r="1622">
          <cell r="A1622">
            <v>43360</v>
          </cell>
          <cell r="B1622">
            <v>9.8800000000000008</v>
          </cell>
        </row>
        <row r="1623">
          <cell r="A1623">
            <v>43361</v>
          </cell>
          <cell r="B1623">
            <v>10.36</v>
          </cell>
        </row>
        <row r="1624">
          <cell r="A1624">
            <v>43362</v>
          </cell>
          <cell r="B1624">
            <v>10.8</v>
          </cell>
        </row>
        <row r="1625">
          <cell r="A1625">
            <v>43363</v>
          </cell>
          <cell r="B1625">
            <v>10.82</v>
          </cell>
        </row>
        <row r="1626">
          <cell r="A1626">
            <v>43364</v>
          </cell>
          <cell r="B1626">
            <v>10.87</v>
          </cell>
        </row>
        <row r="1627">
          <cell r="A1627">
            <v>43367</v>
          </cell>
          <cell r="B1627">
            <v>10.43</v>
          </cell>
        </row>
        <row r="1628">
          <cell r="A1628">
            <v>43368</v>
          </cell>
          <cell r="B1628">
            <v>10.85</v>
          </cell>
        </row>
        <row r="1629">
          <cell r="A1629">
            <v>43369</v>
          </cell>
          <cell r="B1629">
            <v>11.25</v>
          </cell>
        </row>
        <row r="1630">
          <cell r="A1630">
            <v>43370</v>
          </cell>
          <cell r="B1630">
            <v>11.71</v>
          </cell>
        </row>
        <row r="1631">
          <cell r="A1631">
            <v>43371</v>
          </cell>
          <cell r="B1631">
            <v>11.4</v>
          </cell>
        </row>
        <row r="1632">
          <cell r="A1632">
            <v>43374</v>
          </cell>
          <cell r="B1632">
            <v>11.3</v>
          </cell>
        </row>
        <row r="1633">
          <cell r="A1633">
            <v>43375</v>
          </cell>
          <cell r="B1633">
            <v>11.68</v>
          </cell>
        </row>
        <row r="1634">
          <cell r="A1634">
            <v>43376</v>
          </cell>
          <cell r="B1634">
            <v>11.9</v>
          </cell>
        </row>
        <row r="1635">
          <cell r="A1635">
            <v>43377</v>
          </cell>
          <cell r="B1635">
            <v>12.25</v>
          </cell>
        </row>
        <row r="1636">
          <cell r="A1636">
            <v>43378</v>
          </cell>
          <cell r="B1636">
            <v>11.86</v>
          </cell>
        </row>
        <row r="1637">
          <cell r="A1637">
            <v>43381</v>
          </cell>
          <cell r="B1637">
            <v>12.2</v>
          </cell>
        </row>
        <row r="1638">
          <cell r="A1638">
            <v>43382</v>
          </cell>
          <cell r="B1638">
            <v>11.86</v>
          </cell>
        </row>
        <row r="1639">
          <cell r="A1639">
            <v>43383</v>
          </cell>
          <cell r="B1639">
            <v>11.34</v>
          </cell>
        </row>
        <row r="1640">
          <cell r="A1640">
            <v>43384</v>
          </cell>
          <cell r="B1640">
            <v>11.15</v>
          </cell>
        </row>
        <row r="1641">
          <cell r="A1641">
            <v>43388</v>
          </cell>
          <cell r="B1641">
            <v>10.7</v>
          </cell>
        </row>
        <row r="1642">
          <cell r="A1642">
            <v>43389</v>
          </cell>
          <cell r="B1642">
            <v>10.56</v>
          </cell>
        </row>
        <row r="1643">
          <cell r="A1643">
            <v>43390</v>
          </cell>
          <cell r="B1643">
            <v>10.8</v>
          </cell>
        </row>
        <row r="1644">
          <cell r="A1644">
            <v>43391</v>
          </cell>
          <cell r="B1644">
            <v>10.67</v>
          </cell>
        </row>
        <row r="1645">
          <cell r="A1645">
            <v>43392</v>
          </cell>
          <cell r="B1645">
            <v>10.83</v>
          </cell>
        </row>
        <row r="1646">
          <cell r="A1646">
            <v>43395</v>
          </cell>
          <cell r="B1646">
            <v>11.35</v>
          </cell>
        </row>
        <row r="1647">
          <cell r="A1647">
            <v>43396</v>
          </cell>
          <cell r="B1647">
            <v>11.56</v>
          </cell>
        </row>
        <row r="1648">
          <cell r="A1648">
            <v>43397</v>
          </cell>
          <cell r="B1648">
            <v>11.1</v>
          </cell>
        </row>
        <row r="1649">
          <cell r="A1649">
            <v>43398</v>
          </cell>
          <cell r="B1649">
            <v>11.45</v>
          </cell>
        </row>
        <row r="1650">
          <cell r="A1650">
            <v>43399</v>
          </cell>
          <cell r="B1650">
            <v>11.64</v>
          </cell>
        </row>
        <row r="1651">
          <cell r="A1651">
            <v>43402</v>
          </cell>
          <cell r="B1651">
            <v>10.8</v>
          </cell>
        </row>
        <row r="1652">
          <cell r="A1652">
            <v>43403</v>
          </cell>
          <cell r="B1652">
            <v>11.1</v>
          </cell>
        </row>
        <row r="1653">
          <cell r="A1653">
            <v>43404</v>
          </cell>
          <cell r="B1653">
            <v>11.42</v>
          </cell>
        </row>
        <row r="1654">
          <cell r="A1654">
            <v>43405</v>
          </cell>
          <cell r="B1654">
            <v>11.52</v>
          </cell>
        </row>
        <row r="1655">
          <cell r="A1655">
            <v>43409</v>
          </cell>
          <cell r="B1655">
            <v>12.28</v>
          </cell>
        </row>
        <row r="1656">
          <cell r="A1656">
            <v>43410</v>
          </cell>
          <cell r="B1656">
            <v>11.6</v>
          </cell>
        </row>
        <row r="1657">
          <cell r="A1657">
            <v>43411</v>
          </cell>
          <cell r="B1657">
            <v>11.48</v>
          </cell>
        </row>
        <row r="1658">
          <cell r="A1658">
            <v>43412</v>
          </cell>
          <cell r="B1658">
            <v>10.85</v>
          </cell>
        </row>
        <row r="1659">
          <cell r="A1659">
            <v>43413</v>
          </cell>
          <cell r="B1659">
            <v>10.35</v>
          </cell>
        </row>
        <row r="1660">
          <cell r="A1660">
            <v>43416</v>
          </cell>
          <cell r="B1660">
            <v>10.61</v>
          </cell>
        </row>
        <row r="1661">
          <cell r="A1661">
            <v>43417</v>
          </cell>
          <cell r="B1661">
            <v>10.28</v>
          </cell>
        </row>
        <row r="1662">
          <cell r="A1662">
            <v>43418</v>
          </cell>
          <cell r="B1662">
            <v>10.95</v>
          </cell>
        </row>
        <row r="1663">
          <cell r="A1663">
            <v>43420</v>
          </cell>
          <cell r="B1663">
            <v>11.16</v>
          </cell>
        </row>
        <row r="1664">
          <cell r="A1664">
            <v>43423</v>
          </cell>
          <cell r="B1664">
            <v>10.83</v>
          </cell>
        </row>
        <row r="1665">
          <cell r="A1665">
            <v>43425</v>
          </cell>
          <cell r="B1665">
            <v>10.77</v>
          </cell>
        </row>
        <row r="1666">
          <cell r="A1666">
            <v>43426</v>
          </cell>
          <cell r="B1666">
            <v>10.86</v>
          </cell>
        </row>
        <row r="1667">
          <cell r="A1667">
            <v>43427</v>
          </cell>
          <cell r="B1667">
            <v>10.95</v>
          </cell>
        </row>
        <row r="1668">
          <cell r="A1668">
            <v>43430</v>
          </cell>
          <cell r="B1668">
            <v>10.61</v>
          </cell>
        </row>
        <row r="1669">
          <cell r="A1669">
            <v>43431</v>
          </cell>
          <cell r="B1669">
            <v>10.93</v>
          </cell>
        </row>
        <row r="1670">
          <cell r="A1670">
            <v>43432</v>
          </cell>
          <cell r="B1670">
            <v>10.96</v>
          </cell>
        </row>
        <row r="1671">
          <cell r="A1671">
            <v>43433</v>
          </cell>
          <cell r="B1671">
            <v>10.9</v>
          </cell>
        </row>
        <row r="1672">
          <cell r="A1672">
            <v>43434</v>
          </cell>
          <cell r="B1672">
            <v>10.5</v>
          </cell>
        </row>
        <row r="1673">
          <cell r="A1673">
            <v>43437</v>
          </cell>
          <cell r="B1673">
            <v>10.59</v>
          </cell>
        </row>
        <row r="1674">
          <cell r="A1674">
            <v>43438</v>
          </cell>
          <cell r="B1674">
            <v>10.199999999999999</v>
          </cell>
        </row>
        <row r="1675">
          <cell r="A1675">
            <v>43439</v>
          </cell>
          <cell r="B1675">
            <v>10.24</v>
          </cell>
        </row>
        <row r="1676">
          <cell r="A1676">
            <v>43440</v>
          </cell>
          <cell r="B1676">
            <v>10.19</v>
          </cell>
        </row>
        <row r="1677">
          <cell r="A1677">
            <v>43441</v>
          </cell>
          <cell r="B1677">
            <v>10.14</v>
          </cell>
        </row>
        <row r="1678">
          <cell r="A1678">
            <v>43444</v>
          </cell>
          <cell r="B1678">
            <v>9.75</v>
          </cell>
        </row>
        <row r="1679">
          <cell r="A1679">
            <v>43445</v>
          </cell>
          <cell r="B1679">
            <v>9.75</v>
          </cell>
        </row>
        <row r="1680">
          <cell r="A1680">
            <v>43446</v>
          </cell>
          <cell r="B1680">
            <v>9.8000000000000007</v>
          </cell>
        </row>
        <row r="1681">
          <cell r="A1681">
            <v>43447</v>
          </cell>
          <cell r="B1681">
            <v>9.5399999999999991</v>
          </cell>
        </row>
        <row r="1682">
          <cell r="A1682">
            <v>43448</v>
          </cell>
          <cell r="B1682">
            <v>9.36</v>
          </cell>
        </row>
        <row r="1683">
          <cell r="A1683">
            <v>43451</v>
          </cell>
          <cell r="B1683">
            <v>9.1199999999999992</v>
          </cell>
        </row>
        <row r="1684">
          <cell r="A1684">
            <v>43452</v>
          </cell>
          <cell r="B1684">
            <v>9.1</v>
          </cell>
        </row>
        <row r="1685">
          <cell r="A1685">
            <v>43453</v>
          </cell>
          <cell r="B1685">
            <v>8.76</v>
          </cell>
        </row>
        <row r="1686">
          <cell r="A1686">
            <v>43454</v>
          </cell>
          <cell r="B1686">
            <v>8.7100000000000009</v>
          </cell>
        </row>
        <row r="1687">
          <cell r="A1687">
            <v>43455</v>
          </cell>
          <cell r="B1687">
            <v>9.07</v>
          </cell>
        </row>
        <row r="1688">
          <cell r="A1688">
            <v>43460</v>
          </cell>
          <cell r="B1688">
            <v>8.6</v>
          </cell>
        </row>
        <row r="1689">
          <cell r="A1689">
            <v>43461</v>
          </cell>
          <cell r="B1689">
            <v>8.77</v>
          </cell>
        </row>
        <row r="1690">
          <cell r="A1690">
            <v>43462</v>
          </cell>
          <cell r="B1690">
            <v>8.8699999999999992</v>
          </cell>
        </row>
        <row r="1691">
          <cell r="A1691">
            <v>43467</v>
          </cell>
          <cell r="B1691">
            <v>9.25</v>
          </cell>
        </row>
        <row r="1692">
          <cell r="A1692">
            <v>43468</v>
          </cell>
          <cell r="B1692">
            <v>9.36</v>
          </cell>
        </row>
        <row r="1693">
          <cell r="A1693">
            <v>43469</v>
          </cell>
          <cell r="B1693">
            <v>9.3699999999999992</v>
          </cell>
        </row>
        <row r="1694">
          <cell r="A1694">
            <v>43472</v>
          </cell>
          <cell r="B1694">
            <v>9.1300000000000008</v>
          </cell>
        </row>
        <row r="1695">
          <cell r="A1695">
            <v>43473</v>
          </cell>
          <cell r="B1695">
            <v>9.1999999999999993</v>
          </cell>
        </row>
        <row r="1696">
          <cell r="A1696">
            <v>43474</v>
          </cell>
          <cell r="B1696">
            <v>9.58</v>
          </cell>
        </row>
        <row r="1697">
          <cell r="A1697">
            <v>43475</v>
          </cell>
          <cell r="B1697">
            <v>9.66</v>
          </cell>
        </row>
        <row r="1698">
          <cell r="A1698">
            <v>43476</v>
          </cell>
          <cell r="B1698">
            <v>9.85</v>
          </cell>
        </row>
        <row r="1699">
          <cell r="A1699">
            <v>43479</v>
          </cell>
          <cell r="B1699">
            <v>10.199999999999999</v>
          </cell>
        </row>
        <row r="1700">
          <cell r="A1700">
            <v>43480</v>
          </cell>
          <cell r="B1700">
            <v>10.09</v>
          </cell>
        </row>
        <row r="1701">
          <cell r="A1701">
            <v>43481</v>
          </cell>
          <cell r="B1701">
            <v>10.25</v>
          </cell>
        </row>
        <row r="1702">
          <cell r="A1702">
            <v>43482</v>
          </cell>
          <cell r="B1702">
            <v>10.47</v>
          </cell>
        </row>
        <row r="1703">
          <cell r="A1703">
            <v>43483</v>
          </cell>
          <cell r="B1703">
            <v>10.18</v>
          </cell>
        </row>
        <row r="1704">
          <cell r="A1704">
            <v>43486</v>
          </cell>
          <cell r="B1704">
            <v>10.1</v>
          </cell>
        </row>
        <row r="1705">
          <cell r="A1705">
            <v>43487</v>
          </cell>
          <cell r="B1705">
            <v>10.1</v>
          </cell>
        </row>
        <row r="1706">
          <cell r="A1706">
            <v>43488</v>
          </cell>
          <cell r="B1706">
            <v>10.84</v>
          </cell>
        </row>
        <row r="1707">
          <cell r="A1707">
            <v>43489</v>
          </cell>
          <cell r="B1707">
            <v>11.44</v>
          </cell>
        </row>
        <row r="1708">
          <cell r="A1708">
            <v>43493</v>
          </cell>
          <cell r="B1708">
            <v>11.47</v>
          </cell>
        </row>
        <row r="1709">
          <cell r="A1709">
            <v>43494</v>
          </cell>
          <cell r="B1709">
            <v>11.33</v>
          </cell>
        </row>
        <row r="1710">
          <cell r="A1710">
            <v>43495</v>
          </cell>
          <cell r="B1710">
            <v>11.94</v>
          </cell>
        </row>
        <row r="1711">
          <cell r="A1711">
            <v>43496</v>
          </cell>
          <cell r="B1711">
            <v>11.43</v>
          </cell>
        </row>
        <row r="1712">
          <cell r="A1712">
            <v>43497</v>
          </cell>
          <cell r="B1712">
            <v>11.61</v>
          </cell>
        </row>
        <row r="1713">
          <cell r="A1713">
            <v>43500</v>
          </cell>
          <cell r="B1713">
            <v>11.75</v>
          </cell>
        </row>
        <row r="1714">
          <cell r="A1714">
            <v>43501</v>
          </cell>
          <cell r="B1714">
            <v>11.67</v>
          </cell>
        </row>
        <row r="1715">
          <cell r="A1715">
            <v>43502</v>
          </cell>
          <cell r="B1715">
            <v>11.22</v>
          </cell>
        </row>
        <row r="1716">
          <cell r="A1716">
            <v>43503</v>
          </cell>
          <cell r="B1716">
            <v>11.18</v>
          </cell>
        </row>
        <row r="1717">
          <cell r="A1717">
            <v>43504</v>
          </cell>
          <cell r="B1717">
            <v>11.16</v>
          </cell>
        </row>
        <row r="1718">
          <cell r="A1718">
            <v>43507</v>
          </cell>
          <cell r="B1718">
            <v>11.4</v>
          </cell>
        </row>
        <row r="1719">
          <cell r="A1719">
            <v>43508</v>
          </cell>
          <cell r="B1719">
            <v>11.33</v>
          </cell>
        </row>
        <row r="1720">
          <cell r="A1720">
            <v>43509</v>
          </cell>
          <cell r="B1720">
            <v>11.27</v>
          </cell>
        </row>
        <row r="1721">
          <cell r="A1721">
            <v>43510</v>
          </cell>
          <cell r="B1721">
            <v>11.6</v>
          </cell>
        </row>
        <row r="1722">
          <cell r="A1722">
            <v>43511</v>
          </cell>
          <cell r="B1722">
            <v>10.88</v>
          </cell>
        </row>
        <row r="1723">
          <cell r="A1723">
            <v>43514</v>
          </cell>
          <cell r="B1723">
            <v>10.8</v>
          </cell>
        </row>
        <row r="1724">
          <cell r="A1724">
            <v>43515</v>
          </cell>
          <cell r="B1724">
            <v>11.04</v>
          </cell>
        </row>
        <row r="1725">
          <cell r="A1725">
            <v>43516</v>
          </cell>
          <cell r="B1725">
            <v>10.62</v>
          </cell>
        </row>
        <row r="1726">
          <cell r="A1726">
            <v>43517</v>
          </cell>
          <cell r="B1726">
            <v>11.18</v>
          </cell>
        </row>
        <row r="1727">
          <cell r="A1727">
            <v>43518</v>
          </cell>
          <cell r="B1727">
            <v>11.39</v>
          </cell>
        </row>
        <row r="1728">
          <cell r="A1728">
            <v>43521</v>
          </cell>
          <cell r="B1728">
            <v>11.23</v>
          </cell>
        </row>
        <row r="1729">
          <cell r="A1729">
            <v>43522</v>
          </cell>
          <cell r="B1729">
            <v>11.02</v>
          </cell>
        </row>
        <row r="1730">
          <cell r="A1730">
            <v>43523</v>
          </cell>
          <cell r="B1730">
            <v>11.09</v>
          </cell>
        </row>
        <row r="1731">
          <cell r="A1731">
            <v>43524</v>
          </cell>
          <cell r="B1731">
            <v>10.97</v>
          </cell>
        </row>
        <row r="1732">
          <cell r="A1732">
            <v>43525</v>
          </cell>
          <cell r="B1732">
            <v>10.87</v>
          </cell>
        </row>
        <row r="1733">
          <cell r="A1733">
            <v>43530</v>
          </cell>
          <cell r="B1733">
            <v>10.53</v>
          </cell>
        </row>
        <row r="1734">
          <cell r="A1734">
            <v>43531</v>
          </cell>
          <cell r="B1734">
            <v>10.37</v>
          </cell>
        </row>
        <row r="1735">
          <cell r="A1735">
            <v>43532</v>
          </cell>
          <cell r="B1735">
            <v>11.17</v>
          </cell>
        </row>
        <row r="1736">
          <cell r="A1736">
            <v>43535</v>
          </cell>
          <cell r="B1736">
            <v>11.48</v>
          </cell>
        </row>
        <row r="1737">
          <cell r="A1737">
            <v>43536</v>
          </cell>
          <cell r="B1737">
            <v>11.23</v>
          </cell>
        </row>
        <row r="1738">
          <cell r="A1738">
            <v>43537</v>
          </cell>
          <cell r="B1738">
            <v>11.1</v>
          </cell>
        </row>
        <row r="1739">
          <cell r="A1739">
            <v>43538</v>
          </cell>
          <cell r="B1739">
            <v>11.05</v>
          </cell>
        </row>
        <row r="1740">
          <cell r="A1740">
            <v>43539</v>
          </cell>
          <cell r="B1740">
            <v>10.78</v>
          </cell>
        </row>
        <row r="1741">
          <cell r="A1741">
            <v>43542</v>
          </cell>
          <cell r="B1741">
            <v>10.99</v>
          </cell>
        </row>
        <row r="1742">
          <cell r="A1742">
            <v>43543</v>
          </cell>
          <cell r="B1742">
            <v>10.89</v>
          </cell>
        </row>
        <row r="1743">
          <cell r="A1743">
            <v>43544</v>
          </cell>
          <cell r="B1743">
            <v>11.02</v>
          </cell>
        </row>
        <row r="1744">
          <cell r="A1744">
            <v>43545</v>
          </cell>
          <cell r="B1744">
            <v>10.83</v>
          </cell>
        </row>
        <row r="1745">
          <cell r="A1745">
            <v>43546</v>
          </cell>
          <cell r="B1745">
            <v>10.87</v>
          </cell>
        </row>
        <row r="1746">
          <cell r="A1746">
            <v>43549</v>
          </cell>
          <cell r="B1746">
            <v>11.21</v>
          </cell>
        </row>
        <row r="1747">
          <cell r="A1747">
            <v>43550</v>
          </cell>
          <cell r="B1747">
            <v>11.1</v>
          </cell>
        </row>
        <row r="1748">
          <cell r="A1748">
            <v>43551</v>
          </cell>
          <cell r="B1748">
            <v>10.36</v>
          </cell>
        </row>
        <row r="1749">
          <cell r="A1749">
            <v>43552</v>
          </cell>
          <cell r="B1749">
            <v>10.91</v>
          </cell>
        </row>
        <row r="1750">
          <cell r="A1750">
            <v>43553</v>
          </cell>
          <cell r="B1750">
            <v>10.6</v>
          </cell>
        </row>
        <row r="1751">
          <cell r="A1751">
            <v>43556</v>
          </cell>
          <cell r="B1751">
            <v>10.35</v>
          </cell>
        </row>
        <row r="1752">
          <cell r="A1752">
            <v>43557</v>
          </cell>
          <cell r="B1752">
            <v>10.34</v>
          </cell>
        </row>
        <row r="1753">
          <cell r="A1753">
            <v>43558</v>
          </cell>
          <cell r="B1753">
            <v>10.24</v>
          </cell>
        </row>
        <row r="1754">
          <cell r="A1754">
            <v>43559</v>
          </cell>
          <cell r="B1754">
            <v>10.86</v>
          </cell>
        </row>
        <row r="1755">
          <cell r="A1755">
            <v>43560</v>
          </cell>
          <cell r="B1755">
            <v>10.65</v>
          </cell>
        </row>
        <row r="1756">
          <cell r="A1756">
            <v>43563</v>
          </cell>
          <cell r="B1756">
            <v>10.56</v>
          </cell>
        </row>
        <row r="1757">
          <cell r="A1757">
            <v>43564</v>
          </cell>
          <cell r="B1757">
            <v>10.29</v>
          </cell>
        </row>
        <row r="1758">
          <cell r="A1758">
            <v>43565</v>
          </cell>
          <cell r="B1758">
            <v>10.37</v>
          </cell>
        </row>
        <row r="1759">
          <cell r="A1759">
            <v>43566</v>
          </cell>
          <cell r="B1759">
            <v>10.48</v>
          </cell>
        </row>
        <row r="1760">
          <cell r="A1760">
            <v>43567</v>
          </cell>
          <cell r="B1760">
            <v>10.32</v>
          </cell>
        </row>
        <row r="1761">
          <cell r="A1761">
            <v>43570</v>
          </cell>
          <cell r="B1761">
            <v>10.15</v>
          </cell>
        </row>
        <row r="1762">
          <cell r="A1762">
            <v>43571</v>
          </cell>
          <cell r="B1762">
            <v>9.9499999999999993</v>
          </cell>
        </row>
        <row r="1763">
          <cell r="A1763">
            <v>43572</v>
          </cell>
          <cell r="B1763">
            <v>9.7899999999999991</v>
          </cell>
        </row>
        <row r="1764">
          <cell r="A1764">
            <v>43573</v>
          </cell>
          <cell r="B1764">
            <v>9.8800000000000008</v>
          </cell>
        </row>
        <row r="1765">
          <cell r="A1765">
            <v>43577</v>
          </cell>
          <cell r="B1765">
            <v>10.08</v>
          </cell>
        </row>
        <row r="1766">
          <cell r="A1766">
            <v>43578</v>
          </cell>
          <cell r="B1766">
            <v>9.85</v>
          </cell>
        </row>
        <row r="1767">
          <cell r="A1767">
            <v>43579</v>
          </cell>
          <cell r="B1767">
            <v>9.6999999999999993</v>
          </cell>
        </row>
        <row r="1768">
          <cell r="A1768">
            <v>43580</v>
          </cell>
          <cell r="B1768">
            <v>9.85</v>
          </cell>
        </row>
        <row r="1769">
          <cell r="A1769">
            <v>43581</v>
          </cell>
          <cell r="B1769">
            <v>9.85</v>
          </cell>
        </row>
        <row r="1770">
          <cell r="A1770">
            <v>43584</v>
          </cell>
          <cell r="B1770">
            <v>9.81</v>
          </cell>
        </row>
        <row r="1771">
          <cell r="A1771">
            <v>43585</v>
          </cell>
          <cell r="B1771">
            <v>9.75</v>
          </cell>
        </row>
        <row r="1772">
          <cell r="A1772">
            <v>43587</v>
          </cell>
          <cell r="B1772">
            <v>9.5500000000000007</v>
          </cell>
        </row>
        <row r="1773">
          <cell r="A1773">
            <v>43588</v>
          </cell>
          <cell r="B1773">
            <v>9.44</v>
          </cell>
        </row>
        <row r="1774">
          <cell r="A1774">
            <v>43591</v>
          </cell>
          <cell r="B1774">
            <v>9.35</v>
          </cell>
        </row>
        <row r="1775">
          <cell r="A1775">
            <v>43592</v>
          </cell>
          <cell r="B1775">
            <v>9.25</v>
          </cell>
        </row>
        <row r="1776">
          <cell r="A1776">
            <v>43593</v>
          </cell>
          <cell r="B1776">
            <v>9.4</v>
          </cell>
        </row>
        <row r="1777">
          <cell r="A1777">
            <v>43594</v>
          </cell>
          <cell r="B1777">
            <v>9.61</v>
          </cell>
        </row>
        <row r="1778">
          <cell r="A1778">
            <v>43595</v>
          </cell>
          <cell r="B1778">
            <v>10.1</v>
          </cell>
        </row>
        <row r="1779">
          <cell r="A1779">
            <v>43598</v>
          </cell>
          <cell r="B1779">
            <v>10</v>
          </cell>
        </row>
        <row r="1780">
          <cell r="A1780">
            <v>43599</v>
          </cell>
          <cell r="B1780">
            <v>9.9600000000000009</v>
          </cell>
        </row>
        <row r="1781">
          <cell r="A1781">
            <v>43600</v>
          </cell>
          <cell r="B1781">
            <v>9.44</v>
          </cell>
        </row>
        <row r="1782">
          <cell r="A1782">
            <v>43601</v>
          </cell>
          <cell r="B1782">
            <v>9.0500000000000007</v>
          </cell>
        </row>
        <row r="1783">
          <cell r="A1783">
            <v>43602</v>
          </cell>
          <cell r="B1783">
            <v>8.8000000000000007</v>
          </cell>
        </row>
        <row r="1784">
          <cell r="A1784">
            <v>43605</v>
          </cell>
          <cell r="B1784">
            <v>9.08</v>
          </cell>
        </row>
        <row r="1785">
          <cell r="A1785">
            <v>43606</v>
          </cell>
          <cell r="B1785">
            <v>9.5</v>
          </cell>
        </row>
        <row r="1786">
          <cell r="A1786">
            <v>43607</v>
          </cell>
          <cell r="B1786">
            <v>9.4700000000000006</v>
          </cell>
        </row>
        <row r="1787">
          <cell r="A1787">
            <v>43608</v>
          </cell>
          <cell r="B1787">
            <v>9.6</v>
          </cell>
        </row>
        <row r="1788">
          <cell r="A1788">
            <v>43609</v>
          </cell>
          <cell r="B1788">
            <v>9.5</v>
          </cell>
        </row>
        <row r="1789">
          <cell r="A1789">
            <v>43612</v>
          </cell>
          <cell r="B1789">
            <v>9.98</v>
          </cell>
        </row>
        <row r="1790">
          <cell r="A1790">
            <v>43613</v>
          </cell>
          <cell r="B1790">
            <v>10.029999999999999</v>
          </cell>
        </row>
        <row r="1791">
          <cell r="A1791">
            <v>43614</v>
          </cell>
          <cell r="B1791">
            <v>10.02</v>
          </cell>
        </row>
        <row r="1792">
          <cell r="A1792">
            <v>43615</v>
          </cell>
          <cell r="B1792">
            <v>10.07</v>
          </cell>
        </row>
        <row r="1793">
          <cell r="A1793">
            <v>43616</v>
          </cell>
          <cell r="B1793">
            <v>10.34</v>
          </cell>
        </row>
        <row r="1794">
          <cell r="A1794">
            <v>43619</v>
          </cell>
          <cell r="B1794">
            <v>10.39</v>
          </cell>
        </row>
        <row r="1795">
          <cell r="A1795">
            <v>43620</v>
          </cell>
          <cell r="B1795">
            <v>10.65</v>
          </cell>
        </row>
        <row r="1796">
          <cell r="A1796">
            <v>43621</v>
          </cell>
          <cell r="B1796">
            <v>10.49</v>
          </cell>
        </row>
        <row r="1797">
          <cell r="A1797">
            <v>43622</v>
          </cell>
          <cell r="B1797">
            <v>10.220000000000001</v>
          </cell>
        </row>
        <row r="1798">
          <cell r="A1798">
            <v>43623</v>
          </cell>
          <cell r="B1798">
            <v>10.5</v>
          </cell>
        </row>
        <row r="1799">
          <cell r="A1799">
            <v>43626</v>
          </cell>
          <cell r="B1799">
            <v>10.44</v>
          </cell>
        </row>
        <row r="1800">
          <cell r="A1800">
            <v>43627</v>
          </cell>
          <cell r="B1800">
            <v>10.4</v>
          </cell>
        </row>
        <row r="1801">
          <cell r="A1801">
            <v>43628</v>
          </cell>
          <cell r="B1801">
            <v>10.35</v>
          </cell>
        </row>
        <row r="1802">
          <cell r="A1802">
            <v>43629</v>
          </cell>
          <cell r="B1802">
            <v>10.55</v>
          </cell>
        </row>
        <row r="1803">
          <cell r="A1803">
            <v>43630</v>
          </cell>
          <cell r="B1803">
            <v>10.48</v>
          </cell>
        </row>
        <row r="1804">
          <cell r="A1804">
            <v>43633</v>
          </cell>
          <cell r="B1804">
            <v>10.19</v>
          </cell>
        </row>
        <row r="1805">
          <cell r="A1805">
            <v>43634</v>
          </cell>
          <cell r="B1805">
            <v>10.25</v>
          </cell>
        </row>
        <row r="1806">
          <cell r="A1806">
            <v>43635</v>
          </cell>
          <cell r="B1806">
            <v>10.49</v>
          </cell>
        </row>
        <row r="1807">
          <cell r="A1807">
            <v>43637</v>
          </cell>
          <cell r="B1807">
            <v>10.87</v>
          </cell>
        </row>
        <row r="1808">
          <cell r="A1808">
            <v>43640</v>
          </cell>
          <cell r="B1808">
            <v>10.93</v>
          </cell>
        </row>
        <row r="1809">
          <cell r="A1809">
            <v>43641</v>
          </cell>
          <cell r="B1809">
            <v>10.66</v>
          </cell>
        </row>
        <row r="1810">
          <cell r="A1810">
            <v>43642</v>
          </cell>
          <cell r="B1810">
            <v>10.61</v>
          </cell>
        </row>
        <row r="1811">
          <cell r="A1811">
            <v>43643</v>
          </cell>
          <cell r="B1811">
            <v>10.94</v>
          </cell>
        </row>
        <row r="1812">
          <cell r="A1812">
            <v>43644</v>
          </cell>
          <cell r="B1812">
            <v>10.97</v>
          </cell>
        </row>
        <row r="1813">
          <cell r="A1813">
            <v>43647</v>
          </cell>
          <cell r="B1813">
            <v>10.85</v>
          </cell>
        </row>
        <row r="1814">
          <cell r="A1814">
            <v>43648</v>
          </cell>
          <cell r="B1814">
            <v>11.1</v>
          </cell>
        </row>
        <row r="1815">
          <cell r="A1815">
            <v>43649</v>
          </cell>
          <cell r="B1815">
            <v>11.27</v>
          </cell>
        </row>
        <row r="1816">
          <cell r="A1816">
            <v>43650</v>
          </cell>
          <cell r="B1816">
            <v>11.57</v>
          </cell>
        </row>
        <row r="1817">
          <cell r="A1817">
            <v>43651</v>
          </cell>
          <cell r="B1817">
            <v>11.7</v>
          </cell>
        </row>
        <row r="1818">
          <cell r="A1818">
            <v>43654</v>
          </cell>
          <cell r="B1818">
            <v>12.38</v>
          </cell>
        </row>
        <row r="1819">
          <cell r="A1819">
            <v>43656</v>
          </cell>
          <cell r="B1819">
            <v>12.33</v>
          </cell>
        </row>
        <row r="1820">
          <cell r="A1820">
            <v>43657</v>
          </cell>
          <cell r="B1820">
            <v>11.82</v>
          </cell>
        </row>
        <row r="1821">
          <cell r="A1821">
            <v>43658</v>
          </cell>
          <cell r="B1821">
            <v>11.45</v>
          </cell>
        </row>
        <row r="1822">
          <cell r="A1822">
            <v>43661</v>
          </cell>
          <cell r="B1822">
            <v>11.66</v>
          </cell>
        </row>
        <row r="1823">
          <cell r="A1823">
            <v>43662</v>
          </cell>
          <cell r="B1823">
            <v>11.75</v>
          </cell>
        </row>
        <row r="1824">
          <cell r="A1824">
            <v>43663</v>
          </cell>
          <cell r="B1824">
            <v>12</v>
          </cell>
        </row>
        <row r="1825">
          <cell r="A1825">
            <v>43664</v>
          </cell>
          <cell r="B1825">
            <v>12.6</v>
          </cell>
        </row>
        <row r="1826">
          <cell r="A1826">
            <v>43665</v>
          </cell>
          <cell r="B1826">
            <v>12.6</v>
          </cell>
        </row>
        <row r="1827">
          <cell r="A1827">
            <v>43668</v>
          </cell>
          <cell r="B1827">
            <v>12.52</v>
          </cell>
        </row>
        <row r="1828">
          <cell r="A1828">
            <v>43669</v>
          </cell>
          <cell r="B1828">
            <v>12.45</v>
          </cell>
        </row>
        <row r="1829">
          <cell r="A1829">
            <v>43670</v>
          </cell>
          <cell r="B1829">
            <v>12.3</v>
          </cell>
        </row>
        <row r="1830">
          <cell r="A1830">
            <v>43671</v>
          </cell>
          <cell r="B1830">
            <v>12.24</v>
          </cell>
        </row>
        <row r="1831">
          <cell r="A1831">
            <v>43672</v>
          </cell>
          <cell r="B1831">
            <v>12.54</v>
          </cell>
        </row>
        <row r="1832">
          <cell r="A1832">
            <v>43675</v>
          </cell>
          <cell r="B1832">
            <v>12.42</v>
          </cell>
        </row>
        <row r="1833">
          <cell r="A1833">
            <v>43676</v>
          </cell>
          <cell r="B1833">
            <v>12.28</v>
          </cell>
        </row>
        <row r="1834">
          <cell r="A1834">
            <v>43677</v>
          </cell>
          <cell r="B1834">
            <v>12.56</v>
          </cell>
        </row>
        <row r="1835">
          <cell r="A1835">
            <v>43678</v>
          </cell>
          <cell r="B1835">
            <v>13.17</v>
          </cell>
        </row>
        <row r="1836">
          <cell r="A1836">
            <v>43679</v>
          </cell>
          <cell r="B1836">
            <v>13.66</v>
          </cell>
        </row>
        <row r="1837">
          <cell r="A1837">
            <v>43682</v>
          </cell>
          <cell r="B1837">
            <v>12.98</v>
          </cell>
        </row>
        <row r="1838">
          <cell r="A1838">
            <v>43683</v>
          </cell>
          <cell r="B1838">
            <v>13.21</v>
          </cell>
        </row>
        <row r="1839">
          <cell r="A1839">
            <v>43684</v>
          </cell>
          <cell r="B1839">
            <v>12.95</v>
          </cell>
        </row>
        <row r="1840">
          <cell r="A1840">
            <v>43685</v>
          </cell>
          <cell r="B1840">
            <v>13.05</v>
          </cell>
        </row>
        <row r="1841">
          <cell r="A1841">
            <v>43686</v>
          </cell>
          <cell r="B1841">
            <v>13.32</v>
          </cell>
        </row>
        <row r="1842">
          <cell r="A1842">
            <v>43689</v>
          </cell>
          <cell r="B1842">
            <v>13.1</v>
          </cell>
        </row>
        <row r="1843">
          <cell r="A1843">
            <v>43690</v>
          </cell>
          <cell r="B1843">
            <v>12.9</v>
          </cell>
        </row>
        <row r="1844">
          <cell r="A1844">
            <v>43691</v>
          </cell>
          <cell r="B1844">
            <v>11.41</v>
          </cell>
        </row>
        <row r="1845">
          <cell r="A1845">
            <v>43692</v>
          </cell>
          <cell r="B1845">
            <v>10.75</v>
          </cell>
        </row>
        <row r="1846">
          <cell r="A1846">
            <v>43693</v>
          </cell>
          <cell r="B1846">
            <v>10.72</v>
          </cell>
        </row>
        <row r="1847">
          <cell r="A1847">
            <v>43696</v>
          </cell>
          <cell r="B1847">
            <v>10.79</v>
          </cell>
        </row>
        <row r="1848">
          <cell r="A1848">
            <v>43697</v>
          </cell>
          <cell r="B1848">
            <v>11.13</v>
          </cell>
        </row>
        <row r="1849">
          <cell r="A1849">
            <v>43698</v>
          </cell>
          <cell r="B1849">
            <v>11.15</v>
          </cell>
        </row>
        <row r="1850">
          <cell r="A1850">
            <v>43699</v>
          </cell>
          <cell r="B1850">
            <v>10.66</v>
          </cell>
        </row>
        <row r="1851">
          <cell r="A1851">
            <v>43700</v>
          </cell>
          <cell r="B1851">
            <v>10.27</v>
          </cell>
        </row>
        <row r="1852">
          <cell r="A1852">
            <v>43703</v>
          </cell>
          <cell r="B1852">
            <v>9.85</v>
          </cell>
        </row>
        <row r="1853">
          <cell r="A1853">
            <v>43704</v>
          </cell>
          <cell r="B1853">
            <v>9.76</v>
          </cell>
        </row>
        <row r="1854">
          <cell r="A1854">
            <v>43705</v>
          </cell>
          <cell r="B1854">
            <v>9.86</v>
          </cell>
        </row>
        <row r="1855">
          <cell r="A1855">
            <v>43706</v>
          </cell>
          <cell r="B1855">
            <v>10.19</v>
          </cell>
        </row>
        <row r="1856">
          <cell r="A1856">
            <v>43707</v>
          </cell>
          <cell r="B1856">
            <v>10.08</v>
          </cell>
        </row>
        <row r="1857">
          <cell r="A1857">
            <v>43710</v>
          </cell>
          <cell r="B1857">
            <v>10.07</v>
          </cell>
        </row>
        <row r="1858">
          <cell r="A1858">
            <v>43711</v>
          </cell>
          <cell r="B1858">
            <v>10.050000000000001</v>
          </cell>
        </row>
        <row r="1859">
          <cell r="A1859">
            <v>43712</v>
          </cell>
          <cell r="B1859">
            <v>10.28</v>
          </cell>
        </row>
        <row r="1860">
          <cell r="A1860">
            <v>43713</v>
          </cell>
          <cell r="B1860">
            <v>10.33</v>
          </cell>
        </row>
        <row r="1861">
          <cell r="A1861">
            <v>43714</v>
          </cell>
          <cell r="B1861">
            <v>10.4</v>
          </cell>
        </row>
        <row r="1862">
          <cell r="A1862">
            <v>43717</v>
          </cell>
          <cell r="B1862">
            <v>10.35</v>
          </cell>
        </row>
        <row r="1863">
          <cell r="A1863">
            <v>43718</v>
          </cell>
          <cell r="B1863">
            <v>10.69</v>
          </cell>
        </row>
        <row r="1864">
          <cell r="A1864">
            <v>43719</v>
          </cell>
          <cell r="B1864">
            <v>10.53</v>
          </cell>
        </row>
        <row r="1865">
          <cell r="A1865">
            <v>43720</v>
          </cell>
          <cell r="B1865">
            <v>11.13</v>
          </cell>
        </row>
        <row r="1866">
          <cell r="A1866">
            <v>43721</v>
          </cell>
          <cell r="B1866">
            <v>10.72</v>
          </cell>
        </row>
        <row r="1867">
          <cell r="A1867">
            <v>43724</v>
          </cell>
          <cell r="B1867">
            <v>11.22</v>
          </cell>
        </row>
        <row r="1868">
          <cell r="A1868">
            <v>43725</v>
          </cell>
          <cell r="B1868">
            <v>11.3</v>
          </cell>
        </row>
        <row r="1869">
          <cell r="A1869">
            <v>43726</v>
          </cell>
          <cell r="B1869">
            <v>11.28</v>
          </cell>
        </row>
        <row r="1870">
          <cell r="A1870">
            <v>43727</v>
          </cell>
          <cell r="B1870">
            <v>11.29</v>
          </cell>
        </row>
        <row r="1871">
          <cell r="A1871">
            <v>43728</v>
          </cell>
          <cell r="B1871">
            <v>11.26</v>
          </cell>
        </row>
        <row r="1872">
          <cell r="A1872">
            <v>43731</v>
          </cell>
          <cell r="B1872">
            <v>11.43</v>
          </cell>
        </row>
        <row r="1873">
          <cell r="A1873">
            <v>43732</v>
          </cell>
          <cell r="B1873">
            <v>11.65</v>
          </cell>
        </row>
        <row r="1874">
          <cell r="A1874">
            <v>43733</v>
          </cell>
          <cell r="B1874">
            <v>11.3</v>
          </cell>
        </row>
        <row r="1875">
          <cell r="A1875">
            <v>43734</v>
          </cell>
          <cell r="B1875">
            <v>11.4</v>
          </cell>
        </row>
        <row r="1876">
          <cell r="A1876">
            <v>43735</v>
          </cell>
          <cell r="B1876">
            <v>11.3</v>
          </cell>
        </row>
        <row r="1877">
          <cell r="A1877">
            <v>43738</v>
          </cell>
          <cell r="B1877">
            <v>11.18</v>
          </cell>
        </row>
        <row r="1878">
          <cell r="A1878">
            <v>43739</v>
          </cell>
          <cell r="B1878">
            <v>11.11</v>
          </cell>
        </row>
        <row r="1879">
          <cell r="A1879">
            <v>43740</v>
          </cell>
          <cell r="B1879">
            <v>10.8</v>
          </cell>
        </row>
        <row r="1880">
          <cell r="A1880">
            <v>43741</v>
          </cell>
          <cell r="B1880">
            <v>10.91</v>
          </cell>
        </row>
        <row r="1881">
          <cell r="A1881">
            <v>43742</v>
          </cell>
          <cell r="B1881">
            <v>11.1</v>
          </cell>
        </row>
        <row r="1882">
          <cell r="A1882">
            <v>43745</v>
          </cell>
          <cell r="B1882">
            <v>10.8</v>
          </cell>
        </row>
        <row r="1883">
          <cell r="A1883">
            <v>43746</v>
          </cell>
          <cell r="B1883">
            <v>10.4</v>
          </cell>
        </row>
        <row r="1884">
          <cell r="A1884">
            <v>43747</v>
          </cell>
          <cell r="B1884">
            <v>10.55</v>
          </cell>
        </row>
        <row r="1885">
          <cell r="A1885">
            <v>43748</v>
          </cell>
          <cell r="B1885">
            <v>10.38</v>
          </cell>
        </row>
        <row r="1886">
          <cell r="A1886">
            <v>43749</v>
          </cell>
          <cell r="B1886">
            <v>10.65</v>
          </cell>
        </row>
        <row r="1887">
          <cell r="A1887">
            <v>43752</v>
          </cell>
          <cell r="B1887">
            <v>10.67</v>
          </cell>
        </row>
        <row r="1888">
          <cell r="A1888">
            <v>43753</v>
          </cell>
          <cell r="B1888">
            <v>10.51</v>
          </cell>
        </row>
        <row r="1889">
          <cell r="A1889">
            <v>43754</v>
          </cell>
          <cell r="B1889">
            <v>10.48</v>
          </cell>
        </row>
        <row r="1890">
          <cell r="A1890">
            <v>43755</v>
          </cell>
          <cell r="B1890">
            <v>10.78</v>
          </cell>
        </row>
        <row r="1891">
          <cell r="A1891">
            <v>43756</v>
          </cell>
          <cell r="B1891">
            <v>10.75</v>
          </cell>
        </row>
        <row r="1892">
          <cell r="A1892">
            <v>43759</v>
          </cell>
          <cell r="B1892">
            <v>10.61</v>
          </cell>
        </row>
        <row r="1893">
          <cell r="A1893">
            <v>43760</v>
          </cell>
          <cell r="B1893">
            <v>10.79</v>
          </cell>
        </row>
        <row r="1894">
          <cell r="A1894">
            <v>43761</v>
          </cell>
          <cell r="B1894">
            <v>10.44</v>
          </cell>
        </row>
        <row r="1895">
          <cell r="A1895">
            <v>43762</v>
          </cell>
          <cell r="B1895">
            <v>9.9499999999999993</v>
          </cell>
        </row>
        <row r="1896">
          <cell r="A1896">
            <v>43763</v>
          </cell>
          <cell r="B1896">
            <v>9.7899999999999991</v>
          </cell>
        </row>
        <row r="1897">
          <cell r="A1897">
            <v>43766</v>
          </cell>
          <cell r="B1897">
            <v>9.77</v>
          </cell>
        </row>
        <row r="1898">
          <cell r="A1898">
            <v>43767</v>
          </cell>
          <cell r="B1898">
            <v>9.5399999999999991</v>
          </cell>
        </row>
        <row r="1899">
          <cell r="A1899">
            <v>43768</v>
          </cell>
          <cell r="B1899">
            <v>9.6</v>
          </cell>
        </row>
        <row r="1900">
          <cell r="A1900">
            <v>43769</v>
          </cell>
          <cell r="B1900">
            <v>9.67</v>
          </cell>
        </row>
        <row r="1901">
          <cell r="A1901">
            <v>43770</v>
          </cell>
          <cell r="B1901">
            <v>9.85</v>
          </cell>
        </row>
        <row r="1902">
          <cell r="A1902">
            <v>43773</v>
          </cell>
          <cell r="B1902">
            <v>9.89</v>
          </cell>
        </row>
        <row r="1903">
          <cell r="A1903">
            <v>43774</v>
          </cell>
          <cell r="B1903">
            <v>9.9</v>
          </cell>
        </row>
        <row r="1904">
          <cell r="A1904">
            <v>43775</v>
          </cell>
          <cell r="B1904">
            <v>9.86</v>
          </cell>
        </row>
        <row r="1905">
          <cell r="A1905">
            <v>43776</v>
          </cell>
          <cell r="B1905">
            <v>10</v>
          </cell>
        </row>
        <row r="1906">
          <cell r="A1906">
            <v>43777</v>
          </cell>
          <cell r="B1906">
            <v>9.82</v>
          </cell>
        </row>
        <row r="1907">
          <cell r="A1907">
            <v>43780</v>
          </cell>
          <cell r="B1907">
            <v>9.8000000000000007</v>
          </cell>
        </row>
        <row r="1908">
          <cell r="A1908">
            <v>43781</v>
          </cell>
          <cell r="B1908">
            <v>9.5</v>
          </cell>
        </row>
        <row r="1909">
          <cell r="A1909">
            <v>43782</v>
          </cell>
          <cell r="B1909">
            <v>9.67</v>
          </cell>
        </row>
        <row r="1910">
          <cell r="A1910">
            <v>43783</v>
          </cell>
          <cell r="B1910">
            <v>10.29</v>
          </cell>
        </row>
        <row r="1911">
          <cell r="A1911">
            <v>43787</v>
          </cell>
          <cell r="B1911">
            <v>10.3</v>
          </cell>
        </row>
        <row r="1912">
          <cell r="A1912">
            <v>43788</v>
          </cell>
          <cell r="B1912">
            <v>10.26</v>
          </cell>
        </row>
        <row r="1913">
          <cell r="A1913">
            <v>43790</v>
          </cell>
          <cell r="B1913">
            <v>10.54</v>
          </cell>
        </row>
        <row r="1914">
          <cell r="A1914">
            <v>43791</v>
          </cell>
          <cell r="B1914">
            <v>10.45</v>
          </cell>
        </row>
        <row r="1915">
          <cell r="A1915">
            <v>43794</v>
          </cell>
          <cell r="B1915">
            <v>10.36</v>
          </cell>
        </row>
        <row r="1916">
          <cell r="A1916">
            <v>43795</v>
          </cell>
          <cell r="B1916">
            <v>9.9499999999999993</v>
          </cell>
        </row>
        <row r="1917">
          <cell r="A1917">
            <v>43796</v>
          </cell>
          <cell r="B1917">
            <v>10.07</v>
          </cell>
        </row>
        <row r="1918">
          <cell r="A1918">
            <v>43797</v>
          </cell>
          <cell r="B1918">
            <v>10.27</v>
          </cell>
        </row>
        <row r="1919">
          <cell r="A1919">
            <v>43798</v>
          </cell>
          <cell r="B1919">
            <v>10.25</v>
          </cell>
        </row>
        <row r="1920">
          <cell r="A1920">
            <v>43801</v>
          </cell>
          <cell r="B1920">
            <v>10.44</v>
          </cell>
        </row>
        <row r="1921">
          <cell r="A1921">
            <v>43802</v>
          </cell>
          <cell r="B1921">
            <v>10.49</v>
          </cell>
        </row>
        <row r="1922">
          <cell r="A1922">
            <v>43803</v>
          </cell>
          <cell r="B1922">
            <v>10.62</v>
          </cell>
        </row>
        <row r="1923">
          <cell r="A1923">
            <v>43804</v>
          </cell>
          <cell r="B1923">
            <v>10.66</v>
          </cell>
        </row>
        <row r="1924">
          <cell r="A1924">
            <v>43805</v>
          </cell>
          <cell r="B1924">
            <v>10.94</v>
          </cell>
        </row>
        <row r="1925">
          <cell r="A1925">
            <v>43808</v>
          </cell>
          <cell r="B1925">
            <v>10.99</v>
          </cell>
        </row>
        <row r="1926">
          <cell r="A1926">
            <v>43809</v>
          </cell>
          <cell r="B1926">
            <v>11.16</v>
          </cell>
        </row>
        <row r="1927">
          <cell r="A1927">
            <v>43810</v>
          </cell>
          <cell r="B1927">
            <v>11.95</v>
          </cell>
        </row>
        <row r="1928">
          <cell r="A1928">
            <v>43811</v>
          </cell>
          <cell r="B1928">
            <v>12.1</v>
          </cell>
        </row>
        <row r="1929">
          <cell r="A1929">
            <v>43812</v>
          </cell>
          <cell r="B1929">
            <v>12.2</v>
          </cell>
        </row>
        <row r="1930">
          <cell r="A1930">
            <v>43815</v>
          </cell>
          <cell r="B1930">
            <v>12.1</v>
          </cell>
        </row>
        <row r="1931">
          <cell r="A1931">
            <v>43816</v>
          </cell>
          <cell r="B1931">
            <v>12</v>
          </cell>
        </row>
        <row r="1932">
          <cell r="A1932">
            <v>43817</v>
          </cell>
          <cell r="B1932">
            <v>11.64</v>
          </cell>
        </row>
        <row r="1933">
          <cell r="A1933">
            <v>43818</v>
          </cell>
          <cell r="B1933">
            <v>11.21</v>
          </cell>
        </row>
        <row r="1934">
          <cell r="A1934">
            <v>43819</v>
          </cell>
          <cell r="B1934">
            <v>10.89</v>
          </cell>
        </row>
        <row r="1935">
          <cell r="A1935">
            <v>43822</v>
          </cell>
          <cell r="B1935">
            <v>11.2</v>
          </cell>
        </row>
        <row r="1936">
          <cell r="A1936">
            <v>43825</v>
          </cell>
          <cell r="B1936">
            <v>11.6</v>
          </cell>
        </row>
        <row r="1937">
          <cell r="A1937">
            <v>43826</v>
          </cell>
          <cell r="B1937">
            <v>11.61</v>
          </cell>
        </row>
        <row r="1938">
          <cell r="A1938">
            <v>43829</v>
          </cell>
          <cell r="B1938">
            <v>11.43</v>
          </cell>
        </row>
        <row r="1939">
          <cell r="A1939">
            <v>43832</v>
          </cell>
          <cell r="B1939">
            <v>12.2</v>
          </cell>
        </row>
        <row r="1940">
          <cell r="A1940">
            <v>43833</v>
          </cell>
          <cell r="B1940">
            <v>12.15</v>
          </cell>
        </row>
        <row r="1941">
          <cell r="A1941">
            <v>43836</v>
          </cell>
          <cell r="B1941">
            <v>11.99</v>
          </cell>
        </row>
        <row r="1942">
          <cell r="A1942">
            <v>43837</v>
          </cell>
          <cell r="B1942">
            <v>12.08</v>
          </cell>
        </row>
        <row r="1943">
          <cell r="A1943">
            <v>43838</v>
          </cell>
          <cell r="B1943">
            <v>12</v>
          </cell>
        </row>
        <row r="1944">
          <cell r="A1944">
            <v>43839</v>
          </cell>
          <cell r="B1944">
            <v>12.1</v>
          </cell>
        </row>
        <row r="1945">
          <cell r="A1945">
            <v>43840</v>
          </cell>
          <cell r="B1945">
            <v>12.2</v>
          </cell>
        </row>
        <row r="1946">
          <cell r="A1946">
            <v>43843</v>
          </cell>
          <cell r="B1946">
            <v>12.55</v>
          </cell>
        </row>
        <row r="1947">
          <cell r="A1947">
            <v>43844</v>
          </cell>
          <cell r="B1947">
            <v>12.79</v>
          </cell>
        </row>
        <row r="1948">
          <cell r="A1948">
            <v>43845</v>
          </cell>
          <cell r="B1948">
            <v>12.35</v>
          </cell>
        </row>
        <row r="1949">
          <cell r="A1949">
            <v>43846</v>
          </cell>
          <cell r="B1949">
            <v>12.02</v>
          </cell>
        </row>
        <row r="1950">
          <cell r="A1950">
            <v>43847</v>
          </cell>
          <cell r="B1950">
            <v>11.67</v>
          </cell>
        </row>
        <row r="1951">
          <cell r="A1951">
            <v>43850</v>
          </cell>
          <cell r="B1951">
            <v>11.53</v>
          </cell>
        </row>
        <row r="1952">
          <cell r="A1952">
            <v>43851</v>
          </cell>
          <cell r="B1952">
            <v>11.18</v>
          </cell>
        </row>
        <row r="1953">
          <cell r="A1953">
            <v>43852</v>
          </cell>
          <cell r="B1953">
            <v>11.3</v>
          </cell>
        </row>
        <row r="1954">
          <cell r="A1954">
            <v>43853</v>
          </cell>
          <cell r="B1954">
            <v>11.69</v>
          </cell>
        </row>
        <row r="1955">
          <cell r="A1955">
            <v>43854</v>
          </cell>
          <cell r="B1955">
            <v>11.67</v>
          </cell>
        </row>
        <row r="1956">
          <cell r="A1956">
            <v>43857</v>
          </cell>
          <cell r="B1956">
            <v>11.28</v>
          </cell>
        </row>
        <row r="1957">
          <cell r="A1957">
            <v>43858</v>
          </cell>
          <cell r="B1957">
            <v>11.7</v>
          </cell>
        </row>
        <row r="1958">
          <cell r="A1958">
            <v>43859</v>
          </cell>
          <cell r="B1958">
            <v>11.7</v>
          </cell>
        </row>
        <row r="1959">
          <cell r="A1959">
            <v>43860</v>
          </cell>
          <cell r="B1959">
            <v>11.49</v>
          </cell>
        </row>
        <row r="1960">
          <cell r="A1960">
            <v>43861</v>
          </cell>
          <cell r="B1960">
            <v>11.62</v>
          </cell>
        </row>
        <row r="1961">
          <cell r="A1961">
            <v>43864</v>
          </cell>
          <cell r="B1961">
            <v>11.65</v>
          </cell>
        </row>
        <row r="1962">
          <cell r="A1962">
            <v>43865</v>
          </cell>
          <cell r="B1962">
            <v>12.3</v>
          </cell>
        </row>
        <row r="1963">
          <cell r="A1963">
            <v>43866</v>
          </cell>
          <cell r="B1963">
            <v>12.18</v>
          </cell>
        </row>
        <row r="1964">
          <cell r="A1964">
            <v>43867</v>
          </cell>
          <cell r="B1964">
            <v>11.85</v>
          </cell>
        </row>
        <row r="1965">
          <cell r="A1965">
            <v>43868</v>
          </cell>
          <cell r="B1965">
            <v>11.29</v>
          </cell>
        </row>
        <row r="1966">
          <cell r="A1966">
            <v>43871</v>
          </cell>
          <cell r="B1966">
            <v>11.09</v>
          </cell>
        </row>
        <row r="1967">
          <cell r="A1967">
            <v>43872</v>
          </cell>
          <cell r="B1967">
            <v>11.15</v>
          </cell>
        </row>
        <row r="1968">
          <cell r="A1968">
            <v>43873</v>
          </cell>
          <cell r="B1968">
            <v>11.6</v>
          </cell>
        </row>
        <row r="1969">
          <cell r="A1969">
            <v>43874</v>
          </cell>
          <cell r="B1969">
            <v>11.8</v>
          </cell>
        </row>
        <row r="1970">
          <cell r="A1970">
            <v>43875</v>
          </cell>
          <cell r="B1970">
            <v>11.71</v>
          </cell>
        </row>
        <row r="1971">
          <cell r="A1971">
            <v>43878</v>
          </cell>
          <cell r="B1971">
            <v>11.71</v>
          </cell>
        </row>
        <row r="1972">
          <cell r="A1972">
            <v>43879</v>
          </cell>
          <cell r="B1972">
            <v>11.4</v>
          </cell>
        </row>
        <row r="1973">
          <cell r="A1973">
            <v>43880</v>
          </cell>
          <cell r="B1973">
            <v>11.15</v>
          </cell>
        </row>
        <row r="1974">
          <cell r="A1974">
            <v>43881</v>
          </cell>
          <cell r="B1974">
            <v>11.05</v>
          </cell>
        </row>
        <row r="1975">
          <cell r="A1975">
            <v>43882</v>
          </cell>
          <cell r="B1975">
            <v>11.05</v>
          </cell>
        </row>
        <row r="1976">
          <cell r="A1976">
            <v>43887</v>
          </cell>
          <cell r="B1976">
            <v>10.26</v>
          </cell>
        </row>
        <row r="1977">
          <cell r="A1977">
            <v>43888</v>
          </cell>
          <cell r="B1977">
            <v>9.94</v>
          </cell>
        </row>
        <row r="1978">
          <cell r="A1978">
            <v>43889</v>
          </cell>
          <cell r="B1978">
            <v>10.09</v>
          </cell>
        </row>
        <row r="1979">
          <cell r="A1979">
            <v>43892</v>
          </cell>
          <cell r="B1979">
            <v>10.25</v>
          </cell>
        </row>
        <row r="1980">
          <cell r="A1980">
            <v>43893</v>
          </cell>
          <cell r="B1980">
            <v>10.49</v>
          </cell>
        </row>
        <row r="1981">
          <cell r="A1981">
            <v>43894</v>
          </cell>
          <cell r="B1981">
            <v>10.43</v>
          </cell>
        </row>
        <row r="1982">
          <cell r="A1982">
            <v>43895</v>
          </cell>
          <cell r="B1982">
            <v>9.98</v>
          </cell>
        </row>
        <row r="1983">
          <cell r="A1983">
            <v>43896</v>
          </cell>
          <cell r="B1983">
            <v>9</v>
          </cell>
        </row>
        <row r="1984">
          <cell r="A1984">
            <v>43899</v>
          </cell>
          <cell r="B1984">
            <v>7.54</v>
          </cell>
        </row>
        <row r="1985">
          <cell r="A1985">
            <v>43900</v>
          </cell>
          <cell r="B1985">
            <v>8.15</v>
          </cell>
        </row>
        <row r="1986">
          <cell r="A1986">
            <v>43901</v>
          </cell>
          <cell r="B1986">
            <v>7.55</v>
          </cell>
        </row>
        <row r="1987">
          <cell r="A1987">
            <v>43902</v>
          </cell>
          <cell r="B1987">
            <v>5.98</v>
          </cell>
        </row>
        <row r="1988">
          <cell r="A1988">
            <v>43903</v>
          </cell>
          <cell r="B1988">
            <v>6.67</v>
          </cell>
        </row>
        <row r="1989">
          <cell r="A1989">
            <v>43906</v>
          </cell>
          <cell r="B1989">
            <v>5.29</v>
          </cell>
        </row>
        <row r="1990">
          <cell r="A1990">
            <v>43907</v>
          </cell>
          <cell r="B1990">
            <v>5.91</v>
          </cell>
        </row>
        <row r="1991">
          <cell r="A1991">
            <v>43908</v>
          </cell>
          <cell r="B1991">
            <v>4.75</v>
          </cell>
        </row>
        <row r="1992">
          <cell r="A1992">
            <v>43909</v>
          </cell>
          <cell r="B1992">
            <v>4.8600000000000003</v>
          </cell>
        </row>
        <row r="1993">
          <cell r="A1993">
            <v>43910</v>
          </cell>
          <cell r="B1993">
            <v>4.91</v>
          </cell>
        </row>
        <row r="1994">
          <cell r="A1994">
            <v>43913</v>
          </cell>
          <cell r="B1994">
            <v>4.53</v>
          </cell>
        </row>
        <row r="1995">
          <cell r="A1995">
            <v>43914</v>
          </cell>
          <cell r="B1995">
            <v>4.4800000000000004</v>
          </cell>
        </row>
        <row r="1996">
          <cell r="A1996">
            <v>43915</v>
          </cell>
          <cell r="B1996">
            <v>5</v>
          </cell>
        </row>
        <row r="1997">
          <cell r="A1997">
            <v>43916</v>
          </cell>
          <cell r="B1997">
            <v>5.85</v>
          </cell>
        </row>
        <row r="1998">
          <cell r="A1998">
            <v>43917</v>
          </cell>
          <cell r="B1998">
            <v>5.32</v>
          </cell>
        </row>
        <row r="1999">
          <cell r="A1999">
            <v>43920</v>
          </cell>
          <cell r="B1999">
            <v>5.0599999999999996</v>
          </cell>
        </row>
        <row r="2000">
          <cell r="A2000">
            <v>43921</v>
          </cell>
          <cell r="B2000">
            <v>4</v>
          </cell>
        </row>
        <row r="2001">
          <cell r="A2001">
            <v>43922</v>
          </cell>
          <cell r="B2001">
            <v>3.87</v>
          </cell>
        </row>
        <row r="2002">
          <cell r="A2002">
            <v>43923</v>
          </cell>
          <cell r="B2002">
            <v>3.66</v>
          </cell>
        </row>
        <row r="2003">
          <cell r="A2003">
            <v>43924</v>
          </cell>
          <cell r="B2003">
            <v>3.72</v>
          </cell>
        </row>
        <row r="2004">
          <cell r="A2004">
            <v>43927</v>
          </cell>
          <cell r="B2004">
            <v>4.2</v>
          </cell>
        </row>
        <row r="2005">
          <cell r="A2005">
            <v>43928</v>
          </cell>
          <cell r="B2005">
            <v>4.4800000000000004</v>
          </cell>
        </row>
        <row r="2006">
          <cell r="A2006">
            <v>43929</v>
          </cell>
          <cell r="B2006">
            <v>4.5999999999999996</v>
          </cell>
        </row>
        <row r="2007">
          <cell r="A2007">
            <v>43930</v>
          </cell>
          <cell r="B2007">
            <v>4.58</v>
          </cell>
        </row>
        <row r="2008">
          <cell r="A2008">
            <v>43934</v>
          </cell>
          <cell r="B2008">
            <v>4.87</v>
          </cell>
        </row>
        <row r="2009">
          <cell r="A2009">
            <v>43935</v>
          </cell>
          <cell r="B2009">
            <v>4.96</v>
          </cell>
        </row>
        <row r="2010">
          <cell r="A2010">
            <v>43936</v>
          </cell>
          <cell r="B2010">
            <v>5.25</v>
          </cell>
        </row>
        <row r="2011">
          <cell r="A2011">
            <v>43937</v>
          </cell>
          <cell r="B2011">
            <v>5.1100000000000003</v>
          </cell>
        </row>
        <row r="2012">
          <cell r="A2012">
            <v>43938</v>
          </cell>
          <cell r="B2012">
            <v>5.04</v>
          </cell>
        </row>
        <row r="2013">
          <cell r="A2013">
            <v>43941</v>
          </cell>
          <cell r="B2013">
            <v>5.09</v>
          </cell>
        </row>
        <row r="2014">
          <cell r="A2014">
            <v>43943</v>
          </cell>
          <cell r="B2014">
            <v>5.08</v>
          </cell>
        </row>
        <row r="2015">
          <cell r="A2015">
            <v>43944</v>
          </cell>
          <cell r="B2015">
            <v>4.9000000000000004</v>
          </cell>
        </row>
        <row r="2016">
          <cell r="A2016">
            <v>43945</v>
          </cell>
          <cell r="B2016">
            <v>4.6100000000000003</v>
          </cell>
        </row>
        <row r="2017">
          <cell r="A2017">
            <v>43948</v>
          </cell>
          <cell r="B2017">
            <v>4.5999999999999996</v>
          </cell>
        </row>
        <row r="2018">
          <cell r="A2018">
            <v>43949</v>
          </cell>
          <cell r="B2018">
            <v>4.9800000000000004</v>
          </cell>
        </row>
        <row r="2019">
          <cell r="A2019">
            <v>43950</v>
          </cell>
          <cell r="B2019">
            <v>5.59</v>
          </cell>
        </row>
        <row r="2020">
          <cell r="A2020">
            <v>43951</v>
          </cell>
          <cell r="B2020">
            <v>5.54</v>
          </cell>
        </row>
        <row r="2021">
          <cell r="A2021">
            <v>43955</v>
          </cell>
          <cell r="B2021">
            <v>5.22</v>
          </cell>
        </row>
        <row r="2022">
          <cell r="A2022">
            <v>43956</v>
          </cell>
          <cell r="B2022">
            <v>4.96</v>
          </cell>
        </row>
        <row r="2023">
          <cell r="A2023">
            <v>43957</v>
          </cell>
          <cell r="B2023">
            <v>4.9800000000000004</v>
          </cell>
        </row>
        <row r="2024">
          <cell r="A2024">
            <v>43958</v>
          </cell>
          <cell r="B2024">
            <v>4.71</v>
          </cell>
        </row>
        <row r="2025">
          <cell r="A2025">
            <v>43959</v>
          </cell>
          <cell r="B2025">
            <v>4.7300000000000004</v>
          </cell>
        </row>
        <row r="2026">
          <cell r="A2026">
            <v>43962</v>
          </cell>
          <cell r="B2026">
            <v>4.5199999999999996</v>
          </cell>
        </row>
        <row r="2027">
          <cell r="A2027">
            <v>43963</v>
          </cell>
          <cell r="B2027">
            <v>4.3600000000000003</v>
          </cell>
        </row>
        <row r="2028">
          <cell r="A2028">
            <v>43964</v>
          </cell>
          <cell r="B2028">
            <v>4.1500000000000004</v>
          </cell>
        </row>
        <row r="2029">
          <cell r="A2029">
            <v>43965</v>
          </cell>
          <cell r="B2029">
            <v>4.2</v>
          </cell>
        </row>
        <row r="2030">
          <cell r="A2030">
            <v>43966</v>
          </cell>
          <cell r="B2030">
            <v>4.21</v>
          </cell>
        </row>
        <row r="2031">
          <cell r="A2031">
            <v>43969</v>
          </cell>
          <cell r="B2031">
            <v>4.6500000000000004</v>
          </cell>
        </row>
        <row r="2032">
          <cell r="A2032">
            <v>43970</v>
          </cell>
          <cell r="B2032">
            <v>4.6100000000000003</v>
          </cell>
        </row>
        <row r="2033">
          <cell r="A2033">
            <v>43971</v>
          </cell>
          <cell r="B2033">
            <v>4.57</v>
          </cell>
        </row>
        <row r="2034">
          <cell r="A2034">
            <v>43972</v>
          </cell>
          <cell r="B2034">
            <v>4.7</v>
          </cell>
        </row>
        <row r="2035">
          <cell r="A2035">
            <v>43973</v>
          </cell>
          <cell r="B2035">
            <v>4.3</v>
          </cell>
        </row>
        <row r="2036">
          <cell r="A2036">
            <v>43976</v>
          </cell>
          <cell r="B2036">
            <v>4.7300000000000004</v>
          </cell>
        </row>
        <row r="2037">
          <cell r="A2037">
            <v>43977</v>
          </cell>
          <cell r="B2037">
            <v>4.8099999999999996</v>
          </cell>
        </row>
        <row r="2038">
          <cell r="A2038">
            <v>43978</v>
          </cell>
          <cell r="B2038">
            <v>5.3</v>
          </cell>
        </row>
        <row r="2039">
          <cell r="A2039">
            <v>43979</v>
          </cell>
          <cell r="B2039">
            <v>5.23</v>
          </cell>
        </row>
        <row r="2040">
          <cell r="A2040">
            <v>43980</v>
          </cell>
          <cell r="B2040">
            <v>5.26</v>
          </cell>
        </row>
        <row r="2041">
          <cell r="A2041">
            <v>43983</v>
          </cell>
          <cell r="B2041">
            <v>5.63</v>
          </cell>
        </row>
        <row r="2042">
          <cell r="A2042">
            <v>43984</v>
          </cell>
          <cell r="B2042">
            <v>6.4</v>
          </cell>
        </row>
        <row r="2043">
          <cell r="A2043">
            <v>43985</v>
          </cell>
          <cell r="B2043">
            <v>6.78</v>
          </cell>
        </row>
        <row r="2044">
          <cell r="A2044">
            <v>43986</v>
          </cell>
          <cell r="B2044">
            <v>6.74</v>
          </cell>
        </row>
        <row r="2045">
          <cell r="A2045">
            <v>43987</v>
          </cell>
          <cell r="B2045">
            <v>6.9</v>
          </cell>
        </row>
        <row r="2046">
          <cell r="A2046">
            <v>43990</v>
          </cell>
          <cell r="B2046">
            <v>6.9</v>
          </cell>
        </row>
        <row r="2047">
          <cell r="A2047">
            <v>43991</v>
          </cell>
          <cell r="B2047">
            <v>6.95</v>
          </cell>
        </row>
        <row r="2048">
          <cell r="A2048">
            <v>43992</v>
          </cell>
          <cell r="B2048">
            <v>6.66</v>
          </cell>
        </row>
        <row r="2049">
          <cell r="A2049">
            <v>43994</v>
          </cell>
          <cell r="B2049">
            <v>6.35</v>
          </cell>
        </row>
        <row r="2050">
          <cell r="A2050">
            <v>43997</v>
          </cell>
          <cell r="B2050">
            <v>6.39</v>
          </cell>
        </row>
        <row r="2051">
          <cell r="A2051">
            <v>43998</v>
          </cell>
          <cell r="B2051">
            <v>6.15</v>
          </cell>
        </row>
        <row r="2052">
          <cell r="A2052">
            <v>43999</v>
          </cell>
          <cell r="B2052">
            <v>6.43</v>
          </cell>
        </row>
        <row r="2053">
          <cell r="A2053">
            <v>44000</v>
          </cell>
          <cell r="B2053">
            <v>6.33</v>
          </cell>
        </row>
        <row r="2054">
          <cell r="A2054">
            <v>44001</v>
          </cell>
          <cell r="B2054">
            <v>6.31</v>
          </cell>
        </row>
        <row r="2055">
          <cell r="A2055">
            <v>44004</v>
          </cell>
          <cell r="B2055">
            <v>6.61</v>
          </cell>
        </row>
        <row r="2056">
          <cell r="A2056">
            <v>44005</v>
          </cell>
          <cell r="B2056">
            <v>7.01</v>
          </cell>
        </row>
        <row r="2057">
          <cell r="A2057">
            <v>44006</v>
          </cell>
          <cell r="B2057">
            <v>6.76</v>
          </cell>
        </row>
        <row r="2058">
          <cell r="A2058">
            <v>44007</v>
          </cell>
          <cell r="B2058">
            <v>6.71</v>
          </cell>
        </row>
        <row r="2059">
          <cell r="A2059">
            <v>44008</v>
          </cell>
          <cell r="B2059">
            <v>6.36</v>
          </cell>
        </row>
        <row r="2060">
          <cell r="A2060">
            <v>44011</v>
          </cell>
          <cell r="B2060">
            <v>6.55</v>
          </cell>
        </row>
        <row r="2061">
          <cell r="A2061">
            <v>44012</v>
          </cell>
          <cell r="B2061">
            <v>6.61</v>
          </cell>
        </row>
        <row r="2062">
          <cell r="A2062">
            <v>44013</v>
          </cell>
          <cell r="B2062">
            <v>6.97</v>
          </cell>
        </row>
        <row r="2063">
          <cell r="A2063">
            <v>44014</v>
          </cell>
          <cell r="B2063">
            <v>6.92</v>
          </cell>
        </row>
        <row r="2064">
          <cell r="A2064">
            <v>44015</v>
          </cell>
          <cell r="B2064">
            <v>7.2</v>
          </cell>
        </row>
        <row r="2065">
          <cell r="A2065">
            <v>44018</v>
          </cell>
          <cell r="B2065">
            <v>7.6</v>
          </cell>
        </row>
        <row r="2066">
          <cell r="A2066">
            <v>44019</v>
          </cell>
          <cell r="B2066">
            <v>7.45</v>
          </cell>
        </row>
        <row r="2067">
          <cell r="A2067">
            <v>44020</v>
          </cell>
          <cell r="B2067">
            <v>7.66</v>
          </cell>
        </row>
        <row r="2068">
          <cell r="A2068">
            <v>44021</v>
          </cell>
          <cell r="B2068">
            <v>7.78</v>
          </cell>
        </row>
        <row r="2069">
          <cell r="A2069">
            <v>44022</v>
          </cell>
          <cell r="B2069">
            <v>8.64</v>
          </cell>
        </row>
        <row r="2070">
          <cell r="A2070">
            <v>44025</v>
          </cell>
          <cell r="B2070">
            <v>8.68</v>
          </cell>
        </row>
        <row r="2071">
          <cell r="A2071">
            <v>44026</v>
          </cell>
          <cell r="B2071">
            <v>8.6199999999999992</v>
          </cell>
        </row>
        <row r="2072">
          <cell r="A2072">
            <v>44027</v>
          </cell>
          <cell r="B2072">
            <v>8.75</v>
          </cell>
        </row>
        <row r="2073">
          <cell r="A2073">
            <v>44028</v>
          </cell>
          <cell r="B2073">
            <v>9.19</v>
          </cell>
        </row>
        <row r="2074">
          <cell r="A2074">
            <v>44029</v>
          </cell>
          <cell r="B2074">
            <v>9.35</v>
          </cell>
        </row>
        <row r="2075">
          <cell r="A2075">
            <v>44032</v>
          </cell>
          <cell r="B2075">
            <v>9.6</v>
          </cell>
        </row>
        <row r="2076">
          <cell r="A2076">
            <v>44033</v>
          </cell>
          <cell r="B2076">
            <v>9.4</v>
          </cell>
        </row>
        <row r="2077">
          <cell r="A2077">
            <v>44034</v>
          </cell>
          <cell r="B2077">
            <v>9.39</v>
          </cell>
        </row>
        <row r="2078">
          <cell r="A2078">
            <v>44035</v>
          </cell>
          <cell r="B2078">
            <v>8.75</v>
          </cell>
        </row>
        <row r="2079">
          <cell r="A2079">
            <v>44036</v>
          </cell>
          <cell r="B2079">
            <v>8.2799999999999994</v>
          </cell>
        </row>
        <row r="2080">
          <cell r="A2080">
            <v>44039</v>
          </cell>
          <cell r="B2080">
            <v>8.33</v>
          </cell>
        </row>
        <row r="2081">
          <cell r="A2081">
            <v>44040</v>
          </cell>
          <cell r="B2081">
            <v>9</v>
          </cell>
        </row>
        <row r="2082">
          <cell r="A2082">
            <v>44041</v>
          </cell>
          <cell r="B2082">
            <v>9.24</v>
          </cell>
        </row>
        <row r="2083">
          <cell r="A2083">
            <v>44042</v>
          </cell>
          <cell r="B2083">
            <v>9.4600000000000009</v>
          </cell>
        </row>
        <row r="2084">
          <cell r="A2084">
            <v>44043</v>
          </cell>
          <cell r="B2084">
            <v>8.2799999999999994</v>
          </cell>
        </row>
        <row r="2085">
          <cell r="A2085">
            <v>44046</v>
          </cell>
          <cell r="B2085">
            <v>7.85</v>
          </cell>
        </row>
        <row r="2086">
          <cell r="A2086">
            <v>44047</v>
          </cell>
          <cell r="B2086">
            <v>7.4</v>
          </cell>
        </row>
        <row r="2087">
          <cell r="A2087">
            <v>44048</v>
          </cell>
          <cell r="B2087">
            <v>7.38</v>
          </cell>
        </row>
        <row r="2088">
          <cell r="A2088">
            <v>44049</v>
          </cell>
          <cell r="B2088">
            <v>7.27</v>
          </cell>
        </row>
        <row r="2089">
          <cell r="A2089">
            <v>44050</v>
          </cell>
          <cell r="B2089">
            <v>7.29</v>
          </cell>
        </row>
        <row r="2090">
          <cell r="A2090">
            <v>44053</v>
          </cell>
          <cell r="B2090">
            <v>7.39</v>
          </cell>
        </row>
        <row r="2091">
          <cell r="A2091">
            <v>44054</v>
          </cell>
          <cell r="B2091">
            <v>7.33</v>
          </cell>
        </row>
        <row r="2092">
          <cell r="A2092">
            <v>44055</v>
          </cell>
          <cell r="B2092">
            <v>7.19</v>
          </cell>
        </row>
        <row r="2093">
          <cell r="A2093">
            <v>44056</v>
          </cell>
          <cell r="B2093">
            <v>6.92</v>
          </cell>
        </row>
        <row r="2094">
          <cell r="A2094">
            <v>44057</v>
          </cell>
          <cell r="B2094">
            <v>7.19</v>
          </cell>
        </row>
        <row r="2095">
          <cell r="A2095">
            <v>44060</v>
          </cell>
          <cell r="B2095">
            <v>6.88</v>
          </cell>
        </row>
        <row r="2096">
          <cell r="A2096">
            <v>44061</v>
          </cell>
          <cell r="B2096">
            <v>6.96</v>
          </cell>
        </row>
        <row r="2097">
          <cell r="A2097">
            <v>44062</v>
          </cell>
          <cell r="B2097">
            <v>6.58</v>
          </cell>
        </row>
        <row r="2098">
          <cell r="A2098">
            <v>44063</v>
          </cell>
          <cell r="B2098">
            <v>6.57</v>
          </cell>
        </row>
        <row r="2099">
          <cell r="A2099">
            <v>44064</v>
          </cell>
          <cell r="B2099">
            <v>6.56</v>
          </cell>
        </row>
        <row r="2100">
          <cell r="A2100">
            <v>44067</v>
          </cell>
          <cell r="B2100">
            <v>6.37</v>
          </cell>
        </row>
        <row r="2101">
          <cell r="A2101">
            <v>44068</v>
          </cell>
          <cell r="B2101">
            <v>6.2</v>
          </cell>
        </row>
        <row r="2102">
          <cell r="A2102">
            <v>44069</v>
          </cell>
          <cell r="B2102">
            <v>6.06</v>
          </cell>
        </row>
        <row r="2103">
          <cell r="A2103">
            <v>44070</v>
          </cell>
          <cell r="B2103">
            <v>6.07</v>
          </cell>
        </row>
        <row r="2104">
          <cell r="A2104">
            <v>44071</v>
          </cell>
          <cell r="B2104">
            <v>6.01</v>
          </cell>
        </row>
        <row r="2105">
          <cell r="A2105">
            <v>44074</v>
          </cell>
          <cell r="B2105">
            <v>5.7</v>
          </cell>
        </row>
        <row r="2106">
          <cell r="A2106">
            <v>44075</v>
          </cell>
          <cell r="B2106">
            <v>5.95</v>
          </cell>
        </row>
        <row r="2107">
          <cell r="A2107">
            <v>44076</v>
          </cell>
          <cell r="B2107">
            <v>5.93</v>
          </cell>
        </row>
        <row r="2108">
          <cell r="A2108">
            <v>44077</v>
          </cell>
          <cell r="B2108">
            <v>5.8</v>
          </cell>
        </row>
        <row r="2109">
          <cell r="A2109">
            <v>44078</v>
          </cell>
          <cell r="B2109">
            <v>6.01</v>
          </cell>
        </row>
        <row r="2110">
          <cell r="A2110">
            <v>44082</v>
          </cell>
          <cell r="B2110">
            <v>6.15</v>
          </cell>
        </row>
        <row r="2111">
          <cell r="A2111">
            <v>44083</v>
          </cell>
          <cell r="B2111">
            <v>5.9</v>
          </cell>
        </row>
        <row r="2112">
          <cell r="A2112">
            <v>44084</v>
          </cell>
          <cell r="B2112">
            <v>5.88</v>
          </cell>
        </row>
        <row r="2113">
          <cell r="A2113">
            <v>44085</v>
          </cell>
          <cell r="B2113">
            <v>5.7</v>
          </cell>
        </row>
        <row r="2114">
          <cell r="A2114">
            <v>44088</v>
          </cell>
          <cell r="B2114">
            <v>5.98</v>
          </cell>
        </row>
        <row r="2115">
          <cell r="A2115">
            <v>44089</v>
          </cell>
          <cell r="B2115">
            <v>5.8</v>
          </cell>
        </row>
        <row r="2116">
          <cell r="A2116">
            <v>44090</v>
          </cell>
          <cell r="B2116">
            <v>5.83</v>
          </cell>
        </row>
        <row r="2117">
          <cell r="A2117">
            <v>44091</v>
          </cell>
          <cell r="B2117">
            <v>5.77</v>
          </cell>
        </row>
        <row r="2118">
          <cell r="A2118">
            <v>44092</v>
          </cell>
          <cell r="B2118">
            <v>5.53</v>
          </cell>
        </row>
        <row r="2119">
          <cell r="A2119">
            <v>44095</v>
          </cell>
          <cell r="B2119">
            <v>5.56</v>
          </cell>
        </row>
        <row r="2120">
          <cell r="A2120">
            <v>44096</v>
          </cell>
          <cell r="B2120">
            <v>5.67</v>
          </cell>
        </row>
        <row r="2121">
          <cell r="A2121">
            <v>44097</v>
          </cell>
          <cell r="B2121">
            <v>5.51</v>
          </cell>
        </row>
        <row r="2122">
          <cell r="A2122">
            <v>44098</v>
          </cell>
          <cell r="B2122">
            <v>5.5</v>
          </cell>
        </row>
        <row r="2123">
          <cell r="A2123">
            <v>44099</v>
          </cell>
          <cell r="B2123">
            <v>5.58</v>
          </cell>
        </row>
        <row r="2124">
          <cell r="A2124">
            <v>44102</v>
          </cell>
          <cell r="B2124">
            <v>5.33</v>
          </cell>
        </row>
        <row r="2125">
          <cell r="A2125">
            <v>44103</v>
          </cell>
          <cell r="B2125">
            <v>5.21</v>
          </cell>
        </row>
        <row r="2126">
          <cell r="A2126">
            <v>44104</v>
          </cell>
          <cell r="B2126">
            <v>5.18</v>
          </cell>
        </row>
        <row r="2127">
          <cell r="A2127">
            <v>44105</v>
          </cell>
          <cell r="B2127">
            <v>5.52</v>
          </cell>
        </row>
        <row r="2128">
          <cell r="A2128">
            <v>44106</v>
          </cell>
          <cell r="B2128">
            <v>5.4</v>
          </cell>
        </row>
        <row r="2129">
          <cell r="A2129">
            <v>44109</v>
          </cell>
          <cell r="B2129">
            <v>5.31</v>
          </cell>
        </row>
        <row r="2130">
          <cell r="A2130">
            <v>44110</v>
          </cell>
          <cell r="B2130">
            <v>5.24</v>
          </cell>
        </row>
        <row r="2131">
          <cell r="A2131">
            <v>44111</v>
          </cell>
          <cell r="B2131">
            <v>5.2</v>
          </cell>
        </row>
        <row r="2132">
          <cell r="A2132">
            <v>44112</v>
          </cell>
          <cell r="B2132">
            <v>5.38</v>
          </cell>
        </row>
        <row r="2133">
          <cell r="A2133">
            <v>44113</v>
          </cell>
          <cell r="B2133">
            <v>5.25</v>
          </cell>
        </row>
        <row r="2134">
          <cell r="A2134">
            <v>44117</v>
          </cell>
          <cell r="B2134">
            <v>5.21</v>
          </cell>
        </row>
        <row r="2135">
          <cell r="A2135">
            <v>44118</v>
          </cell>
          <cell r="B2135">
            <v>5.22</v>
          </cell>
        </row>
        <row r="2136">
          <cell r="A2136">
            <v>44119</v>
          </cell>
          <cell r="B2136">
            <v>5.04</v>
          </cell>
        </row>
        <row r="2137">
          <cell r="A2137">
            <v>44120</v>
          </cell>
          <cell r="B2137">
            <v>4.83</v>
          </cell>
        </row>
        <row r="2138">
          <cell r="A2138">
            <v>44123</v>
          </cell>
          <cell r="B2138">
            <v>4.8099999999999996</v>
          </cell>
        </row>
        <row r="2139">
          <cell r="A2139">
            <v>44124</v>
          </cell>
          <cell r="B2139">
            <v>4.9400000000000004</v>
          </cell>
        </row>
        <row r="2140">
          <cell r="A2140">
            <v>44125</v>
          </cell>
          <cell r="B2140">
            <v>5.04</v>
          </cell>
        </row>
        <row r="2141">
          <cell r="A2141">
            <v>44126</v>
          </cell>
          <cell r="B2141">
            <v>4.91</v>
          </cell>
        </row>
        <row r="2142">
          <cell r="A2142">
            <v>44127</v>
          </cell>
          <cell r="B2142">
            <v>4.8499999999999996</v>
          </cell>
        </row>
        <row r="2143">
          <cell r="A2143">
            <v>44130</v>
          </cell>
          <cell r="B2143">
            <v>4.8</v>
          </cell>
        </row>
        <row r="2144">
          <cell r="A2144">
            <v>44131</v>
          </cell>
          <cell r="B2144">
            <v>4.62</v>
          </cell>
        </row>
        <row r="2145">
          <cell r="A2145">
            <v>44132</v>
          </cell>
          <cell r="B2145">
            <v>4.25</v>
          </cell>
        </row>
        <row r="2146">
          <cell r="A2146">
            <v>44133</v>
          </cell>
          <cell r="B2146">
            <v>4.54</v>
          </cell>
        </row>
        <row r="2147">
          <cell r="A2147">
            <v>44134</v>
          </cell>
          <cell r="B2147">
            <v>4.29</v>
          </cell>
        </row>
        <row r="2148">
          <cell r="A2148">
            <v>44138</v>
          </cell>
          <cell r="B2148">
            <v>4.2</v>
          </cell>
        </row>
        <row r="2149">
          <cell r="A2149">
            <v>44139</v>
          </cell>
          <cell r="B2149">
            <v>4.47</v>
          </cell>
        </row>
        <row r="2150">
          <cell r="A2150">
            <v>44140</v>
          </cell>
          <cell r="B2150">
            <v>4.3899999999999997</v>
          </cell>
        </row>
        <row r="2151">
          <cell r="A2151">
            <v>44141</v>
          </cell>
          <cell r="B2151">
            <v>4.5</v>
          </cell>
        </row>
        <row r="2152">
          <cell r="A2152">
            <v>44144</v>
          </cell>
          <cell r="B2152">
            <v>4.92</v>
          </cell>
        </row>
        <row r="2153">
          <cell r="A2153">
            <v>44145</v>
          </cell>
          <cell r="B2153">
            <v>4.9000000000000004</v>
          </cell>
        </row>
        <row r="2154">
          <cell r="A2154">
            <v>44146</v>
          </cell>
          <cell r="B2154">
            <v>4.71</v>
          </cell>
        </row>
        <row r="2155">
          <cell r="A2155">
            <v>44147</v>
          </cell>
          <cell r="B2155">
            <v>4.58</v>
          </cell>
        </row>
        <row r="2156">
          <cell r="A2156">
            <v>44148</v>
          </cell>
          <cell r="B2156">
            <v>4.76</v>
          </cell>
        </row>
        <row r="2157">
          <cell r="A2157">
            <v>44151</v>
          </cell>
          <cell r="B2157">
            <v>4.75</v>
          </cell>
        </row>
        <row r="2158">
          <cell r="A2158">
            <v>44152</v>
          </cell>
          <cell r="B2158">
            <v>4.87</v>
          </cell>
        </row>
        <row r="2159">
          <cell r="A2159">
            <v>44153</v>
          </cell>
          <cell r="B2159">
            <v>5.13</v>
          </cell>
        </row>
        <row r="2160">
          <cell r="A2160">
            <v>44154</v>
          </cell>
          <cell r="B2160">
            <v>4.9800000000000004</v>
          </cell>
        </row>
        <row r="2161">
          <cell r="A2161">
            <v>44155</v>
          </cell>
          <cell r="B2161">
            <v>5.12</v>
          </cell>
        </row>
        <row r="2162">
          <cell r="A2162">
            <v>44158</v>
          </cell>
          <cell r="B2162">
            <v>5.04</v>
          </cell>
        </row>
        <row r="2163">
          <cell r="A2163">
            <v>44159</v>
          </cell>
          <cell r="B2163">
            <v>5.0199999999999996</v>
          </cell>
        </row>
        <row r="2164">
          <cell r="A2164">
            <v>44160</v>
          </cell>
          <cell r="B2164">
            <v>4.88</v>
          </cell>
        </row>
        <row r="2165">
          <cell r="A2165">
            <v>44161</v>
          </cell>
          <cell r="B2165">
            <v>5.09</v>
          </cell>
        </row>
        <row r="2166">
          <cell r="A2166">
            <v>44162</v>
          </cell>
          <cell r="B2166">
            <v>4.8899999999999997</v>
          </cell>
        </row>
        <row r="2167">
          <cell r="A2167">
            <v>44165</v>
          </cell>
          <cell r="B2167">
            <v>4.6900000000000004</v>
          </cell>
        </row>
        <row r="2168">
          <cell r="A2168">
            <v>44166</v>
          </cell>
          <cell r="B2168">
            <v>5</v>
          </cell>
        </row>
        <row r="2169">
          <cell r="A2169">
            <v>44167</v>
          </cell>
          <cell r="B2169">
            <v>5.17</v>
          </cell>
        </row>
        <row r="2170">
          <cell r="A2170">
            <v>44168</v>
          </cell>
          <cell r="B2170">
            <v>5.26</v>
          </cell>
        </row>
        <row r="2171">
          <cell r="A2171">
            <v>44169</v>
          </cell>
          <cell r="B2171">
            <v>5.2</v>
          </cell>
        </row>
        <row r="2172">
          <cell r="A2172">
            <v>44172</v>
          </cell>
          <cell r="B2172">
            <v>5.1100000000000003</v>
          </cell>
        </row>
        <row r="2173">
          <cell r="A2173">
            <v>44173</v>
          </cell>
          <cell r="B2173">
            <v>5.12</v>
          </cell>
        </row>
        <row r="2174">
          <cell r="A2174">
            <v>44174</v>
          </cell>
          <cell r="B2174">
            <v>5.05</v>
          </cell>
        </row>
        <row r="2175">
          <cell r="A2175">
            <v>44175</v>
          </cell>
          <cell r="B2175">
            <v>5.22</v>
          </cell>
        </row>
        <row r="2176">
          <cell r="A2176">
            <v>44176</v>
          </cell>
          <cell r="B2176">
            <v>5.3</v>
          </cell>
        </row>
        <row r="2177">
          <cell r="A2177">
            <v>44179</v>
          </cell>
          <cell r="B2177">
            <v>5.01</v>
          </cell>
        </row>
        <row r="2178">
          <cell r="A2178">
            <v>44180</v>
          </cell>
          <cell r="B2178">
            <v>4.87</v>
          </cell>
        </row>
        <row r="2179">
          <cell r="A2179">
            <v>44181</v>
          </cell>
          <cell r="B2179">
            <v>4.92</v>
          </cell>
        </row>
        <row r="2180">
          <cell r="A2180">
            <v>44182</v>
          </cell>
          <cell r="B2180">
            <v>4.82</v>
          </cell>
        </row>
        <row r="2181">
          <cell r="A2181">
            <v>44183</v>
          </cell>
          <cell r="B2181">
            <v>4.78</v>
          </cell>
        </row>
        <row r="2182">
          <cell r="A2182">
            <v>44186</v>
          </cell>
          <cell r="B2182">
            <v>4.6399999999999997</v>
          </cell>
        </row>
        <row r="2183">
          <cell r="A2183">
            <v>44187</v>
          </cell>
          <cell r="B2183">
            <v>4.5</v>
          </cell>
        </row>
        <row r="2184">
          <cell r="A2184">
            <v>44188</v>
          </cell>
          <cell r="B2184">
            <v>4.5999999999999996</v>
          </cell>
        </row>
        <row r="2185">
          <cell r="A2185">
            <v>44193</v>
          </cell>
          <cell r="B2185">
            <v>4.5999999999999996</v>
          </cell>
        </row>
        <row r="2186">
          <cell r="A2186">
            <v>44194</v>
          </cell>
          <cell r="B2186">
            <v>4.6900000000000004</v>
          </cell>
        </row>
        <row r="2187">
          <cell r="A2187">
            <v>44195</v>
          </cell>
          <cell r="B2187">
            <v>4.63</v>
          </cell>
        </row>
        <row r="2188">
          <cell r="A2188">
            <v>44200</v>
          </cell>
          <cell r="B2188">
            <v>4.7</v>
          </cell>
        </row>
        <row r="2189">
          <cell r="A2189">
            <v>44201</v>
          </cell>
          <cell r="B2189">
            <v>4.67</v>
          </cell>
        </row>
        <row r="2190">
          <cell r="A2190">
            <v>44202</v>
          </cell>
          <cell r="B2190">
            <v>4.5199999999999996</v>
          </cell>
        </row>
        <row r="2191">
          <cell r="A2191">
            <v>44203</v>
          </cell>
          <cell r="B2191">
            <v>4.62</v>
          </cell>
        </row>
        <row r="2192">
          <cell r="A2192">
            <v>44204</v>
          </cell>
          <cell r="B2192">
            <v>4.82</v>
          </cell>
        </row>
        <row r="2193">
          <cell r="A2193">
            <v>44207</v>
          </cell>
          <cell r="B2193">
            <v>4.62</v>
          </cell>
        </row>
        <row r="2194">
          <cell r="A2194">
            <v>44208</v>
          </cell>
          <cell r="B2194">
            <v>4.6500000000000004</v>
          </cell>
        </row>
        <row r="2195">
          <cell r="A2195">
            <v>44209</v>
          </cell>
          <cell r="B2195">
            <v>4.63</v>
          </cell>
        </row>
        <row r="2196">
          <cell r="A2196">
            <v>44210</v>
          </cell>
          <cell r="B2196">
            <v>4.7699999999999996</v>
          </cell>
        </row>
        <row r="2197">
          <cell r="A2197">
            <v>44211</v>
          </cell>
          <cell r="B2197">
            <v>4.76</v>
          </cell>
        </row>
        <row r="2198">
          <cell r="A2198">
            <v>44214</v>
          </cell>
          <cell r="B2198">
            <v>4.6900000000000004</v>
          </cell>
        </row>
        <row r="2199">
          <cell r="A2199">
            <v>44215</v>
          </cell>
          <cell r="B2199">
            <v>4.63</v>
          </cell>
        </row>
        <row r="2200">
          <cell r="A2200">
            <v>44216</v>
          </cell>
          <cell r="B2200">
            <v>4.6399999999999997</v>
          </cell>
        </row>
        <row r="2201">
          <cell r="A2201">
            <v>44217</v>
          </cell>
          <cell r="B2201">
            <v>4.5</v>
          </cell>
        </row>
        <row r="2202">
          <cell r="A2202">
            <v>44218</v>
          </cell>
          <cell r="B2202">
            <v>4.41</v>
          </cell>
        </row>
        <row r="2203">
          <cell r="A2203">
            <v>44222</v>
          </cell>
          <cell r="B2203">
            <v>4.33</v>
          </cell>
        </row>
        <row r="2204">
          <cell r="A2204">
            <v>44223</v>
          </cell>
          <cell r="B2204">
            <v>4.37</v>
          </cell>
        </row>
        <row r="2205">
          <cell r="A2205">
            <v>44224</v>
          </cell>
          <cell r="B2205">
            <v>4.59</v>
          </cell>
        </row>
        <row r="2206">
          <cell r="A2206">
            <v>44225</v>
          </cell>
          <cell r="B2206">
            <v>4.5199999999999996</v>
          </cell>
        </row>
        <row r="2207">
          <cell r="A2207">
            <v>44228</v>
          </cell>
          <cell r="B2207">
            <v>4.54</v>
          </cell>
        </row>
        <row r="2208">
          <cell r="A2208">
            <v>44229</v>
          </cell>
          <cell r="B2208">
            <v>4.6500000000000004</v>
          </cell>
        </row>
        <row r="2209">
          <cell r="A2209">
            <v>44230</v>
          </cell>
          <cell r="B2209">
            <v>4.74</v>
          </cell>
        </row>
        <row r="2210">
          <cell r="A2210">
            <v>44231</v>
          </cell>
          <cell r="B2210">
            <v>4.62</v>
          </cell>
        </row>
        <row r="2211">
          <cell r="A2211">
            <v>44232</v>
          </cell>
          <cell r="B2211">
            <v>4.63</v>
          </cell>
        </row>
        <row r="2212">
          <cell r="A2212">
            <v>44235</v>
          </cell>
          <cell r="B2212">
            <v>4.47</v>
          </cell>
        </row>
        <row r="2213">
          <cell r="A2213">
            <v>44236</v>
          </cell>
          <cell r="B2213">
            <v>4.42</v>
          </cell>
        </row>
        <row r="2214">
          <cell r="A2214">
            <v>44237</v>
          </cell>
          <cell r="B2214">
            <v>4.24</v>
          </cell>
        </row>
        <row r="2215">
          <cell r="A2215">
            <v>44238</v>
          </cell>
          <cell r="B2215">
            <v>4.2300000000000004</v>
          </cell>
        </row>
        <row r="2216">
          <cell r="A2216">
            <v>44239</v>
          </cell>
          <cell r="B2216">
            <v>4.1900000000000004</v>
          </cell>
        </row>
        <row r="2217">
          <cell r="A2217">
            <v>44244</v>
          </cell>
          <cell r="B2217">
            <v>4.26</v>
          </cell>
        </row>
        <row r="2218">
          <cell r="A2218">
            <v>44245</v>
          </cell>
          <cell r="B2218">
            <v>4.2</v>
          </cell>
        </row>
        <row r="2219">
          <cell r="A2219">
            <v>44246</v>
          </cell>
          <cell r="B2219">
            <v>4.18</v>
          </cell>
        </row>
        <row r="2220">
          <cell r="A2220">
            <v>44249</v>
          </cell>
          <cell r="B2220">
            <v>3.98</v>
          </cell>
        </row>
        <row r="2221">
          <cell r="A2221">
            <v>44250</v>
          </cell>
          <cell r="B2221">
            <v>3.96</v>
          </cell>
        </row>
        <row r="2222">
          <cell r="A2222">
            <v>44251</v>
          </cell>
          <cell r="B2222">
            <v>3.9</v>
          </cell>
        </row>
        <row r="2223">
          <cell r="A2223">
            <v>44252</v>
          </cell>
          <cell r="B2223">
            <v>3.83</v>
          </cell>
        </row>
        <row r="2224">
          <cell r="A2224">
            <v>44253</v>
          </cell>
          <cell r="B2224">
            <v>3.74</v>
          </cell>
        </row>
        <row r="2225">
          <cell r="A2225">
            <v>44256</v>
          </cell>
          <cell r="B2225">
            <v>3.61</v>
          </cell>
        </row>
        <row r="2226">
          <cell r="A2226">
            <v>44257</v>
          </cell>
          <cell r="B2226">
            <v>3.63</v>
          </cell>
        </row>
        <row r="2227">
          <cell r="A2227">
            <v>44258</v>
          </cell>
          <cell r="B2227">
            <v>3.67</v>
          </cell>
        </row>
        <row r="2228">
          <cell r="A2228">
            <v>44259</v>
          </cell>
          <cell r="B2228">
            <v>3.7</v>
          </cell>
        </row>
        <row r="2229">
          <cell r="A2229">
            <v>44260</v>
          </cell>
          <cell r="B2229">
            <v>4.07</v>
          </cell>
        </row>
        <row r="2230">
          <cell r="A2230">
            <v>44263</v>
          </cell>
          <cell r="B2230">
            <v>3.83</v>
          </cell>
        </row>
        <row r="2231">
          <cell r="A2231">
            <v>44264</v>
          </cell>
          <cell r="B2231">
            <v>3.75</v>
          </cell>
        </row>
        <row r="2232">
          <cell r="A2232">
            <v>44265</v>
          </cell>
          <cell r="B2232">
            <v>4.05</v>
          </cell>
        </row>
        <row r="2233">
          <cell r="A2233">
            <v>44266</v>
          </cell>
          <cell r="B2233">
            <v>4.1399999999999997</v>
          </cell>
        </row>
        <row r="2234">
          <cell r="A2234">
            <v>44267</v>
          </cell>
          <cell r="B2234">
            <v>4.1900000000000004</v>
          </cell>
        </row>
        <row r="2235">
          <cell r="A2235">
            <v>44270</v>
          </cell>
          <cell r="B2235">
            <v>4.12</v>
          </cell>
        </row>
        <row r="2236">
          <cell r="A2236">
            <v>44271</v>
          </cell>
          <cell r="B2236">
            <v>3.97</v>
          </cell>
        </row>
        <row r="2237">
          <cell r="A2237">
            <v>44272</v>
          </cell>
          <cell r="B2237">
            <v>4.12</v>
          </cell>
        </row>
        <row r="2238">
          <cell r="A2238">
            <v>44273</v>
          </cell>
          <cell r="B2238">
            <v>3.97</v>
          </cell>
        </row>
        <row r="2239">
          <cell r="A2239">
            <v>44274</v>
          </cell>
          <cell r="B2239">
            <v>4.16</v>
          </cell>
        </row>
        <row r="2240">
          <cell r="A2240">
            <v>44277</v>
          </cell>
          <cell r="B2240">
            <v>4.05</v>
          </cell>
        </row>
        <row r="2241">
          <cell r="A2241">
            <v>44278</v>
          </cell>
          <cell r="B2241">
            <v>3.96</v>
          </cell>
        </row>
        <row r="2242">
          <cell r="A2242">
            <v>44279</v>
          </cell>
          <cell r="B2242">
            <v>3.88</v>
          </cell>
        </row>
        <row r="2243">
          <cell r="A2243">
            <v>44280</v>
          </cell>
          <cell r="B2243">
            <v>3.99</v>
          </cell>
        </row>
        <row r="2244">
          <cell r="A2244">
            <v>44281</v>
          </cell>
          <cell r="B2244">
            <v>3.81</v>
          </cell>
        </row>
        <row r="2245">
          <cell r="A2245">
            <v>44284</v>
          </cell>
          <cell r="B2245">
            <v>3.77</v>
          </cell>
        </row>
        <row r="2246">
          <cell r="A2246">
            <v>44285</v>
          </cell>
          <cell r="B2246">
            <v>3.86</v>
          </cell>
        </row>
        <row r="2247">
          <cell r="A2247">
            <v>44286</v>
          </cell>
          <cell r="B2247">
            <v>3.98</v>
          </cell>
        </row>
        <row r="2248">
          <cell r="A2248">
            <v>44287</v>
          </cell>
          <cell r="B2248">
            <v>3.84</v>
          </cell>
        </row>
        <row r="2249">
          <cell r="A2249">
            <v>44291</v>
          </cell>
          <cell r="B2249">
            <v>4.07</v>
          </cell>
        </row>
        <row r="2250">
          <cell r="A2250">
            <v>44292</v>
          </cell>
          <cell r="B2250">
            <v>4.05</v>
          </cell>
        </row>
        <row r="2251">
          <cell r="A2251">
            <v>44293</v>
          </cell>
          <cell r="B2251">
            <v>4</v>
          </cell>
        </row>
        <row r="2252">
          <cell r="A2252">
            <v>44294</v>
          </cell>
          <cell r="B2252">
            <v>4.05</v>
          </cell>
        </row>
        <row r="2253">
          <cell r="A2253">
            <v>44295</v>
          </cell>
          <cell r="B2253">
            <v>4.1100000000000003</v>
          </cell>
        </row>
        <row r="2254">
          <cell r="A2254">
            <v>44298</v>
          </cell>
          <cell r="B2254">
            <v>4.09</v>
          </cell>
        </row>
        <row r="2255">
          <cell r="A2255">
            <v>44299</v>
          </cell>
          <cell r="B2255">
            <v>4.33</v>
          </cell>
        </row>
        <row r="2256">
          <cell r="A2256">
            <v>44300</v>
          </cell>
          <cell r="B2256">
            <v>4.13</v>
          </cell>
        </row>
        <row r="2257">
          <cell r="A2257">
            <v>44301</v>
          </cell>
          <cell r="B2257">
            <v>4.1100000000000003</v>
          </cell>
        </row>
        <row r="2258">
          <cell r="A2258">
            <v>44302</v>
          </cell>
          <cell r="B2258">
            <v>4.1900000000000004</v>
          </cell>
        </row>
        <row r="2259">
          <cell r="A2259">
            <v>44305</v>
          </cell>
          <cell r="B2259">
            <v>4.0999999999999996</v>
          </cell>
        </row>
        <row r="2260">
          <cell r="A2260">
            <v>44306</v>
          </cell>
          <cell r="B2260">
            <v>3.99</v>
          </cell>
        </row>
        <row r="2261">
          <cell r="A2261">
            <v>44308</v>
          </cell>
          <cell r="B2261">
            <v>3.96</v>
          </cell>
        </row>
        <row r="2262">
          <cell r="A2262">
            <v>44309</v>
          </cell>
          <cell r="B2262">
            <v>3.96</v>
          </cell>
        </row>
        <row r="2263">
          <cell r="A2263">
            <v>44312</v>
          </cell>
          <cell r="B2263">
            <v>3.99</v>
          </cell>
        </row>
        <row r="2264">
          <cell r="A2264">
            <v>44313</v>
          </cell>
          <cell r="B2264">
            <v>3.96</v>
          </cell>
        </row>
        <row r="2265">
          <cell r="A2265">
            <v>44314</v>
          </cell>
          <cell r="B2265">
            <v>4</v>
          </cell>
        </row>
        <row r="2266">
          <cell r="A2266">
            <v>44315</v>
          </cell>
          <cell r="B2266">
            <v>3.93</v>
          </cell>
        </row>
        <row r="2267">
          <cell r="A2267">
            <v>44316</v>
          </cell>
          <cell r="B2267">
            <v>3.87</v>
          </cell>
        </row>
        <row r="2268">
          <cell r="A2268">
            <v>44319</v>
          </cell>
          <cell r="B2268">
            <v>3.86</v>
          </cell>
        </row>
        <row r="2269">
          <cell r="A2269">
            <v>44320</v>
          </cell>
          <cell r="B2269">
            <v>3.77</v>
          </cell>
        </row>
        <row r="2270">
          <cell r="A2270">
            <v>44321</v>
          </cell>
          <cell r="B2270">
            <v>3.88</v>
          </cell>
        </row>
        <row r="2271">
          <cell r="A2271">
            <v>44322</v>
          </cell>
          <cell r="B2271">
            <v>3.85</v>
          </cell>
        </row>
        <row r="2272">
          <cell r="A2272">
            <v>44323</v>
          </cell>
          <cell r="B2272">
            <v>3.87</v>
          </cell>
        </row>
        <row r="2273">
          <cell r="A2273">
            <v>44326</v>
          </cell>
          <cell r="B2273">
            <v>3.97</v>
          </cell>
        </row>
        <row r="2274">
          <cell r="A2274">
            <v>44327</v>
          </cell>
          <cell r="B2274">
            <v>3.92</v>
          </cell>
        </row>
        <row r="2275">
          <cell r="A2275">
            <v>44328</v>
          </cell>
          <cell r="B2275">
            <v>3.78</v>
          </cell>
        </row>
        <row r="2276">
          <cell r="A2276">
            <v>44329</v>
          </cell>
          <cell r="B2276">
            <v>3.87</v>
          </cell>
        </row>
        <row r="2277">
          <cell r="A2277">
            <v>44330</v>
          </cell>
          <cell r="B2277">
            <v>3.98</v>
          </cell>
        </row>
        <row r="2278">
          <cell r="A2278">
            <v>44333</v>
          </cell>
          <cell r="B2278">
            <v>4.03</v>
          </cell>
        </row>
        <row r="2279">
          <cell r="A2279">
            <v>44334</v>
          </cell>
          <cell r="B2279">
            <v>4.0199999999999996</v>
          </cell>
        </row>
        <row r="2280">
          <cell r="A2280">
            <v>44335</v>
          </cell>
          <cell r="B2280">
            <v>4.01</v>
          </cell>
        </row>
        <row r="2281">
          <cell r="A2281">
            <v>44336</v>
          </cell>
          <cell r="B2281">
            <v>3.99</v>
          </cell>
        </row>
        <row r="2282">
          <cell r="A2282">
            <v>44337</v>
          </cell>
          <cell r="B2282">
            <v>3.92</v>
          </cell>
        </row>
        <row r="2283">
          <cell r="A2283">
            <v>44340</v>
          </cell>
          <cell r="B2283">
            <v>3.91</v>
          </cell>
        </row>
        <row r="2284">
          <cell r="A2284">
            <v>44341</v>
          </cell>
          <cell r="B2284">
            <v>4.17</v>
          </cell>
        </row>
        <row r="2285">
          <cell r="A2285">
            <v>44342</v>
          </cell>
          <cell r="B2285">
            <v>4.04</v>
          </cell>
        </row>
        <row r="2286">
          <cell r="A2286">
            <v>44343</v>
          </cell>
          <cell r="B2286">
            <v>4.29</v>
          </cell>
        </row>
        <row r="2287">
          <cell r="A2287">
            <v>44344</v>
          </cell>
          <cell r="B2287">
            <v>4.26</v>
          </cell>
        </row>
        <row r="2288">
          <cell r="A2288">
            <v>44347</v>
          </cell>
          <cell r="B2288">
            <v>4.22</v>
          </cell>
        </row>
        <row r="2289">
          <cell r="A2289">
            <v>44348</v>
          </cell>
          <cell r="B2289">
            <v>4.45</v>
          </cell>
        </row>
        <row r="2290">
          <cell r="A2290">
            <v>44349</v>
          </cell>
          <cell r="B2290">
            <v>4.45</v>
          </cell>
        </row>
        <row r="2291">
          <cell r="A2291">
            <v>44351</v>
          </cell>
          <cell r="B2291">
            <v>4.63</v>
          </cell>
        </row>
        <row r="2292">
          <cell r="A2292">
            <v>44354</v>
          </cell>
          <cell r="B2292">
            <v>4.59</v>
          </cell>
        </row>
        <row r="2293">
          <cell r="A2293">
            <v>44355</v>
          </cell>
          <cell r="B2293">
            <v>4.5599999999999996</v>
          </cell>
        </row>
        <row r="2294">
          <cell r="A2294">
            <v>44356</v>
          </cell>
          <cell r="B2294">
            <v>4.5</v>
          </cell>
        </row>
        <row r="2295">
          <cell r="A2295">
            <v>44357</v>
          </cell>
          <cell r="B2295">
            <v>4.46</v>
          </cell>
        </row>
        <row r="2296">
          <cell r="A2296">
            <v>44358</v>
          </cell>
          <cell r="B2296">
            <v>4.34</v>
          </cell>
        </row>
        <row r="2297">
          <cell r="A2297">
            <v>44361</v>
          </cell>
          <cell r="B2297">
            <v>4.75</v>
          </cell>
        </row>
        <row r="2298">
          <cell r="A2298">
            <v>44362</v>
          </cell>
          <cell r="B2298">
            <v>4.66</v>
          </cell>
        </row>
        <row r="2299">
          <cell r="A2299">
            <v>44363</v>
          </cell>
          <cell r="B2299">
            <v>4.6399999999999997</v>
          </cell>
        </row>
        <row r="2300">
          <cell r="A2300">
            <v>44364</v>
          </cell>
          <cell r="B2300">
            <v>4.66</v>
          </cell>
        </row>
        <row r="2301">
          <cell r="A2301">
            <v>44365</v>
          </cell>
          <cell r="B2301">
            <v>4.57</v>
          </cell>
        </row>
        <row r="2302">
          <cell r="A2302">
            <v>44368</v>
          </cell>
          <cell r="B2302">
            <v>4.8</v>
          </cell>
        </row>
        <row r="2303">
          <cell r="A2303">
            <v>44369</v>
          </cell>
          <cell r="B2303">
            <v>4.6900000000000004</v>
          </cell>
        </row>
        <row r="2304">
          <cell r="A2304">
            <v>44370</v>
          </cell>
          <cell r="B2304">
            <v>4.74</v>
          </cell>
        </row>
        <row r="2305">
          <cell r="A2305">
            <v>44371</v>
          </cell>
          <cell r="B2305">
            <v>4.75</v>
          </cell>
        </row>
        <row r="2306">
          <cell r="A2306">
            <v>44372</v>
          </cell>
          <cell r="B2306">
            <v>4.59</v>
          </cell>
        </row>
        <row r="2307">
          <cell r="A2307">
            <v>44375</v>
          </cell>
          <cell r="B2307">
            <v>4.57</v>
          </cell>
        </row>
        <row r="2308">
          <cell r="A2308">
            <v>44376</v>
          </cell>
          <cell r="B2308">
            <v>4.49</v>
          </cell>
        </row>
        <row r="2309">
          <cell r="A2309">
            <v>44377</v>
          </cell>
          <cell r="B2309">
            <v>4.33</v>
          </cell>
        </row>
        <row r="2310">
          <cell r="A2310">
            <v>44378</v>
          </cell>
          <cell r="B2310">
            <v>4.26</v>
          </cell>
        </row>
        <row r="2311">
          <cell r="A2311">
            <v>44379</v>
          </cell>
          <cell r="B2311">
            <v>4.34</v>
          </cell>
        </row>
        <row r="2312">
          <cell r="A2312">
            <v>44382</v>
          </cell>
          <cell r="B2312">
            <v>4.3</v>
          </cell>
        </row>
        <row r="2313">
          <cell r="A2313">
            <v>44383</v>
          </cell>
          <cell r="B2313">
            <v>4.17</v>
          </cell>
        </row>
        <row r="2314">
          <cell r="A2314">
            <v>44384</v>
          </cell>
          <cell r="B2314">
            <v>4.17</v>
          </cell>
        </row>
        <row r="2315">
          <cell r="A2315">
            <v>44385</v>
          </cell>
          <cell r="B2315">
            <v>4.1399999999999997</v>
          </cell>
        </row>
        <row r="2316">
          <cell r="A2316">
            <v>44389</v>
          </cell>
          <cell r="B2316">
            <v>4.2300000000000004</v>
          </cell>
        </row>
        <row r="2317">
          <cell r="A2317">
            <v>44390</v>
          </cell>
          <cell r="B2317">
            <v>4.25</v>
          </cell>
        </row>
        <row r="2318">
          <cell r="A2318">
            <v>44391</v>
          </cell>
          <cell r="B2318">
            <v>4.28</v>
          </cell>
        </row>
        <row r="2319">
          <cell r="A2319">
            <v>44392</v>
          </cell>
          <cell r="B2319">
            <v>4.1900000000000004</v>
          </cell>
        </row>
        <row r="2320">
          <cell r="A2320">
            <v>44393</v>
          </cell>
          <cell r="B2320">
            <v>4.1399999999999997</v>
          </cell>
        </row>
        <row r="2321">
          <cell r="A2321">
            <v>44396</v>
          </cell>
          <cell r="B2321">
            <v>4.0599999999999996</v>
          </cell>
        </row>
        <row r="2322">
          <cell r="A2322">
            <v>44397</v>
          </cell>
          <cell r="B2322">
            <v>4.07</v>
          </cell>
        </row>
        <row r="2323">
          <cell r="A2323">
            <v>44398</v>
          </cell>
          <cell r="B2323">
            <v>3.97</v>
          </cell>
        </row>
        <row r="2324">
          <cell r="A2324">
            <v>44399</v>
          </cell>
          <cell r="B2324">
            <v>3.95</v>
          </cell>
        </row>
        <row r="2325">
          <cell r="A2325">
            <v>44400</v>
          </cell>
          <cell r="B2325">
            <v>3.87</v>
          </cell>
        </row>
        <row r="2326">
          <cell r="A2326">
            <v>44403</v>
          </cell>
          <cell r="B2326">
            <v>3.79</v>
          </cell>
        </row>
        <row r="2327">
          <cell r="A2327">
            <v>44404</v>
          </cell>
          <cell r="B2327">
            <v>3.73</v>
          </cell>
        </row>
        <row r="2328">
          <cell r="A2328">
            <v>44405</v>
          </cell>
          <cell r="B2328">
            <v>3.82</v>
          </cell>
        </row>
        <row r="2329">
          <cell r="A2329">
            <v>44406</v>
          </cell>
          <cell r="B2329">
            <v>3.71</v>
          </cell>
        </row>
        <row r="2330">
          <cell r="A2330">
            <v>44407</v>
          </cell>
          <cell r="B2330">
            <v>3.64</v>
          </cell>
        </row>
        <row r="2331">
          <cell r="A2331">
            <v>44410</v>
          </cell>
          <cell r="B2331">
            <v>3.64</v>
          </cell>
        </row>
        <row r="2332">
          <cell r="A2332">
            <v>44411</v>
          </cell>
          <cell r="B2332">
            <v>3.6</v>
          </cell>
        </row>
        <row r="2333">
          <cell r="A2333">
            <v>44412</v>
          </cell>
          <cell r="B2333">
            <v>3.56</v>
          </cell>
        </row>
        <row r="2334">
          <cell r="A2334">
            <v>44413</v>
          </cell>
          <cell r="B2334">
            <v>3.48</v>
          </cell>
        </row>
        <row r="2335">
          <cell r="A2335">
            <v>44414</v>
          </cell>
          <cell r="B2335">
            <v>3.51</v>
          </cell>
        </row>
        <row r="2336">
          <cell r="A2336">
            <v>44417</v>
          </cell>
          <cell r="B2336">
            <v>3.48</v>
          </cell>
        </row>
        <row r="2337">
          <cell r="A2337">
            <v>44418</v>
          </cell>
          <cell r="B2337">
            <v>3.44</v>
          </cell>
        </row>
        <row r="2338">
          <cell r="A2338">
            <v>44419</v>
          </cell>
          <cell r="B2338">
            <v>3.35</v>
          </cell>
        </row>
        <row r="2339">
          <cell r="A2339">
            <v>44420</v>
          </cell>
          <cell r="B2339">
            <v>3.27</v>
          </cell>
        </row>
        <row r="2340">
          <cell r="A2340">
            <v>44421</v>
          </cell>
          <cell r="B2340">
            <v>3.32</v>
          </cell>
        </row>
        <row r="2341">
          <cell r="A2341">
            <v>44424</v>
          </cell>
          <cell r="B2341">
            <v>3.12</v>
          </cell>
        </row>
        <row r="2342">
          <cell r="A2342">
            <v>44425</v>
          </cell>
          <cell r="B2342">
            <v>3.1</v>
          </cell>
        </row>
        <row r="2343">
          <cell r="A2343">
            <v>44426</v>
          </cell>
          <cell r="B2343">
            <v>3.24</v>
          </cell>
        </row>
        <row r="2344">
          <cell r="A2344">
            <v>44427</v>
          </cell>
          <cell r="B2344">
            <v>3.22</v>
          </cell>
        </row>
        <row r="2345">
          <cell r="A2345">
            <v>44428</v>
          </cell>
          <cell r="B2345">
            <v>3.32</v>
          </cell>
        </row>
        <row r="2346">
          <cell r="A2346">
            <v>44431</v>
          </cell>
          <cell r="B2346">
            <v>3.3</v>
          </cell>
        </row>
        <row r="2347">
          <cell r="A2347">
            <v>44432</v>
          </cell>
          <cell r="B2347">
            <v>3.39</v>
          </cell>
        </row>
        <row r="2348">
          <cell r="A2348">
            <v>44433</v>
          </cell>
          <cell r="B2348">
            <v>3.39</v>
          </cell>
        </row>
        <row r="2349">
          <cell r="A2349">
            <v>44434</v>
          </cell>
          <cell r="B2349">
            <v>3.4</v>
          </cell>
        </row>
        <row r="2350">
          <cell r="A2350">
            <v>44435</v>
          </cell>
          <cell r="B2350">
            <v>3.39</v>
          </cell>
        </row>
        <row r="2351">
          <cell r="A2351">
            <v>44438</v>
          </cell>
          <cell r="B2351">
            <v>3.26</v>
          </cell>
        </row>
        <row r="2352">
          <cell r="A2352">
            <v>44439</v>
          </cell>
          <cell r="B2352">
            <v>3.21</v>
          </cell>
        </row>
        <row r="2353">
          <cell r="A2353">
            <v>44440</v>
          </cell>
          <cell r="B2353">
            <v>3.15</v>
          </cell>
        </row>
        <row r="2354">
          <cell r="A2354">
            <v>44441</v>
          </cell>
          <cell r="B2354">
            <v>3.06</v>
          </cell>
        </row>
        <row r="2355">
          <cell r="A2355">
            <v>44442</v>
          </cell>
          <cell r="B2355">
            <v>3.04</v>
          </cell>
        </row>
        <row r="2356">
          <cell r="A2356">
            <v>44445</v>
          </cell>
          <cell r="B2356">
            <v>3.06</v>
          </cell>
        </row>
        <row r="2357">
          <cell r="A2357">
            <v>44447</v>
          </cell>
          <cell r="B2357">
            <v>2.87</v>
          </cell>
        </row>
        <row r="2358">
          <cell r="A2358">
            <v>44448</v>
          </cell>
          <cell r="B2358">
            <v>2.98</v>
          </cell>
        </row>
        <row r="2359">
          <cell r="A2359">
            <v>44449</v>
          </cell>
          <cell r="B2359">
            <v>3.01</v>
          </cell>
        </row>
        <row r="2360">
          <cell r="A2360">
            <v>44452</v>
          </cell>
          <cell r="B2360">
            <v>3.21</v>
          </cell>
        </row>
        <row r="2361">
          <cell r="A2361">
            <v>44453</v>
          </cell>
          <cell r="B2361">
            <v>3.17</v>
          </cell>
        </row>
        <row r="2362">
          <cell r="A2362">
            <v>44454</v>
          </cell>
          <cell r="B2362">
            <v>3.03</v>
          </cell>
        </row>
        <row r="2363">
          <cell r="A2363">
            <v>44455</v>
          </cell>
          <cell r="B2363">
            <v>3.04</v>
          </cell>
        </row>
        <row r="2364">
          <cell r="A2364">
            <v>44456</v>
          </cell>
          <cell r="B2364">
            <v>2.97</v>
          </cell>
        </row>
        <row r="2365">
          <cell r="A2365">
            <v>44459</v>
          </cell>
          <cell r="B2365">
            <v>2.87</v>
          </cell>
        </row>
        <row r="2366">
          <cell r="A2366">
            <v>44460</v>
          </cell>
          <cell r="B2366">
            <v>2.99</v>
          </cell>
        </row>
        <row r="2367">
          <cell r="A2367">
            <v>44461</v>
          </cell>
          <cell r="B2367">
            <v>3.04</v>
          </cell>
        </row>
        <row r="2368">
          <cell r="A2368">
            <v>44462</v>
          </cell>
          <cell r="B2368">
            <v>3.08</v>
          </cell>
        </row>
        <row r="2369">
          <cell r="A2369">
            <v>44463</v>
          </cell>
          <cell r="B2369">
            <v>3.01</v>
          </cell>
        </row>
        <row r="2370">
          <cell r="A2370">
            <v>44466</v>
          </cell>
          <cell r="B2370">
            <v>2.94</v>
          </cell>
        </row>
        <row r="2371">
          <cell r="A2371">
            <v>44467</v>
          </cell>
          <cell r="B2371">
            <v>2.73</v>
          </cell>
        </row>
        <row r="2372">
          <cell r="A2372">
            <v>44468</v>
          </cell>
          <cell r="B2372">
            <v>2.74</v>
          </cell>
        </row>
        <row r="2373">
          <cell r="A2373">
            <v>44469</v>
          </cell>
          <cell r="B2373">
            <v>2.71</v>
          </cell>
        </row>
        <row r="2374">
          <cell r="A2374">
            <v>44470</v>
          </cell>
          <cell r="B2374">
            <v>2.93</v>
          </cell>
        </row>
        <row r="2375">
          <cell r="A2375">
            <v>44473</v>
          </cell>
          <cell r="B2375">
            <v>2.79</v>
          </cell>
        </row>
        <row r="2376">
          <cell r="A2376">
            <v>44474</v>
          </cell>
          <cell r="B2376">
            <v>2.77</v>
          </cell>
        </row>
        <row r="2377">
          <cell r="A2377">
            <v>44475</v>
          </cell>
          <cell r="B2377">
            <v>2.78</v>
          </cell>
        </row>
        <row r="2378">
          <cell r="A2378">
            <v>44476</v>
          </cell>
          <cell r="B2378">
            <v>2.91</v>
          </cell>
        </row>
        <row r="2379">
          <cell r="A2379">
            <v>44477</v>
          </cell>
          <cell r="B2379">
            <v>3.01</v>
          </cell>
        </row>
        <row r="2380">
          <cell r="A2380">
            <v>44480</v>
          </cell>
          <cell r="B2380">
            <v>2.96</v>
          </cell>
        </row>
        <row r="2381">
          <cell r="A2381">
            <v>44482</v>
          </cell>
          <cell r="B2381">
            <v>3.15</v>
          </cell>
        </row>
        <row r="2382">
          <cell r="A2382">
            <v>44483</v>
          </cell>
          <cell r="B2382">
            <v>3.08</v>
          </cell>
        </row>
        <row r="2383">
          <cell r="A2383">
            <v>44484</v>
          </cell>
          <cell r="B2383">
            <v>3.11</v>
          </cell>
        </row>
        <row r="2384">
          <cell r="A2384">
            <v>44487</v>
          </cell>
          <cell r="B2384">
            <v>3.11</v>
          </cell>
        </row>
        <row r="2385">
          <cell r="A2385">
            <v>44488</v>
          </cell>
          <cell r="B2385">
            <v>2.9</v>
          </cell>
        </row>
        <row r="2386">
          <cell r="A2386">
            <v>44489</v>
          </cell>
          <cell r="B2386">
            <v>2.89</v>
          </cell>
        </row>
        <row r="2387">
          <cell r="A2387">
            <v>44490</v>
          </cell>
          <cell r="B2387">
            <v>2.72</v>
          </cell>
        </row>
        <row r="2388">
          <cell r="A2388">
            <v>44491</v>
          </cell>
          <cell r="B2388">
            <v>2.62</v>
          </cell>
        </row>
        <row r="2389">
          <cell r="A2389">
            <v>44494</v>
          </cell>
          <cell r="B2389">
            <v>2.7</v>
          </cell>
        </row>
        <row r="2390">
          <cell r="A2390">
            <v>44495</v>
          </cell>
          <cell r="B2390">
            <v>2.5099999999999998</v>
          </cell>
        </row>
        <row r="2391">
          <cell r="A2391">
            <v>44496</v>
          </cell>
          <cell r="B2391">
            <v>2.65</v>
          </cell>
        </row>
        <row r="2392">
          <cell r="A2392">
            <v>44497</v>
          </cell>
          <cell r="B2392">
            <v>2.54</v>
          </cell>
        </row>
        <row r="2393">
          <cell r="A2393">
            <v>44498</v>
          </cell>
          <cell r="B2393">
            <v>2.48</v>
          </cell>
        </row>
        <row r="2394">
          <cell r="A2394">
            <v>44501</v>
          </cell>
          <cell r="B2394">
            <v>2.8</v>
          </cell>
        </row>
        <row r="2395">
          <cell r="A2395">
            <v>44503</v>
          </cell>
          <cell r="B2395">
            <v>2.89</v>
          </cell>
        </row>
        <row r="2396">
          <cell r="A2396">
            <v>44504</v>
          </cell>
          <cell r="B2396">
            <v>2.66</v>
          </cell>
        </row>
        <row r="2397">
          <cell r="A2397">
            <v>44505</v>
          </cell>
          <cell r="B2397">
            <v>2.68</v>
          </cell>
        </row>
        <row r="2398">
          <cell r="A2398">
            <v>44508</v>
          </cell>
          <cell r="B2398">
            <v>2.8</v>
          </cell>
        </row>
        <row r="2399">
          <cell r="A2399">
            <v>44509</v>
          </cell>
          <cell r="B2399">
            <v>2.8</v>
          </cell>
        </row>
        <row r="2400">
          <cell r="A2400">
            <v>44510</v>
          </cell>
          <cell r="B2400">
            <v>2.75</v>
          </cell>
        </row>
        <row r="2401">
          <cell r="A2401">
            <v>44511</v>
          </cell>
          <cell r="B2401">
            <v>2.77</v>
          </cell>
        </row>
        <row r="2402">
          <cell r="A2402">
            <v>44512</v>
          </cell>
          <cell r="B2402">
            <v>2.79</v>
          </cell>
        </row>
        <row r="2403">
          <cell r="A2403">
            <v>44516</v>
          </cell>
          <cell r="B2403">
            <v>2.61</v>
          </cell>
        </row>
        <row r="2404">
          <cell r="A2404">
            <v>44517</v>
          </cell>
          <cell r="B2404">
            <v>2.57</v>
          </cell>
        </row>
        <row r="2405">
          <cell r="A2405">
            <v>44518</v>
          </cell>
          <cell r="B2405">
            <v>2.5499999999999998</v>
          </cell>
        </row>
        <row r="2406">
          <cell r="A2406">
            <v>44519</v>
          </cell>
          <cell r="B2406">
            <v>2.5099999999999998</v>
          </cell>
        </row>
        <row r="2407">
          <cell r="A2407">
            <v>44522</v>
          </cell>
          <cell r="B2407">
            <v>2.41</v>
          </cell>
        </row>
        <row r="2408">
          <cell r="A2408">
            <v>44523</v>
          </cell>
          <cell r="B2408">
            <v>2.37</v>
          </cell>
        </row>
        <row r="2409">
          <cell r="A2409">
            <v>44524</v>
          </cell>
          <cell r="B2409">
            <v>2.46</v>
          </cell>
        </row>
        <row r="2410">
          <cell r="A2410">
            <v>44525</v>
          </cell>
          <cell r="B2410">
            <v>2.5</v>
          </cell>
        </row>
        <row r="2411">
          <cell r="A2411">
            <v>44526</v>
          </cell>
          <cell r="B2411">
            <v>2.35</v>
          </cell>
        </row>
        <row r="2412">
          <cell r="A2412">
            <v>44529</v>
          </cell>
          <cell r="B2412">
            <v>2.41</v>
          </cell>
        </row>
        <row r="2413">
          <cell r="A2413">
            <v>44530</v>
          </cell>
          <cell r="B2413">
            <v>2.48</v>
          </cell>
        </row>
        <row r="2414">
          <cell r="A2414">
            <v>44531</v>
          </cell>
          <cell r="B2414">
            <v>2.36</v>
          </cell>
        </row>
        <row r="2415">
          <cell r="A2415">
            <v>44532</v>
          </cell>
          <cell r="B2415">
            <v>2.46</v>
          </cell>
        </row>
        <row r="2416">
          <cell r="A2416">
            <v>44533</v>
          </cell>
          <cell r="B2416">
            <v>2.48</v>
          </cell>
        </row>
        <row r="2417">
          <cell r="A2417">
            <v>44536</v>
          </cell>
          <cell r="B2417">
            <v>2.56</v>
          </cell>
        </row>
        <row r="2418">
          <cell r="A2418">
            <v>44537</v>
          </cell>
          <cell r="B2418">
            <v>2.4900000000000002</v>
          </cell>
        </row>
        <row r="2419">
          <cell r="A2419">
            <v>44538</v>
          </cell>
          <cell r="B2419">
            <v>2.62</v>
          </cell>
        </row>
        <row r="2420">
          <cell r="A2420">
            <v>44539</v>
          </cell>
          <cell r="B2420">
            <v>2.59</v>
          </cell>
        </row>
        <row r="2421">
          <cell r="A2421">
            <v>44540</v>
          </cell>
          <cell r="B2421">
            <v>2.9</v>
          </cell>
        </row>
        <row r="2422">
          <cell r="A2422">
            <v>44543</v>
          </cell>
          <cell r="B2422">
            <v>2.63</v>
          </cell>
        </row>
        <row r="2423">
          <cell r="A2423">
            <v>44544</v>
          </cell>
          <cell r="B2423">
            <v>2.5</v>
          </cell>
        </row>
        <row r="2424">
          <cell r="A2424">
            <v>44545</v>
          </cell>
          <cell r="B2424">
            <v>2.5499999999999998</v>
          </cell>
        </row>
        <row r="2425">
          <cell r="A2425">
            <v>44546</v>
          </cell>
          <cell r="B2425">
            <v>2.58</v>
          </cell>
        </row>
        <row r="2426">
          <cell r="A2426">
            <v>44547</v>
          </cell>
          <cell r="B2426">
            <v>2.57</v>
          </cell>
        </row>
        <row r="2427">
          <cell r="A2427">
            <v>44550</v>
          </cell>
          <cell r="B2427">
            <v>2.52</v>
          </cell>
        </row>
        <row r="2428">
          <cell r="A2428">
            <v>44551</v>
          </cell>
          <cell r="B2428">
            <v>2.54</v>
          </cell>
        </row>
        <row r="2429">
          <cell r="A2429">
            <v>44552</v>
          </cell>
          <cell r="B2429">
            <v>2.46</v>
          </cell>
        </row>
        <row r="2430">
          <cell r="A2430">
            <v>44553</v>
          </cell>
          <cell r="B2430">
            <v>2.41</v>
          </cell>
        </row>
        <row r="2431">
          <cell r="A2431">
            <v>44557</v>
          </cell>
          <cell r="B2431">
            <v>2.4</v>
          </cell>
        </row>
        <row r="2432">
          <cell r="A2432">
            <v>44558</v>
          </cell>
          <cell r="B2432">
            <v>2.41</v>
          </cell>
        </row>
        <row r="2433">
          <cell r="A2433">
            <v>44559</v>
          </cell>
          <cell r="B2433">
            <v>2.39</v>
          </cell>
        </row>
        <row r="2434">
          <cell r="A2434">
            <v>44560</v>
          </cell>
          <cell r="B2434">
            <v>2.46</v>
          </cell>
        </row>
        <row r="2435">
          <cell r="A2435">
            <v>44564</v>
          </cell>
          <cell r="B2435">
            <v>2.39</v>
          </cell>
        </row>
        <row r="2436">
          <cell r="A2436">
            <v>44565</v>
          </cell>
          <cell r="B2436">
            <v>2.29</v>
          </cell>
        </row>
        <row r="2437">
          <cell r="A2437">
            <v>44566</v>
          </cell>
          <cell r="B2437">
            <v>2.14</v>
          </cell>
        </row>
        <row r="2438">
          <cell r="A2438">
            <v>44567</v>
          </cell>
          <cell r="B2438">
            <v>2.09</v>
          </cell>
        </row>
        <row r="2439">
          <cell r="A2439">
            <v>44568</v>
          </cell>
          <cell r="B2439">
            <v>2.0699999999999998</v>
          </cell>
        </row>
        <row r="2440">
          <cell r="A2440">
            <v>44571</v>
          </cell>
          <cell r="B2440">
            <v>2</v>
          </cell>
        </row>
        <row r="2441">
          <cell r="A2441">
            <v>44572</v>
          </cell>
          <cell r="B2441">
            <v>2.04</v>
          </cell>
        </row>
        <row r="2442">
          <cell r="A2442">
            <v>44573</v>
          </cell>
          <cell r="B2442">
            <v>2.0499999999999998</v>
          </cell>
        </row>
        <row r="2443">
          <cell r="A2443">
            <v>44574</v>
          </cell>
          <cell r="B2443">
            <v>2.08</v>
          </cell>
        </row>
        <row r="2444">
          <cell r="A2444">
            <v>44575</v>
          </cell>
          <cell r="B2444">
            <v>2.16</v>
          </cell>
        </row>
        <row r="2445">
          <cell r="A2445">
            <v>44578</v>
          </cell>
          <cell r="B2445">
            <v>2.17</v>
          </cell>
        </row>
        <row r="2446">
          <cell r="A2446">
            <v>44579</v>
          </cell>
          <cell r="B2446">
            <v>2.25</v>
          </cell>
        </row>
        <row r="2447">
          <cell r="A2447">
            <v>44580</v>
          </cell>
          <cell r="B2447">
            <v>2.2000000000000002</v>
          </cell>
        </row>
        <row r="2448">
          <cell r="A2448">
            <v>44581</v>
          </cell>
          <cell r="B2448">
            <v>2.35</v>
          </cell>
        </row>
        <row r="2449">
          <cell r="A2449">
            <v>44582</v>
          </cell>
          <cell r="B2449">
            <v>2.39</v>
          </cell>
        </row>
        <row r="2450">
          <cell r="A2450">
            <v>44585</v>
          </cell>
          <cell r="B2450">
            <v>2.38</v>
          </cell>
        </row>
        <row r="2451">
          <cell r="A2451">
            <v>44586</v>
          </cell>
          <cell r="B2451">
            <v>2.4700000000000002</v>
          </cell>
        </row>
        <row r="2452">
          <cell r="A2452">
            <v>44587</v>
          </cell>
          <cell r="B2452">
            <v>2.5499999999999998</v>
          </cell>
        </row>
        <row r="2453">
          <cell r="A2453">
            <v>44588</v>
          </cell>
          <cell r="B2453">
            <v>2.5299999999999998</v>
          </cell>
        </row>
        <row r="2454">
          <cell r="A2454">
            <v>44589</v>
          </cell>
          <cell r="B2454">
            <v>2.52</v>
          </cell>
        </row>
        <row r="2455">
          <cell r="A2455">
            <v>44592</v>
          </cell>
          <cell r="B2455">
            <v>2.58</v>
          </cell>
        </row>
        <row r="2456">
          <cell r="A2456">
            <v>44593</v>
          </cell>
          <cell r="B2456">
            <v>2.57</v>
          </cell>
        </row>
        <row r="2457">
          <cell r="A2457">
            <v>44594</v>
          </cell>
          <cell r="B2457">
            <v>2.5099999999999998</v>
          </cell>
        </row>
        <row r="2458">
          <cell r="A2458">
            <v>44595</v>
          </cell>
          <cell r="B2458">
            <v>2.54</v>
          </cell>
        </row>
        <row r="2459">
          <cell r="A2459">
            <v>44596</v>
          </cell>
          <cell r="B2459">
            <v>2.4900000000000002</v>
          </cell>
        </row>
        <row r="2460">
          <cell r="A2460">
            <v>44599</v>
          </cell>
          <cell r="B2460">
            <v>2.41</v>
          </cell>
        </row>
        <row r="2461">
          <cell r="A2461">
            <v>44600</v>
          </cell>
          <cell r="B2461">
            <v>2.41</v>
          </cell>
        </row>
        <row r="2462">
          <cell r="A2462">
            <v>44601</v>
          </cell>
          <cell r="B2462">
            <v>2.4300000000000002</v>
          </cell>
        </row>
        <row r="2463">
          <cell r="A2463">
            <v>44602</v>
          </cell>
          <cell r="B2463">
            <v>2.42</v>
          </cell>
        </row>
        <row r="2464">
          <cell r="A2464">
            <v>44603</v>
          </cell>
          <cell r="B2464">
            <v>2.33</v>
          </cell>
        </row>
        <row r="2465">
          <cell r="A2465">
            <v>44606</v>
          </cell>
          <cell r="B2465">
            <v>2.38</v>
          </cell>
        </row>
        <row r="2466">
          <cell r="A2466">
            <v>44607</v>
          </cell>
          <cell r="B2466">
            <v>2.4300000000000002</v>
          </cell>
        </row>
        <row r="2467">
          <cell r="A2467">
            <v>44608</v>
          </cell>
          <cell r="B2467">
            <v>2.44</v>
          </cell>
        </row>
        <row r="2468">
          <cell r="A2468">
            <v>44609</v>
          </cell>
          <cell r="B2468">
            <v>2.42</v>
          </cell>
        </row>
        <row r="2469">
          <cell r="A2469">
            <v>44610</v>
          </cell>
          <cell r="B2469">
            <v>2.41</v>
          </cell>
        </row>
        <row r="2470">
          <cell r="A2470">
            <v>44613</v>
          </cell>
          <cell r="B2470">
            <v>2.27</v>
          </cell>
        </row>
        <row r="2471">
          <cell r="A2471">
            <v>44614</v>
          </cell>
          <cell r="B2471">
            <v>2.4300000000000002</v>
          </cell>
        </row>
        <row r="2472">
          <cell r="A2472">
            <v>44615</v>
          </cell>
          <cell r="B2472">
            <v>2.38</v>
          </cell>
        </row>
        <row r="2473">
          <cell r="A2473">
            <v>44616</v>
          </cell>
          <cell r="B2473">
            <v>2.37</v>
          </cell>
        </row>
        <row r="2474">
          <cell r="A2474">
            <v>44617</v>
          </cell>
          <cell r="B2474">
            <v>2.2599999999999998</v>
          </cell>
        </row>
        <row r="2475">
          <cell r="A2475">
            <v>44622</v>
          </cell>
          <cell r="B2475">
            <v>2.23</v>
          </cell>
        </row>
        <row r="2476">
          <cell r="A2476">
            <v>44623</v>
          </cell>
          <cell r="B2476">
            <v>2.21</v>
          </cell>
        </row>
        <row r="2477">
          <cell r="A2477">
            <v>44624</v>
          </cell>
          <cell r="B2477">
            <v>2.1800000000000002</v>
          </cell>
        </row>
        <row r="2478">
          <cell r="A2478">
            <v>44627</v>
          </cell>
          <cell r="B2478">
            <v>2.0499999999999998</v>
          </cell>
        </row>
        <row r="2479">
          <cell r="A2479">
            <v>44628</v>
          </cell>
          <cell r="B2479">
            <v>2.13</v>
          </cell>
        </row>
        <row r="2480">
          <cell r="A2480">
            <v>44629</v>
          </cell>
          <cell r="B2480">
            <v>2.2000000000000002</v>
          </cell>
        </row>
        <row r="2481">
          <cell r="A2481">
            <v>44630</v>
          </cell>
          <cell r="B2481">
            <v>2.23</v>
          </cell>
        </row>
        <row r="2482">
          <cell r="A2482">
            <v>44631</v>
          </cell>
          <cell r="B2482">
            <v>2.12</v>
          </cell>
        </row>
        <row r="2483">
          <cell r="A2483">
            <v>44634</v>
          </cell>
          <cell r="B2483">
            <v>2.08</v>
          </cell>
        </row>
        <row r="2484">
          <cell r="A2484">
            <v>44635</v>
          </cell>
          <cell r="B2484">
            <v>2.11</v>
          </cell>
        </row>
        <row r="2485">
          <cell r="A2485">
            <v>44636</v>
          </cell>
          <cell r="B2485">
            <v>2.08</v>
          </cell>
        </row>
        <row r="2486">
          <cell r="A2486">
            <v>44637</v>
          </cell>
          <cell r="B2486">
            <v>2.17</v>
          </cell>
        </row>
        <row r="2487">
          <cell r="A2487">
            <v>44638</v>
          </cell>
          <cell r="B2487">
            <v>2.17</v>
          </cell>
        </row>
        <row r="2488">
          <cell r="A2488">
            <v>44641</v>
          </cell>
          <cell r="B2488">
            <v>2.13</v>
          </cell>
        </row>
        <row r="2489">
          <cell r="A2489">
            <v>44642</v>
          </cell>
          <cell r="B2489">
            <v>2.1800000000000002</v>
          </cell>
        </row>
        <row r="2490">
          <cell r="A2490">
            <v>44643</v>
          </cell>
          <cell r="B2490">
            <v>2.2400000000000002</v>
          </cell>
        </row>
        <row r="2491">
          <cell r="A2491">
            <v>44644</v>
          </cell>
          <cell r="B2491">
            <v>2.31</v>
          </cell>
        </row>
        <row r="2492">
          <cell r="A2492">
            <v>44645</v>
          </cell>
          <cell r="B2492">
            <v>2.76</v>
          </cell>
        </row>
        <row r="2493">
          <cell r="A2493">
            <v>44648</v>
          </cell>
          <cell r="B2493">
            <v>2.75</v>
          </cell>
        </row>
        <row r="2494">
          <cell r="A2494">
            <v>44649</v>
          </cell>
          <cell r="B2494">
            <v>2.84</v>
          </cell>
        </row>
        <row r="2495">
          <cell r="A2495">
            <v>44650</v>
          </cell>
          <cell r="B2495">
            <v>2.89</v>
          </cell>
        </row>
        <row r="2496">
          <cell r="A2496">
            <v>44651</v>
          </cell>
          <cell r="B2496">
            <v>2.83</v>
          </cell>
        </row>
        <row r="2497">
          <cell r="A2497">
            <v>44652</v>
          </cell>
          <cell r="B2497">
            <v>3.05</v>
          </cell>
        </row>
        <row r="2498">
          <cell r="A2498">
            <v>44655</v>
          </cell>
          <cell r="B2498">
            <v>3.07</v>
          </cell>
        </row>
        <row r="2499">
          <cell r="A2499">
            <v>44656</v>
          </cell>
          <cell r="B2499">
            <v>2.98</v>
          </cell>
        </row>
        <row r="2500">
          <cell r="A2500">
            <v>44657</v>
          </cell>
          <cell r="B2500">
            <v>2.83</v>
          </cell>
        </row>
        <row r="2501">
          <cell r="A2501">
            <v>44658</v>
          </cell>
          <cell r="B2501">
            <v>2.89</v>
          </cell>
        </row>
        <row r="2502">
          <cell r="A2502">
            <v>44659</v>
          </cell>
          <cell r="B2502">
            <v>2.83</v>
          </cell>
        </row>
        <row r="2503">
          <cell r="A2503">
            <v>44662</v>
          </cell>
          <cell r="B2503">
            <v>2.67</v>
          </cell>
        </row>
        <row r="2504">
          <cell r="A2504">
            <v>44663</v>
          </cell>
          <cell r="B2504">
            <v>2.79</v>
          </cell>
        </row>
        <row r="2505">
          <cell r="A2505">
            <v>44664</v>
          </cell>
          <cell r="B2505">
            <v>2.74</v>
          </cell>
        </row>
        <row r="2506">
          <cell r="A2506">
            <v>44665</v>
          </cell>
          <cell r="B2506">
            <v>2.72</v>
          </cell>
        </row>
        <row r="2507">
          <cell r="A2507">
            <v>44669</v>
          </cell>
          <cell r="B2507">
            <v>2.72</v>
          </cell>
        </row>
        <row r="2508">
          <cell r="A2508">
            <v>44670</v>
          </cell>
          <cell r="B2508">
            <v>2.87</v>
          </cell>
        </row>
        <row r="2509">
          <cell r="A2509">
            <v>44671</v>
          </cell>
          <cell r="B2509">
            <v>2.66</v>
          </cell>
        </row>
        <row r="2510">
          <cell r="A2510">
            <v>44673</v>
          </cell>
          <cell r="B2510">
            <v>2.52</v>
          </cell>
        </row>
        <row r="2511">
          <cell r="A2511">
            <v>44676</v>
          </cell>
          <cell r="B2511">
            <v>2.61</v>
          </cell>
        </row>
        <row r="2512">
          <cell r="A2512">
            <v>44677</v>
          </cell>
          <cell r="B2512">
            <v>2.57</v>
          </cell>
        </row>
        <row r="2513">
          <cell r="A2513">
            <v>44678</v>
          </cell>
          <cell r="B2513">
            <v>2.6</v>
          </cell>
        </row>
        <row r="2514">
          <cell r="A2514">
            <v>44679</v>
          </cell>
          <cell r="B2514">
            <v>2.56</v>
          </cell>
        </row>
        <row r="2515">
          <cell r="A2515">
            <v>44680</v>
          </cell>
          <cell r="B2515">
            <v>2.4500000000000002</v>
          </cell>
        </row>
        <row r="2516">
          <cell r="A2516">
            <v>44683</v>
          </cell>
          <cell r="B2516">
            <v>2.44</v>
          </cell>
        </row>
        <row r="2517">
          <cell r="A2517">
            <v>44684</v>
          </cell>
          <cell r="B2517">
            <v>2.42</v>
          </cell>
        </row>
        <row r="2518">
          <cell r="A2518">
            <v>44685</v>
          </cell>
          <cell r="B2518">
            <v>2.4900000000000002</v>
          </cell>
        </row>
        <row r="2519">
          <cell r="A2519">
            <v>44686</v>
          </cell>
          <cell r="B2519">
            <v>2.35</v>
          </cell>
        </row>
        <row r="2520">
          <cell r="A2520">
            <v>44687</v>
          </cell>
          <cell r="B2520">
            <v>2.4</v>
          </cell>
        </row>
        <row r="2521">
          <cell r="A2521">
            <v>44690</v>
          </cell>
          <cell r="B2521">
            <v>2.33</v>
          </cell>
        </row>
        <row r="2522">
          <cell r="A2522">
            <v>44691</v>
          </cell>
          <cell r="B2522">
            <v>2.37</v>
          </cell>
        </row>
        <row r="2523">
          <cell r="A2523">
            <v>44692</v>
          </cell>
          <cell r="B2523">
            <v>2.38</v>
          </cell>
        </row>
        <row r="2524">
          <cell r="A2524">
            <v>44693</v>
          </cell>
          <cell r="B2524">
            <v>2.61</v>
          </cell>
        </row>
        <row r="2525">
          <cell r="A2525">
            <v>44694</v>
          </cell>
          <cell r="B2525">
            <v>2.5499999999999998</v>
          </cell>
        </row>
        <row r="2526">
          <cell r="A2526">
            <v>44697</v>
          </cell>
          <cell r="B2526">
            <v>2.56</v>
          </cell>
        </row>
        <row r="2527">
          <cell r="A2527">
            <v>44698</v>
          </cell>
          <cell r="B2527">
            <v>2.71</v>
          </cell>
        </row>
        <row r="2528">
          <cell r="A2528">
            <v>44699</v>
          </cell>
          <cell r="B2528">
            <v>2.65</v>
          </cell>
        </row>
        <row r="2529">
          <cell r="A2529">
            <v>44700</v>
          </cell>
          <cell r="B2529">
            <v>2.6</v>
          </cell>
        </row>
        <row r="2530">
          <cell r="A2530">
            <v>44701</v>
          </cell>
          <cell r="B2530">
            <v>2.63</v>
          </cell>
        </row>
        <row r="2531">
          <cell r="A2531">
            <v>44704</v>
          </cell>
          <cell r="B2531">
            <v>2.68</v>
          </cell>
        </row>
        <row r="2532">
          <cell r="A2532">
            <v>44705</v>
          </cell>
          <cell r="B2532">
            <v>2.64</v>
          </cell>
        </row>
        <row r="2533">
          <cell r="A2533">
            <v>44706</v>
          </cell>
          <cell r="B2533">
            <v>2.65</v>
          </cell>
        </row>
        <row r="2534">
          <cell r="A2534">
            <v>44707</v>
          </cell>
          <cell r="B2534">
            <v>2.74</v>
          </cell>
        </row>
        <row r="2535">
          <cell r="A2535">
            <v>44708</v>
          </cell>
          <cell r="B2535">
            <v>2.71</v>
          </cell>
        </row>
        <row r="2536">
          <cell r="A2536">
            <v>44711</v>
          </cell>
          <cell r="B2536">
            <v>2.68</v>
          </cell>
        </row>
        <row r="2537">
          <cell r="A2537">
            <v>44712</v>
          </cell>
          <cell r="B2537">
            <v>2.65</v>
          </cell>
        </row>
        <row r="2538">
          <cell r="A2538">
            <v>44713</v>
          </cell>
          <cell r="B2538">
            <v>2.67</v>
          </cell>
        </row>
        <row r="2539">
          <cell r="A2539">
            <v>44714</v>
          </cell>
          <cell r="B2539">
            <v>2.69</v>
          </cell>
        </row>
        <row r="2540">
          <cell r="A2540">
            <v>44715</v>
          </cell>
          <cell r="B2540">
            <v>2.6</v>
          </cell>
        </row>
        <row r="2541">
          <cell r="A2541">
            <v>44718</v>
          </cell>
          <cell r="B2541">
            <v>2.4900000000000002</v>
          </cell>
        </row>
        <row r="2542">
          <cell r="A2542">
            <v>44719</v>
          </cell>
          <cell r="B2542">
            <v>2.4900000000000002</v>
          </cell>
        </row>
        <row r="2543">
          <cell r="A2543">
            <v>44720</v>
          </cell>
          <cell r="B2543">
            <v>2.5499999999999998</v>
          </cell>
        </row>
        <row r="2544">
          <cell r="A2544">
            <v>44721</v>
          </cell>
          <cell r="B2544">
            <v>2.5499999999999998</v>
          </cell>
        </row>
        <row r="2545">
          <cell r="A2545">
            <v>44722</v>
          </cell>
          <cell r="B2545">
            <v>2.5099999999999998</v>
          </cell>
        </row>
        <row r="2546">
          <cell r="A2546">
            <v>44725</v>
          </cell>
          <cell r="B2546">
            <v>2.2999999999999998</v>
          </cell>
        </row>
        <row r="2547">
          <cell r="A2547">
            <v>44726</v>
          </cell>
          <cell r="B2547">
            <v>2.25</v>
          </cell>
        </row>
        <row r="2548">
          <cell r="A2548">
            <v>44727</v>
          </cell>
          <cell r="B2548">
            <v>2.34</v>
          </cell>
        </row>
        <row r="2549">
          <cell r="A2549">
            <v>44729</v>
          </cell>
          <cell r="B2549">
            <v>2.37</v>
          </cell>
        </row>
        <row r="2550">
          <cell r="A2550">
            <v>44732</v>
          </cell>
          <cell r="B2550">
            <v>2.31</v>
          </cell>
        </row>
        <row r="2551">
          <cell r="A2551">
            <v>44733</v>
          </cell>
          <cell r="B2551">
            <v>2.2000000000000002</v>
          </cell>
        </row>
        <row r="2552">
          <cell r="A2552">
            <v>44734</v>
          </cell>
          <cell r="B2552">
            <v>2.25</v>
          </cell>
        </row>
        <row r="2553">
          <cell r="A2553">
            <v>44735</v>
          </cell>
          <cell r="B2553">
            <v>2.2599999999999998</v>
          </cell>
        </row>
        <row r="2554">
          <cell r="A2554">
            <v>44736</v>
          </cell>
          <cell r="B2554">
            <v>2.2000000000000002</v>
          </cell>
        </row>
        <row r="2555">
          <cell r="A2555">
            <v>44739</v>
          </cell>
          <cell r="B2555">
            <v>2.1800000000000002</v>
          </cell>
        </row>
        <row r="2556">
          <cell r="A2556">
            <v>44740</v>
          </cell>
          <cell r="B2556">
            <v>2.16</v>
          </cell>
        </row>
        <row r="2557">
          <cell r="A2557">
            <v>44741</v>
          </cell>
          <cell r="B2557">
            <v>2.14</v>
          </cell>
        </row>
        <row r="2558">
          <cell r="A2558">
            <v>44742</v>
          </cell>
          <cell r="B2558">
            <v>2.14</v>
          </cell>
        </row>
        <row r="2559">
          <cell r="A2559">
            <v>44743</v>
          </cell>
          <cell r="B2559">
            <v>2.06</v>
          </cell>
        </row>
        <row r="2560">
          <cell r="A2560">
            <v>44746</v>
          </cell>
          <cell r="B2560">
            <v>2</v>
          </cell>
        </row>
        <row r="2561">
          <cell r="A2561">
            <v>44747</v>
          </cell>
          <cell r="B2561">
            <v>2.0699999999999998</v>
          </cell>
        </row>
        <row r="2562">
          <cell r="A2562">
            <v>44748</v>
          </cell>
          <cell r="B2562">
            <v>2.2599999999999998</v>
          </cell>
        </row>
        <row r="2563">
          <cell r="A2563">
            <v>44749</v>
          </cell>
          <cell r="B2563">
            <v>2.37</v>
          </cell>
        </row>
        <row r="2564">
          <cell r="A2564">
            <v>44750</v>
          </cell>
          <cell r="B2564">
            <v>2.41</v>
          </cell>
        </row>
        <row r="2565">
          <cell r="A2565">
            <v>44753</v>
          </cell>
          <cell r="B2565">
            <v>2.3199999999999998</v>
          </cell>
        </row>
        <row r="2566">
          <cell r="A2566">
            <v>44754</v>
          </cell>
          <cell r="B2566">
            <v>2.4</v>
          </cell>
        </row>
        <row r="2567">
          <cell r="A2567">
            <v>44755</v>
          </cell>
          <cell r="B2567">
            <v>2.33</v>
          </cell>
        </row>
        <row r="2568">
          <cell r="A2568">
            <v>44756</v>
          </cell>
          <cell r="B2568">
            <v>2.39</v>
          </cell>
        </row>
        <row r="2569">
          <cell r="A2569">
            <v>44757</v>
          </cell>
          <cell r="B2569">
            <v>2.42</v>
          </cell>
        </row>
        <row r="2570">
          <cell r="A2570">
            <v>44760</v>
          </cell>
          <cell r="B2570">
            <v>2.41</v>
          </cell>
        </row>
        <row r="2571">
          <cell r="A2571">
            <v>44761</v>
          </cell>
          <cell r="B2571">
            <v>2.33</v>
          </cell>
        </row>
        <row r="2572">
          <cell r="A2572">
            <v>44762</v>
          </cell>
          <cell r="B2572">
            <v>2.3199999999999998</v>
          </cell>
        </row>
        <row r="2573">
          <cell r="A2573">
            <v>44763</v>
          </cell>
          <cell r="B2573">
            <v>2.2999999999999998</v>
          </cell>
        </row>
        <row r="2574">
          <cell r="A2574">
            <v>44764</v>
          </cell>
          <cell r="B2574">
            <v>2.2200000000000002</v>
          </cell>
        </row>
        <row r="2575">
          <cell r="A2575">
            <v>44767</v>
          </cell>
          <cell r="B2575">
            <v>2.2200000000000002</v>
          </cell>
        </row>
        <row r="2576">
          <cell r="A2576">
            <v>44768</v>
          </cell>
          <cell r="B2576">
            <v>2.14</v>
          </cell>
        </row>
        <row r="2577">
          <cell r="A2577">
            <v>44769</v>
          </cell>
          <cell r="B2577">
            <v>2.25</v>
          </cell>
        </row>
        <row r="2578">
          <cell r="A2578">
            <v>44770</v>
          </cell>
          <cell r="B2578">
            <v>2.2599999999999998</v>
          </cell>
        </row>
        <row r="2579">
          <cell r="A2579">
            <v>44771</v>
          </cell>
          <cell r="B2579">
            <v>2.2599999999999998</v>
          </cell>
        </row>
        <row r="2580">
          <cell r="A2580">
            <v>44774</v>
          </cell>
          <cell r="B2580">
            <v>2.27</v>
          </cell>
        </row>
        <row r="2581">
          <cell r="A2581">
            <v>44775</v>
          </cell>
          <cell r="B2581">
            <v>2.25</v>
          </cell>
        </row>
        <row r="2582">
          <cell r="A2582">
            <v>44776</v>
          </cell>
          <cell r="B2582">
            <v>2.38</v>
          </cell>
        </row>
        <row r="2583">
          <cell r="A2583">
            <v>44777</v>
          </cell>
          <cell r="B2583">
            <v>2.5</v>
          </cell>
        </row>
        <row r="2584">
          <cell r="A2584">
            <v>44778</v>
          </cell>
          <cell r="B2584">
            <v>2.54</v>
          </cell>
        </row>
        <row r="2585">
          <cell r="A2585">
            <v>44781</v>
          </cell>
          <cell r="B2585">
            <v>2.58</v>
          </cell>
        </row>
        <row r="2586">
          <cell r="A2586">
            <v>44782</v>
          </cell>
          <cell r="B2586">
            <v>2.5499999999999998</v>
          </cell>
        </row>
        <row r="2587">
          <cell r="A2587">
            <v>44783</v>
          </cell>
          <cell r="B2587">
            <v>2.64</v>
          </cell>
        </row>
        <row r="2588">
          <cell r="A2588">
            <v>44784</v>
          </cell>
          <cell r="B2588">
            <v>2.61</v>
          </cell>
        </row>
        <row r="2589">
          <cell r="A2589">
            <v>44785</v>
          </cell>
          <cell r="B2589">
            <v>2.7</v>
          </cell>
        </row>
        <row r="2590">
          <cell r="A2590">
            <v>44788</v>
          </cell>
          <cell r="B2590">
            <v>2.74</v>
          </cell>
        </row>
        <row r="2591">
          <cell r="A2591">
            <v>44789</v>
          </cell>
          <cell r="B2591">
            <v>2.67</v>
          </cell>
        </row>
        <row r="2592">
          <cell r="A2592">
            <v>44790</v>
          </cell>
          <cell r="B2592">
            <v>2.65</v>
          </cell>
        </row>
        <row r="2593">
          <cell r="A2593">
            <v>44791</v>
          </cell>
          <cell r="B2593">
            <v>2.58</v>
          </cell>
        </row>
        <row r="2594">
          <cell r="A2594">
            <v>44792</v>
          </cell>
          <cell r="B2594">
            <v>2.59</v>
          </cell>
        </row>
        <row r="2595">
          <cell r="A2595">
            <v>44795</v>
          </cell>
          <cell r="B2595">
            <v>2.56</v>
          </cell>
        </row>
        <row r="2596">
          <cell r="A2596">
            <v>44796</v>
          </cell>
          <cell r="B2596">
            <v>2.58</v>
          </cell>
        </row>
        <row r="2597">
          <cell r="A2597">
            <v>44797</v>
          </cell>
          <cell r="B2597">
            <v>2.57</v>
          </cell>
        </row>
        <row r="2598">
          <cell r="A2598">
            <v>44798</v>
          </cell>
          <cell r="B2598">
            <v>2.67</v>
          </cell>
        </row>
        <row r="2599">
          <cell r="A2599">
            <v>44799</v>
          </cell>
          <cell r="B2599">
            <v>2.64</v>
          </cell>
        </row>
        <row r="2600">
          <cell r="A2600">
            <v>44802</v>
          </cell>
          <cell r="B2600">
            <v>2.59</v>
          </cell>
        </row>
        <row r="2601">
          <cell r="A2601">
            <v>44803</v>
          </cell>
          <cell r="B2601">
            <v>2.5299999999999998</v>
          </cell>
        </row>
        <row r="2602">
          <cell r="A2602">
            <v>44804</v>
          </cell>
          <cell r="B2602">
            <v>2.48</v>
          </cell>
        </row>
        <row r="2603">
          <cell r="A2603">
            <v>44805</v>
          </cell>
          <cell r="B2603">
            <v>2.58</v>
          </cell>
        </row>
        <row r="2604">
          <cell r="A2604">
            <v>44806</v>
          </cell>
          <cell r="B2604">
            <v>2.57</v>
          </cell>
        </row>
        <row r="2605">
          <cell r="A2605">
            <v>44809</v>
          </cell>
          <cell r="B2605">
            <v>2.63</v>
          </cell>
        </row>
        <row r="2606">
          <cell r="A2606">
            <v>44810</v>
          </cell>
          <cell r="B2606">
            <v>2.56</v>
          </cell>
        </row>
        <row r="2607">
          <cell r="A2607">
            <v>44812</v>
          </cell>
          <cell r="B2607">
            <v>2.67</v>
          </cell>
        </row>
        <row r="2608">
          <cell r="A2608">
            <v>44813</v>
          </cell>
          <cell r="B2608">
            <v>2.71</v>
          </cell>
        </row>
        <row r="2609">
          <cell r="A2609">
            <v>44816</v>
          </cell>
          <cell r="B2609">
            <v>2.77</v>
          </cell>
        </row>
        <row r="2610">
          <cell r="A2610">
            <v>44817</v>
          </cell>
          <cell r="B2610">
            <v>2.73</v>
          </cell>
        </row>
        <row r="2611">
          <cell r="A2611">
            <v>44818</v>
          </cell>
          <cell r="B2611">
            <v>2.84</v>
          </cell>
        </row>
        <row r="2612">
          <cell r="A2612">
            <v>44819</v>
          </cell>
          <cell r="B2612">
            <v>2.82</v>
          </cell>
        </row>
        <row r="2613">
          <cell r="A2613">
            <v>44820</v>
          </cell>
          <cell r="B2613">
            <v>2.56</v>
          </cell>
        </row>
        <row r="2614">
          <cell r="A2614">
            <v>44823</v>
          </cell>
          <cell r="B2614">
            <v>2.81</v>
          </cell>
        </row>
        <row r="2615">
          <cell r="A2615">
            <v>44824</v>
          </cell>
          <cell r="B2615">
            <v>2.75</v>
          </cell>
        </row>
        <row r="2616">
          <cell r="A2616">
            <v>44825</v>
          </cell>
          <cell r="B2616">
            <v>2.74</v>
          </cell>
        </row>
        <row r="2617">
          <cell r="A2617">
            <v>44826</v>
          </cell>
          <cell r="B2617">
            <v>2.98</v>
          </cell>
        </row>
        <row r="2618">
          <cell r="A2618">
            <v>44827</v>
          </cell>
          <cell r="B2618">
            <v>3.01</v>
          </cell>
        </row>
        <row r="2619">
          <cell r="A2619">
            <v>44830</v>
          </cell>
          <cell r="B2619">
            <v>2.91</v>
          </cell>
        </row>
        <row r="2620">
          <cell r="A2620">
            <v>44831</v>
          </cell>
          <cell r="B2620">
            <v>2.82</v>
          </cell>
        </row>
        <row r="2621">
          <cell r="A2621">
            <v>44832</v>
          </cell>
          <cell r="B2621">
            <v>2.93</v>
          </cell>
        </row>
        <row r="2622">
          <cell r="A2622">
            <v>44833</v>
          </cell>
          <cell r="B2622">
            <v>2.85</v>
          </cell>
        </row>
        <row r="2623">
          <cell r="A2623">
            <v>44834</v>
          </cell>
          <cell r="B2623">
            <v>2.94</v>
          </cell>
        </row>
        <row r="2624">
          <cell r="A2624">
            <v>44837</v>
          </cell>
          <cell r="B2624">
            <v>2.93</v>
          </cell>
        </row>
        <row r="2625">
          <cell r="A2625">
            <v>44838</v>
          </cell>
          <cell r="B2625">
            <v>2.99</v>
          </cell>
        </row>
        <row r="2626">
          <cell r="A2626">
            <v>44839</v>
          </cell>
          <cell r="B2626">
            <v>2.92</v>
          </cell>
        </row>
        <row r="2627">
          <cell r="A2627">
            <v>44840</v>
          </cell>
          <cell r="B2627">
            <v>3.12</v>
          </cell>
        </row>
        <row r="2628">
          <cell r="A2628">
            <v>44841</v>
          </cell>
          <cell r="B2628">
            <v>3.11</v>
          </cell>
        </row>
        <row r="2629">
          <cell r="A2629">
            <v>44844</v>
          </cell>
          <cell r="B2629">
            <v>3.12</v>
          </cell>
        </row>
        <row r="2630">
          <cell r="A2630">
            <v>44845</v>
          </cell>
          <cell r="B2630">
            <v>3.08</v>
          </cell>
        </row>
        <row r="2631">
          <cell r="A2631">
            <v>44847</v>
          </cell>
          <cell r="B2631">
            <v>3.03</v>
          </cell>
        </row>
        <row r="2632">
          <cell r="A2632">
            <v>44848</v>
          </cell>
          <cell r="B2632">
            <v>2.93</v>
          </cell>
        </row>
        <row r="2633">
          <cell r="A2633">
            <v>44851</v>
          </cell>
          <cell r="B2633">
            <v>2.92</v>
          </cell>
        </row>
        <row r="2634">
          <cell r="A2634">
            <v>44852</v>
          </cell>
          <cell r="B2634">
            <v>2.98</v>
          </cell>
        </row>
        <row r="2635">
          <cell r="A2635">
            <v>44853</v>
          </cell>
          <cell r="B2635">
            <v>2.9</v>
          </cell>
        </row>
        <row r="2636">
          <cell r="A2636">
            <v>44854</v>
          </cell>
          <cell r="B2636">
            <v>2.9</v>
          </cell>
        </row>
        <row r="2637">
          <cell r="A2637">
            <v>44855</v>
          </cell>
          <cell r="B2637">
            <v>2.92</v>
          </cell>
        </row>
        <row r="2638">
          <cell r="A2638">
            <v>44858</v>
          </cell>
          <cell r="B2638">
            <v>2.88</v>
          </cell>
        </row>
        <row r="2639">
          <cell r="A2639">
            <v>44859</v>
          </cell>
          <cell r="B2639">
            <v>2.96</v>
          </cell>
        </row>
        <row r="2640">
          <cell r="A2640">
            <v>44860</v>
          </cell>
          <cell r="B2640">
            <v>2.83</v>
          </cell>
        </row>
        <row r="2641">
          <cell r="A2641">
            <v>44861</v>
          </cell>
          <cell r="B2641">
            <v>3.02</v>
          </cell>
        </row>
        <row r="2642">
          <cell r="A2642">
            <v>44862</v>
          </cell>
          <cell r="B2642">
            <v>3.18</v>
          </cell>
        </row>
        <row r="2643">
          <cell r="A2643">
            <v>44865</v>
          </cell>
          <cell r="B2643">
            <v>3.29</v>
          </cell>
        </row>
        <row r="2644">
          <cell r="A2644">
            <v>44866</v>
          </cell>
          <cell r="B2644">
            <v>3.31</v>
          </cell>
        </row>
        <row r="2645">
          <cell r="A2645">
            <v>44868</v>
          </cell>
          <cell r="B2645">
            <v>3.24</v>
          </cell>
        </row>
        <row r="2646">
          <cell r="A2646">
            <v>44869</v>
          </cell>
          <cell r="B2646">
            <v>3.21</v>
          </cell>
        </row>
        <row r="2647">
          <cell r="A2647">
            <v>44872</v>
          </cell>
          <cell r="B2647">
            <v>2.93</v>
          </cell>
        </row>
        <row r="2648">
          <cell r="A2648">
            <v>44873</v>
          </cell>
          <cell r="B2648">
            <v>2.88</v>
          </cell>
        </row>
        <row r="2649">
          <cell r="A2649">
            <v>44874</v>
          </cell>
          <cell r="B2649">
            <v>2.8</v>
          </cell>
        </row>
        <row r="2650">
          <cell r="A2650">
            <v>44875</v>
          </cell>
          <cell r="B2650">
            <v>2.64</v>
          </cell>
        </row>
        <row r="2651">
          <cell r="A2651">
            <v>44876</v>
          </cell>
          <cell r="B2651">
            <v>2.4900000000000002</v>
          </cell>
        </row>
        <row r="2652">
          <cell r="A2652">
            <v>44879</v>
          </cell>
          <cell r="B2652">
            <v>2.46</v>
          </cell>
        </row>
        <row r="2653">
          <cell r="A2653">
            <v>44881</v>
          </cell>
          <cell r="B2653">
            <v>2.4</v>
          </cell>
        </row>
        <row r="2654">
          <cell r="A2654">
            <v>44882</v>
          </cell>
          <cell r="B2654">
            <v>2.35</v>
          </cell>
        </row>
        <row r="2655">
          <cell r="A2655">
            <v>44883</v>
          </cell>
          <cell r="B2655">
            <v>2.2599999999999998</v>
          </cell>
        </row>
        <row r="2656">
          <cell r="A2656">
            <v>44886</v>
          </cell>
          <cell r="B2656">
            <v>2.31</v>
          </cell>
        </row>
        <row r="2657">
          <cell r="A2657">
            <v>44887</v>
          </cell>
          <cell r="B2657">
            <v>2.2999999999999998</v>
          </cell>
        </row>
        <row r="2658">
          <cell r="A2658">
            <v>44888</v>
          </cell>
          <cell r="B2658">
            <v>2.2999999999999998</v>
          </cell>
        </row>
        <row r="2659">
          <cell r="A2659">
            <v>44889</v>
          </cell>
          <cell r="B2659">
            <v>2.37</v>
          </cell>
        </row>
        <row r="2660">
          <cell r="A2660">
            <v>44890</v>
          </cell>
          <cell r="B2660">
            <v>2.2799999999999998</v>
          </cell>
        </row>
        <row r="2661">
          <cell r="A2661">
            <v>44893</v>
          </cell>
          <cell r="B2661">
            <v>2.19</v>
          </cell>
        </row>
        <row r="2662">
          <cell r="A2662">
            <v>44894</v>
          </cell>
          <cell r="B2662">
            <v>2.25</v>
          </cell>
        </row>
        <row r="2663">
          <cell r="A2663">
            <v>44895</v>
          </cell>
          <cell r="B2663">
            <v>2.2400000000000002</v>
          </cell>
        </row>
        <row r="2664">
          <cell r="A2664">
            <v>44896</v>
          </cell>
          <cell r="B2664">
            <v>2.2000000000000002</v>
          </cell>
        </row>
        <row r="2665">
          <cell r="A2665">
            <v>44897</v>
          </cell>
          <cell r="B2665">
            <v>2.2000000000000002</v>
          </cell>
        </row>
        <row r="2666">
          <cell r="A2666">
            <v>44900</v>
          </cell>
          <cell r="B2666">
            <v>2.12</v>
          </cell>
        </row>
        <row r="2667">
          <cell r="A2667">
            <v>44901</v>
          </cell>
          <cell r="B2667">
            <v>2.1800000000000002</v>
          </cell>
        </row>
        <row r="2668">
          <cell r="A2668">
            <v>44902</v>
          </cell>
          <cell r="B2668">
            <v>2.2000000000000002</v>
          </cell>
        </row>
        <row r="2669">
          <cell r="A2669">
            <v>44903</v>
          </cell>
          <cell r="B2669">
            <v>2.12</v>
          </cell>
        </row>
        <row r="2670">
          <cell r="A2670">
            <v>44904</v>
          </cell>
          <cell r="B2670">
            <v>2.1</v>
          </cell>
        </row>
        <row r="2671">
          <cell r="A2671">
            <v>44907</v>
          </cell>
          <cell r="B2671">
            <v>2</v>
          </cell>
        </row>
        <row r="2672">
          <cell r="A2672">
            <v>44908</v>
          </cell>
          <cell r="B2672">
            <v>1.97</v>
          </cell>
        </row>
        <row r="2673">
          <cell r="A2673">
            <v>44909</v>
          </cell>
          <cell r="B2673">
            <v>2.0699999999999998</v>
          </cell>
        </row>
        <row r="2674">
          <cell r="A2674">
            <v>44910</v>
          </cell>
          <cell r="B2674">
            <v>2.06</v>
          </cell>
        </row>
        <row r="2675">
          <cell r="A2675">
            <v>44911</v>
          </cell>
          <cell r="B2675">
            <v>1.97</v>
          </cell>
        </row>
        <row r="2676">
          <cell r="A2676">
            <v>44914</v>
          </cell>
          <cell r="B2676">
            <v>2.0499999999999998</v>
          </cell>
        </row>
        <row r="2677">
          <cell r="A2677">
            <v>44915</v>
          </cell>
          <cell r="B2677">
            <v>2.12</v>
          </cell>
        </row>
        <row r="2678">
          <cell r="A2678">
            <v>44916</v>
          </cell>
          <cell r="B2678">
            <v>2.13</v>
          </cell>
        </row>
        <row r="2679">
          <cell r="A2679">
            <v>44917</v>
          </cell>
          <cell r="B2679">
            <v>2.12</v>
          </cell>
        </row>
        <row r="2680">
          <cell r="A2680">
            <v>44918</v>
          </cell>
          <cell r="B2680">
            <v>2.17</v>
          </cell>
        </row>
        <row r="2681">
          <cell r="A2681">
            <v>44921</v>
          </cell>
          <cell r="B2681">
            <v>2.16</v>
          </cell>
        </row>
        <row r="2682">
          <cell r="A2682">
            <v>44922</v>
          </cell>
          <cell r="B2682">
            <v>2.06</v>
          </cell>
        </row>
        <row r="2683">
          <cell r="A2683">
            <v>44923</v>
          </cell>
          <cell r="B2683">
            <v>2.16</v>
          </cell>
        </row>
        <row r="2684">
          <cell r="A2684">
            <v>44924</v>
          </cell>
          <cell r="B2684">
            <v>2.12</v>
          </cell>
        </row>
        <row r="2685">
          <cell r="A2685">
            <v>44928</v>
          </cell>
          <cell r="B2685">
            <v>2.0499999999999998</v>
          </cell>
        </row>
        <row r="2686">
          <cell r="A2686">
            <v>44929</v>
          </cell>
          <cell r="B2686">
            <v>1.95</v>
          </cell>
        </row>
        <row r="2687">
          <cell r="A2687">
            <v>44930</v>
          </cell>
          <cell r="B2687">
            <v>2.0299999999999998</v>
          </cell>
        </row>
        <row r="2688">
          <cell r="A2688">
            <v>44931</v>
          </cell>
          <cell r="B2688">
            <v>2.0499999999999998</v>
          </cell>
        </row>
        <row r="2689">
          <cell r="A2689">
            <v>44932</v>
          </cell>
          <cell r="B2689">
            <v>2.09</v>
          </cell>
        </row>
        <row r="2690">
          <cell r="A2690">
            <v>44935</v>
          </cell>
          <cell r="B2690">
            <v>2.11</v>
          </cell>
        </row>
        <row r="2691">
          <cell r="A2691">
            <v>44936</v>
          </cell>
          <cell r="B2691">
            <v>2.21</v>
          </cell>
        </row>
        <row r="2692">
          <cell r="A2692">
            <v>44937</v>
          </cell>
          <cell r="B2692">
            <v>2.2400000000000002</v>
          </cell>
        </row>
        <row r="2693">
          <cell r="A2693">
            <v>44938</v>
          </cell>
          <cell r="B2693">
            <v>2.2000000000000002</v>
          </cell>
        </row>
        <row r="2694">
          <cell r="A2694">
            <v>44939</v>
          </cell>
          <cell r="B2694">
            <v>2.14</v>
          </cell>
        </row>
        <row r="2695">
          <cell r="A2695">
            <v>44942</v>
          </cell>
          <cell r="B2695">
            <v>2.08</v>
          </cell>
        </row>
        <row r="2696">
          <cell r="A2696">
            <v>44943</v>
          </cell>
          <cell r="B2696">
            <v>2.12</v>
          </cell>
        </row>
        <row r="2697">
          <cell r="A2697">
            <v>44944</v>
          </cell>
          <cell r="B2697">
            <v>2.1800000000000002</v>
          </cell>
        </row>
        <row r="2698">
          <cell r="A2698">
            <v>44945</v>
          </cell>
          <cell r="B2698">
            <v>2.16</v>
          </cell>
        </row>
        <row r="2699">
          <cell r="A2699">
            <v>44946</v>
          </cell>
          <cell r="B2699">
            <v>2.17</v>
          </cell>
        </row>
        <row r="2700">
          <cell r="A2700">
            <v>44949</v>
          </cell>
          <cell r="B2700">
            <v>2.16</v>
          </cell>
        </row>
        <row r="2701">
          <cell r="A2701">
            <v>44950</v>
          </cell>
          <cell r="B2701">
            <v>2.2200000000000002</v>
          </cell>
        </row>
        <row r="2702">
          <cell r="A2702">
            <v>44951</v>
          </cell>
          <cell r="B2702">
            <v>2.23</v>
          </cell>
        </row>
        <row r="2703">
          <cell r="A2703">
            <v>44952</v>
          </cell>
          <cell r="B2703">
            <v>2.2000000000000002</v>
          </cell>
        </row>
        <row r="2704">
          <cell r="A2704">
            <v>44953</v>
          </cell>
          <cell r="B2704">
            <v>2.16</v>
          </cell>
        </row>
        <row r="2705">
          <cell r="A2705">
            <v>44956</v>
          </cell>
          <cell r="B2705">
            <v>2.16</v>
          </cell>
        </row>
        <row r="2706">
          <cell r="A2706">
            <v>44957</v>
          </cell>
          <cell r="B2706">
            <v>2.38</v>
          </cell>
        </row>
        <row r="2707">
          <cell r="A2707">
            <v>44958</v>
          </cell>
          <cell r="B2707">
            <v>2.35</v>
          </cell>
        </row>
        <row r="2708">
          <cell r="A2708">
            <v>44959</v>
          </cell>
          <cell r="B2708">
            <v>2.4</v>
          </cell>
        </row>
        <row r="2709">
          <cell r="A2709">
            <v>44960</v>
          </cell>
          <cell r="B2709">
            <v>2.23</v>
          </cell>
        </row>
        <row r="2710">
          <cell r="A2710">
            <v>44963</v>
          </cell>
          <cell r="B2710">
            <v>2.2200000000000002</v>
          </cell>
        </row>
        <row r="2711">
          <cell r="A2711">
            <v>44964</v>
          </cell>
          <cell r="B2711">
            <v>2.2000000000000002</v>
          </cell>
        </row>
        <row r="2712">
          <cell r="A2712">
            <v>44965</v>
          </cell>
          <cell r="B2712">
            <v>2.23</v>
          </cell>
        </row>
        <row r="2713">
          <cell r="A2713">
            <v>44966</v>
          </cell>
          <cell r="B2713">
            <v>2.1800000000000002</v>
          </cell>
        </row>
        <row r="2714">
          <cell r="A2714">
            <v>44967</v>
          </cell>
          <cell r="B2714">
            <v>2.16</v>
          </cell>
        </row>
        <row r="2715">
          <cell r="A2715">
            <v>44970</v>
          </cell>
          <cell r="B2715">
            <v>2.17</v>
          </cell>
        </row>
        <row r="2716">
          <cell r="A2716">
            <v>44971</v>
          </cell>
          <cell r="B2716">
            <v>2.13</v>
          </cell>
        </row>
        <row r="2717">
          <cell r="A2717">
            <v>44972</v>
          </cell>
          <cell r="B2717">
            <v>2.17</v>
          </cell>
        </row>
        <row r="2718">
          <cell r="A2718">
            <v>44973</v>
          </cell>
          <cell r="B2718">
            <v>2.2000000000000002</v>
          </cell>
        </row>
        <row r="2719">
          <cell r="A2719">
            <v>44974</v>
          </cell>
          <cell r="B2719">
            <v>2.2000000000000002</v>
          </cell>
        </row>
        <row r="2720">
          <cell r="A2720">
            <v>44979</v>
          </cell>
          <cell r="B2720">
            <v>2.2200000000000002</v>
          </cell>
        </row>
        <row r="2721">
          <cell r="A2721">
            <v>44980</v>
          </cell>
          <cell r="B2721">
            <v>2.17</v>
          </cell>
        </row>
        <row r="2722">
          <cell r="A2722">
            <v>44981</v>
          </cell>
          <cell r="B2722">
            <v>2.12</v>
          </cell>
        </row>
        <row r="2723">
          <cell r="A2723">
            <v>44984</v>
          </cell>
          <cell r="B2723">
            <v>2.09</v>
          </cell>
        </row>
        <row r="2724">
          <cell r="A2724">
            <v>44985</v>
          </cell>
          <cell r="B2724">
            <v>2.02</v>
          </cell>
        </row>
        <row r="2725">
          <cell r="A2725">
            <v>44986</v>
          </cell>
          <cell r="B2725">
            <v>2</v>
          </cell>
        </row>
        <row r="2726">
          <cell r="A2726">
            <v>44987</v>
          </cell>
          <cell r="B2726">
            <v>1.96</v>
          </cell>
        </row>
        <row r="2727">
          <cell r="A2727">
            <v>44988</v>
          </cell>
          <cell r="B2727">
            <v>1.98</v>
          </cell>
        </row>
        <row r="2728">
          <cell r="A2728">
            <v>44991</v>
          </cell>
          <cell r="B2728">
            <v>2.0099999999999998</v>
          </cell>
        </row>
        <row r="2729">
          <cell r="A2729">
            <v>44992</v>
          </cell>
          <cell r="B2729">
            <v>2.02</v>
          </cell>
        </row>
        <row r="2730">
          <cell r="A2730">
            <v>44993</v>
          </cell>
          <cell r="B2730">
            <v>2.2000000000000002</v>
          </cell>
        </row>
        <row r="2731">
          <cell r="A2731">
            <v>44994</v>
          </cell>
          <cell r="B2731">
            <v>2.2200000000000002</v>
          </cell>
        </row>
        <row r="2732">
          <cell r="A2732">
            <v>44995</v>
          </cell>
          <cell r="B2732">
            <v>2.13</v>
          </cell>
        </row>
        <row r="2733">
          <cell r="A2733">
            <v>44998</v>
          </cell>
          <cell r="B2733">
            <v>2.19</v>
          </cell>
        </row>
        <row r="2734">
          <cell r="A2734">
            <v>44999</v>
          </cell>
          <cell r="B2734">
            <v>2.1800000000000002</v>
          </cell>
        </row>
        <row r="2735">
          <cell r="A2735">
            <v>45000</v>
          </cell>
          <cell r="B2735">
            <v>2.2799999999999998</v>
          </cell>
        </row>
        <row r="2736">
          <cell r="A2736">
            <v>45001</v>
          </cell>
          <cell r="B2736">
            <v>2.2599999999999998</v>
          </cell>
        </row>
        <row r="2737">
          <cell r="A2737">
            <v>45002</v>
          </cell>
          <cell r="B2737">
            <v>2.23</v>
          </cell>
        </row>
        <row r="2738">
          <cell r="A2738">
            <v>45005</v>
          </cell>
          <cell r="B2738">
            <v>2.16</v>
          </cell>
        </row>
        <row r="2739">
          <cell r="A2739">
            <v>45006</v>
          </cell>
          <cell r="B2739">
            <v>2.14</v>
          </cell>
        </row>
        <row r="2740">
          <cell r="A2740">
            <v>45007</v>
          </cell>
          <cell r="B2740">
            <v>2.14</v>
          </cell>
        </row>
        <row r="2741">
          <cell r="A2741">
            <v>45008</v>
          </cell>
          <cell r="B2741">
            <v>2.0299999999999998</v>
          </cell>
        </row>
        <row r="2742">
          <cell r="A2742">
            <v>45009</v>
          </cell>
          <cell r="B2742">
            <v>1.85</v>
          </cell>
        </row>
        <row r="2743">
          <cell r="A2743">
            <v>45012</v>
          </cell>
          <cell r="B2743">
            <v>1.81</v>
          </cell>
        </row>
        <row r="2744">
          <cell r="A2744">
            <v>45013</v>
          </cell>
          <cell r="B2744">
            <v>1.81</v>
          </cell>
        </row>
        <row r="2745">
          <cell r="A2745">
            <v>45014</v>
          </cell>
          <cell r="B2745">
            <v>1.76</v>
          </cell>
        </row>
        <row r="2746">
          <cell r="A2746">
            <v>45015</v>
          </cell>
          <cell r="B2746">
            <v>1.82</v>
          </cell>
        </row>
        <row r="2747">
          <cell r="A2747">
            <v>45016</v>
          </cell>
          <cell r="B2747">
            <v>1.87</v>
          </cell>
        </row>
        <row r="2748">
          <cell r="A2748">
            <v>45019</v>
          </cell>
          <cell r="B2748">
            <v>1.8</v>
          </cell>
        </row>
        <row r="2749">
          <cell r="A2749">
            <v>45020</v>
          </cell>
          <cell r="B2749">
            <v>1.78</v>
          </cell>
        </row>
        <row r="2750">
          <cell r="A2750">
            <v>45021</v>
          </cell>
          <cell r="B2750">
            <v>1.79</v>
          </cell>
        </row>
        <row r="2751">
          <cell r="A2751">
            <v>45022</v>
          </cell>
          <cell r="B2751">
            <v>1.78</v>
          </cell>
        </row>
        <row r="2752">
          <cell r="A2752">
            <v>45026</v>
          </cell>
          <cell r="B2752">
            <v>1.77</v>
          </cell>
        </row>
        <row r="2753">
          <cell r="A2753">
            <v>45027</v>
          </cell>
          <cell r="B2753">
            <v>1.97</v>
          </cell>
        </row>
        <row r="2754">
          <cell r="A2754">
            <v>45028</v>
          </cell>
          <cell r="B2754">
            <v>2</v>
          </cell>
        </row>
        <row r="2755">
          <cell r="A2755">
            <v>45029</v>
          </cell>
          <cell r="B2755">
            <v>2.0299999999999998</v>
          </cell>
        </row>
        <row r="2756">
          <cell r="A2756">
            <v>45030</v>
          </cell>
          <cell r="B2756">
            <v>2.02</v>
          </cell>
        </row>
        <row r="2757">
          <cell r="A2757">
            <v>45033</v>
          </cell>
          <cell r="B2757">
            <v>2.0299999999999998</v>
          </cell>
        </row>
        <row r="2758">
          <cell r="A2758">
            <v>45034</v>
          </cell>
          <cell r="B2758">
            <v>1.98</v>
          </cell>
        </row>
        <row r="2759">
          <cell r="A2759">
            <v>45035</v>
          </cell>
          <cell r="B2759">
            <v>1.9</v>
          </cell>
        </row>
        <row r="2760">
          <cell r="A2760">
            <v>45036</v>
          </cell>
          <cell r="B2760">
            <v>1.93</v>
          </cell>
        </row>
        <row r="2761">
          <cell r="A2761">
            <v>45040</v>
          </cell>
          <cell r="B2761">
            <v>1.94</v>
          </cell>
        </row>
        <row r="2762">
          <cell r="A2762">
            <v>45041</v>
          </cell>
          <cell r="B2762">
            <v>1.95</v>
          </cell>
        </row>
        <row r="2763">
          <cell r="A2763">
            <v>45042</v>
          </cell>
          <cell r="B2763">
            <v>1.96</v>
          </cell>
        </row>
        <row r="2764">
          <cell r="A2764">
            <v>45043</v>
          </cell>
          <cell r="B2764">
            <v>2</v>
          </cell>
        </row>
        <row r="2765">
          <cell r="A2765">
            <v>45044</v>
          </cell>
          <cell r="B2765">
            <v>2.04</v>
          </cell>
        </row>
        <row r="2766">
          <cell r="A2766">
            <v>45048</v>
          </cell>
          <cell r="B2766">
            <v>1.96</v>
          </cell>
        </row>
        <row r="2767">
          <cell r="A2767">
            <v>45049</v>
          </cell>
          <cell r="B2767">
            <v>1.91</v>
          </cell>
        </row>
        <row r="2768">
          <cell r="A2768">
            <v>45050</v>
          </cell>
          <cell r="B2768">
            <v>1.99</v>
          </cell>
        </row>
        <row r="2769">
          <cell r="A2769">
            <v>45051</v>
          </cell>
          <cell r="B2769">
            <v>2.11</v>
          </cell>
        </row>
        <row r="2770">
          <cell r="A2770">
            <v>45054</v>
          </cell>
          <cell r="B2770">
            <v>2.09</v>
          </cell>
        </row>
        <row r="2771">
          <cell r="A2771">
            <v>45055</v>
          </cell>
          <cell r="B2771">
            <v>2.15</v>
          </cell>
        </row>
        <row r="2772">
          <cell r="A2772">
            <v>45056</v>
          </cell>
          <cell r="B2772">
            <v>2.2999999999999998</v>
          </cell>
        </row>
        <row r="2773">
          <cell r="A2773">
            <v>45057</v>
          </cell>
          <cell r="B2773">
            <v>2.36</v>
          </cell>
        </row>
        <row r="2774">
          <cell r="A2774">
            <v>45058</v>
          </cell>
          <cell r="B2774">
            <v>2.41</v>
          </cell>
        </row>
        <row r="2775">
          <cell r="A2775">
            <v>45061</v>
          </cell>
          <cell r="B2775">
            <v>2.4300000000000002</v>
          </cell>
        </row>
        <row r="2776">
          <cell r="A2776">
            <v>45062</v>
          </cell>
          <cell r="B2776">
            <v>2.33</v>
          </cell>
        </row>
        <row r="2777">
          <cell r="A2777">
            <v>45063</v>
          </cell>
          <cell r="B2777">
            <v>2.4900000000000002</v>
          </cell>
        </row>
        <row r="2778">
          <cell r="A2778">
            <v>45064</v>
          </cell>
          <cell r="B2778">
            <v>2.57</v>
          </cell>
        </row>
        <row r="2779">
          <cell r="A2779">
            <v>45065</v>
          </cell>
          <cell r="B2779">
            <v>2.4900000000000002</v>
          </cell>
        </row>
        <row r="2780">
          <cell r="A2780">
            <v>45068</v>
          </cell>
          <cell r="B2780">
            <v>2.67</v>
          </cell>
        </row>
        <row r="2781">
          <cell r="A2781">
            <v>45069</v>
          </cell>
          <cell r="B2781">
            <v>2.64</v>
          </cell>
        </row>
        <row r="2782">
          <cell r="A2782">
            <v>45070</v>
          </cell>
          <cell r="B2782">
            <v>2.66</v>
          </cell>
        </row>
        <row r="2783">
          <cell r="A2783">
            <v>45071</v>
          </cell>
          <cell r="B2783">
            <v>2.73</v>
          </cell>
        </row>
        <row r="2784">
          <cell r="A2784">
            <v>45072</v>
          </cell>
          <cell r="B2784">
            <v>2.76</v>
          </cell>
        </row>
        <row r="2785">
          <cell r="A2785">
            <v>45075</v>
          </cell>
          <cell r="B2785">
            <v>2.85</v>
          </cell>
        </row>
        <row r="2786">
          <cell r="A2786">
            <v>45076</v>
          </cell>
          <cell r="B2786">
            <v>2.86</v>
          </cell>
        </row>
        <row r="2787">
          <cell r="A2787">
            <v>45077</v>
          </cell>
          <cell r="B2787">
            <v>2.89</v>
          </cell>
        </row>
        <row r="2788">
          <cell r="A2788">
            <v>45078</v>
          </cell>
          <cell r="B2788">
            <v>3.01</v>
          </cell>
        </row>
        <row r="2789">
          <cell r="A2789">
            <v>45079</v>
          </cell>
          <cell r="B2789">
            <v>2.91</v>
          </cell>
        </row>
        <row r="2790">
          <cell r="A2790">
            <v>45082</v>
          </cell>
          <cell r="B2790">
            <v>2.96</v>
          </cell>
        </row>
        <row r="2791">
          <cell r="A2791">
            <v>45083</v>
          </cell>
          <cell r="B2791">
            <v>3.07</v>
          </cell>
        </row>
        <row r="2792">
          <cell r="A2792">
            <v>45084</v>
          </cell>
          <cell r="B2792">
            <v>3.11</v>
          </cell>
        </row>
        <row r="2793">
          <cell r="A2793">
            <v>45086</v>
          </cell>
          <cell r="B2793">
            <v>3.19</v>
          </cell>
        </row>
        <row r="2794">
          <cell r="A2794">
            <v>45089</v>
          </cell>
          <cell r="B2794">
            <v>3.23</v>
          </cell>
        </row>
        <row r="2795">
          <cell r="A2795">
            <v>45090</v>
          </cell>
          <cell r="B2795">
            <v>3.08</v>
          </cell>
        </row>
        <row r="2796">
          <cell r="A2796">
            <v>45091</v>
          </cell>
          <cell r="B2796">
            <v>3.21</v>
          </cell>
        </row>
        <row r="2797">
          <cell r="A2797">
            <v>45092</v>
          </cell>
          <cell r="B2797">
            <v>3.23</v>
          </cell>
        </row>
        <row r="2798">
          <cell r="A2798">
            <v>45093</v>
          </cell>
          <cell r="B2798">
            <v>3.22</v>
          </cell>
        </row>
        <row r="2799">
          <cell r="A2799">
            <v>45096</v>
          </cell>
          <cell r="B2799">
            <v>3.34</v>
          </cell>
        </row>
        <row r="2800">
          <cell r="A2800">
            <v>45097</v>
          </cell>
          <cell r="B2800">
            <v>3.43</v>
          </cell>
        </row>
        <row r="2801">
          <cell r="A2801">
            <v>45098</v>
          </cell>
          <cell r="B2801">
            <v>3.38</v>
          </cell>
        </row>
        <row r="2802">
          <cell r="A2802">
            <v>45099</v>
          </cell>
          <cell r="B2802">
            <v>3.25</v>
          </cell>
        </row>
        <row r="2803">
          <cell r="A2803">
            <v>45100</v>
          </cell>
          <cell r="B2803">
            <v>3.21</v>
          </cell>
        </row>
        <row r="2804">
          <cell r="A2804">
            <v>45103</v>
          </cell>
          <cell r="B2804">
            <v>3.11</v>
          </cell>
        </row>
        <row r="2805">
          <cell r="A2805">
            <v>45104</v>
          </cell>
          <cell r="B2805">
            <v>3.03</v>
          </cell>
        </row>
        <row r="2806">
          <cell r="A2806">
            <v>45105</v>
          </cell>
          <cell r="B2806">
            <v>3.09</v>
          </cell>
        </row>
        <row r="2807">
          <cell r="A2807">
            <v>45106</v>
          </cell>
          <cell r="B2807">
            <v>3.25</v>
          </cell>
        </row>
        <row r="2808">
          <cell r="A2808">
            <v>45107</v>
          </cell>
          <cell r="B2808">
            <v>3.26</v>
          </cell>
        </row>
        <row r="2809">
          <cell r="A2809">
            <v>45110</v>
          </cell>
          <cell r="B2809">
            <v>3.28</v>
          </cell>
        </row>
        <row r="2810">
          <cell r="A2810">
            <v>45111</v>
          </cell>
          <cell r="B2810">
            <v>3.3</v>
          </cell>
        </row>
        <row r="2811">
          <cell r="A2811">
            <v>45112</v>
          </cell>
          <cell r="B2811">
            <v>3.33</v>
          </cell>
        </row>
        <row r="2812">
          <cell r="A2812">
            <v>45113</v>
          </cell>
          <cell r="B2812">
            <v>3.19</v>
          </cell>
        </row>
        <row r="2813">
          <cell r="A2813">
            <v>45114</v>
          </cell>
          <cell r="B2813">
            <v>3.31</v>
          </cell>
        </row>
        <row r="2814">
          <cell r="A2814">
            <v>45117</v>
          </cell>
          <cell r="B2814">
            <v>3.28</v>
          </cell>
        </row>
        <row r="2815">
          <cell r="A2815">
            <v>45118</v>
          </cell>
          <cell r="B2815">
            <v>3.24</v>
          </cell>
        </row>
        <row r="2816">
          <cell r="A2816">
            <v>45119</v>
          </cell>
          <cell r="B2816">
            <v>3.17</v>
          </cell>
        </row>
        <row r="2817">
          <cell r="A2817">
            <v>45120</v>
          </cell>
          <cell r="B2817">
            <v>3.24</v>
          </cell>
        </row>
        <row r="2818">
          <cell r="A2818">
            <v>45121</v>
          </cell>
          <cell r="B2818">
            <v>3.18</v>
          </cell>
        </row>
        <row r="2819">
          <cell r="A2819">
            <v>45124</v>
          </cell>
          <cell r="B2819">
            <v>3.19</v>
          </cell>
        </row>
        <row r="2820">
          <cell r="A2820">
            <v>45125</v>
          </cell>
          <cell r="B2820">
            <v>3.31</v>
          </cell>
        </row>
        <row r="2821">
          <cell r="A2821">
            <v>45126</v>
          </cell>
          <cell r="B2821">
            <v>3.35</v>
          </cell>
        </row>
        <row r="2822">
          <cell r="A2822">
            <v>45127</v>
          </cell>
          <cell r="B2822">
            <v>3.34</v>
          </cell>
        </row>
        <row r="2823">
          <cell r="A2823">
            <v>45128</v>
          </cell>
          <cell r="B2823">
            <v>3.43</v>
          </cell>
        </row>
        <row r="2824">
          <cell r="A2824">
            <v>45131</v>
          </cell>
          <cell r="B2824">
            <v>3.52</v>
          </cell>
        </row>
        <row r="2825">
          <cell r="A2825">
            <v>45132</v>
          </cell>
          <cell r="B2825">
            <v>3.44</v>
          </cell>
        </row>
        <row r="2826">
          <cell r="A2826">
            <v>45133</v>
          </cell>
          <cell r="B2826">
            <v>3.38</v>
          </cell>
        </row>
        <row r="2827">
          <cell r="A2827">
            <v>45134</v>
          </cell>
          <cell r="B2827">
            <v>3.27</v>
          </cell>
        </row>
        <row r="2828">
          <cell r="A2828">
            <v>45135</v>
          </cell>
          <cell r="B2828">
            <v>3.36</v>
          </cell>
        </row>
        <row r="2829">
          <cell r="A2829">
            <v>45138</v>
          </cell>
          <cell r="B2829">
            <v>3.35</v>
          </cell>
        </row>
        <row r="2830">
          <cell r="A2830">
            <v>45139</v>
          </cell>
          <cell r="B2830">
            <v>3.32</v>
          </cell>
        </row>
        <row r="2831">
          <cell r="A2831">
            <v>45140</v>
          </cell>
          <cell r="B2831">
            <v>3.43</v>
          </cell>
        </row>
        <row r="2832">
          <cell r="A2832">
            <v>45141</v>
          </cell>
          <cell r="B2832">
            <v>3.36</v>
          </cell>
        </row>
        <row r="2833">
          <cell r="A2833">
            <v>45142</v>
          </cell>
          <cell r="B2833">
            <v>3.33</v>
          </cell>
        </row>
        <row r="2834">
          <cell r="A2834">
            <v>45145</v>
          </cell>
          <cell r="B2834">
            <v>3.32</v>
          </cell>
        </row>
        <row r="2835">
          <cell r="A2835">
            <v>45146</v>
          </cell>
          <cell r="B2835">
            <v>3.42</v>
          </cell>
        </row>
        <row r="2836">
          <cell r="A2836">
            <v>45147</v>
          </cell>
          <cell r="B2836">
            <v>3.26</v>
          </cell>
        </row>
        <row r="2837">
          <cell r="A2837">
            <v>45148</v>
          </cell>
          <cell r="B2837">
            <v>3.3</v>
          </cell>
        </row>
        <row r="2838">
          <cell r="A2838">
            <v>45149</v>
          </cell>
          <cell r="B2838">
            <v>3.28</v>
          </cell>
        </row>
        <row r="2839">
          <cell r="A2839">
            <v>45152</v>
          </cell>
          <cell r="B2839">
            <v>3.08</v>
          </cell>
        </row>
        <row r="2840">
          <cell r="A2840">
            <v>45153</v>
          </cell>
          <cell r="B2840">
            <v>3.05</v>
          </cell>
        </row>
        <row r="2841">
          <cell r="A2841">
            <v>45154</v>
          </cell>
          <cell r="B2841">
            <v>3.1</v>
          </cell>
        </row>
        <row r="2842">
          <cell r="A2842">
            <v>45155</v>
          </cell>
          <cell r="B2842">
            <v>3.1</v>
          </cell>
        </row>
        <row r="2843">
          <cell r="A2843">
            <v>45156</v>
          </cell>
          <cell r="B2843">
            <v>3.12</v>
          </cell>
        </row>
        <row r="2844">
          <cell r="A2844">
            <v>45159</v>
          </cell>
          <cell r="B2844">
            <v>3.08</v>
          </cell>
        </row>
        <row r="2845">
          <cell r="A2845">
            <v>45160</v>
          </cell>
          <cell r="B2845">
            <v>3.17</v>
          </cell>
        </row>
        <row r="2846">
          <cell r="A2846">
            <v>45161</v>
          </cell>
          <cell r="B2846">
            <v>3.18</v>
          </cell>
        </row>
        <row r="2847">
          <cell r="A2847">
            <v>45162</v>
          </cell>
          <cell r="B2847">
            <v>3.11</v>
          </cell>
        </row>
        <row r="2848">
          <cell r="A2848">
            <v>45163</v>
          </cell>
          <cell r="B2848">
            <v>2.99</v>
          </cell>
        </row>
        <row r="2849">
          <cell r="A2849">
            <v>45166</v>
          </cell>
          <cell r="B2849">
            <v>2.95</v>
          </cell>
        </row>
        <row r="2850">
          <cell r="A2850">
            <v>45167</v>
          </cell>
          <cell r="B2850">
            <v>2.97</v>
          </cell>
        </row>
        <row r="2851">
          <cell r="A2851">
            <v>45168</v>
          </cell>
          <cell r="B2851">
            <v>2.95</v>
          </cell>
        </row>
        <row r="2852">
          <cell r="A2852">
            <v>45169</v>
          </cell>
          <cell r="B2852">
            <v>2.92</v>
          </cell>
        </row>
        <row r="2853">
          <cell r="A2853">
            <v>45170</v>
          </cell>
          <cell r="B2853">
            <v>3.01</v>
          </cell>
        </row>
        <row r="2854">
          <cell r="A2854">
            <v>45173</v>
          </cell>
          <cell r="B2854">
            <v>2.94</v>
          </cell>
        </row>
        <row r="2855">
          <cell r="A2855">
            <v>45174</v>
          </cell>
          <cell r="B2855">
            <v>2.86</v>
          </cell>
        </row>
        <row r="2856">
          <cell r="A2856">
            <v>45175</v>
          </cell>
          <cell r="B2856">
            <v>2.9</v>
          </cell>
        </row>
        <row r="2857">
          <cell r="A2857">
            <v>45177</v>
          </cell>
          <cell r="B2857">
            <v>2.88</v>
          </cell>
        </row>
        <row r="2858">
          <cell r="A2858">
            <v>45180</v>
          </cell>
          <cell r="B2858">
            <v>2.9</v>
          </cell>
        </row>
        <row r="2859">
          <cell r="A2859">
            <v>45181</v>
          </cell>
          <cell r="B2859">
            <v>2.89</v>
          </cell>
        </row>
        <row r="2860">
          <cell r="A2860">
            <v>45182</v>
          </cell>
          <cell r="B2860">
            <v>2.88</v>
          </cell>
        </row>
        <row r="2861">
          <cell r="A2861">
            <v>45183</v>
          </cell>
          <cell r="B2861">
            <v>2.86</v>
          </cell>
        </row>
        <row r="2862">
          <cell r="A2862">
            <v>45184</v>
          </cell>
          <cell r="B2862">
            <v>2.76</v>
          </cell>
        </row>
        <row r="2863">
          <cell r="A2863">
            <v>45187</v>
          </cell>
          <cell r="B2863">
            <v>2.81</v>
          </cell>
        </row>
        <row r="2864">
          <cell r="A2864">
            <v>45188</v>
          </cell>
          <cell r="B2864">
            <v>2.74</v>
          </cell>
        </row>
        <row r="2865">
          <cell r="A2865">
            <v>45189</v>
          </cell>
          <cell r="B2865">
            <v>2.76</v>
          </cell>
        </row>
        <row r="2866">
          <cell r="A2866">
            <v>45190</v>
          </cell>
          <cell r="B2866">
            <v>2.64</v>
          </cell>
        </row>
        <row r="2867">
          <cell r="A2867">
            <v>45191</v>
          </cell>
          <cell r="B2867">
            <v>2.64</v>
          </cell>
        </row>
        <row r="2868">
          <cell r="A2868">
            <v>45194</v>
          </cell>
          <cell r="B2868">
            <v>2.62</v>
          </cell>
        </row>
        <row r="2869">
          <cell r="A2869">
            <v>45195</v>
          </cell>
          <cell r="B2869">
            <v>2.57</v>
          </cell>
        </row>
        <row r="2870">
          <cell r="A2870">
            <v>45196</v>
          </cell>
          <cell r="B2870">
            <v>2.54</v>
          </cell>
        </row>
        <row r="2871">
          <cell r="A2871">
            <v>45197</v>
          </cell>
          <cell r="B2871">
            <v>2.63</v>
          </cell>
        </row>
        <row r="2872">
          <cell r="A2872">
            <v>45198</v>
          </cell>
          <cell r="B2872">
            <v>2.66</v>
          </cell>
        </row>
        <row r="2873">
          <cell r="A2873">
            <v>45201</v>
          </cell>
          <cell r="B2873">
            <v>2.6</v>
          </cell>
        </row>
        <row r="2874">
          <cell r="A2874">
            <v>45202</v>
          </cell>
          <cell r="B2874">
            <v>2.54</v>
          </cell>
        </row>
        <row r="2875">
          <cell r="A2875">
            <v>45203</v>
          </cell>
          <cell r="B2875">
            <v>2.6</v>
          </cell>
        </row>
        <row r="2876">
          <cell r="A2876">
            <v>45204</v>
          </cell>
          <cell r="B2876">
            <v>2.58</v>
          </cell>
        </row>
        <row r="2877">
          <cell r="A2877">
            <v>45205</v>
          </cell>
          <cell r="B2877">
            <v>2.4900000000000002</v>
          </cell>
        </row>
        <row r="2878">
          <cell r="A2878">
            <v>45208</v>
          </cell>
          <cell r="B2878">
            <v>2.5099999999999998</v>
          </cell>
        </row>
        <row r="2879">
          <cell r="A2879">
            <v>45209</v>
          </cell>
          <cell r="B2879">
            <v>2.62</v>
          </cell>
        </row>
        <row r="2880">
          <cell r="A2880">
            <v>45210</v>
          </cell>
          <cell r="B2880">
            <v>2.62</v>
          </cell>
        </row>
        <row r="2881">
          <cell r="A2881">
            <v>45212</v>
          </cell>
          <cell r="B2881">
            <v>2.5</v>
          </cell>
        </row>
        <row r="2882">
          <cell r="A2882">
            <v>45215</v>
          </cell>
          <cell r="B2882">
            <v>2.52</v>
          </cell>
        </row>
        <row r="2883">
          <cell r="A2883">
            <v>45216</v>
          </cell>
          <cell r="B2883">
            <v>2.42</v>
          </cell>
        </row>
        <row r="2884">
          <cell r="A2884">
            <v>45217</v>
          </cell>
          <cell r="B2884">
            <v>2.39</v>
          </cell>
        </row>
        <row r="2885">
          <cell r="A2885">
            <v>45218</v>
          </cell>
          <cell r="B2885">
            <v>2.39</v>
          </cell>
        </row>
        <row r="2886">
          <cell r="A2886">
            <v>45219</v>
          </cell>
          <cell r="B2886">
            <v>2.39</v>
          </cell>
        </row>
        <row r="2887">
          <cell r="A2887">
            <v>45222</v>
          </cell>
          <cell r="B2887">
            <v>2.4900000000000002</v>
          </cell>
        </row>
        <row r="2888">
          <cell r="A2888">
            <v>45223</v>
          </cell>
          <cell r="B2888">
            <v>2.5299999999999998</v>
          </cell>
        </row>
        <row r="2889">
          <cell r="A2889">
            <v>45224</v>
          </cell>
          <cell r="B2889">
            <v>2.48</v>
          </cell>
        </row>
        <row r="2890">
          <cell r="A2890">
            <v>45225</v>
          </cell>
          <cell r="B2890">
            <v>2.54</v>
          </cell>
        </row>
        <row r="2891">
          <cell r="A2891">
            <v>45226</v>
          </cell>
          <cell r="B2891">
            <v>2.4500000000000002</v>
          </cell>
        </row>
        <row r="2892">
          <cell r="A2892">
            <v>45229</v>
          </cell>
          <cell r="B2892">
            <v>2.38</v>
          </cell>
        </row>
        <row r="2893">
          <cell r="A2893">
            <v>45230</v>
          </cell>
          <cell r="B2893">
            <v>2.4</v>
          </cell>
        </row>
        <row r="2894">
          <cell r="A2894">
            <v>45231</v>
          </cell>
          <cell r="B2894">
            <v>2.48</v>
          </cell>
        </row>
        <row r="2895">
          <cell r="A2895">
            <v>45233</v>
          </cell>
          <cell r="B2895">
            <v>2.63</v>
          </cell>
        </row>
        <row r="2896">
          <cell r="A2896">
            <v>45236</v>
          </cell>
          <cell r="B2896">
            <v>2.48</v>
          </cell>
        </row>
        <row r="2897">
          <cell r="A2897">
            <v>45237</v>
          </cell>
          <cell r="B2897">
            <v>2.61</v>
          </cell>
        </row>
        <row r="2898">
          <cell r="A2898">
            <v>45238</v>
          </cell>
          <cell r="B2898">
            <v>2.62</v>
          </cell>
        </row>
        <row r="2899">
          <cell r="A2899">
            <v>45239</v>
          </cell>
          <cell r="B2899">
            <v>2.72</v>
          </cell>
        </row>
        <row r="2900">
          <cell r="A2900">
            <v>45240</v>
          </cell>
          <cell r="B2900">
            <v>2.83</v>
          </cell>
        </row>
        <row r="2901">
          <cell r="A2901">
            <v>45243</v>
          </cell>
          <cell r="B2901">
            <v>2.8</v>
          </cell>
        </row>
        <row r="2902">
          <cell r="A2902">
            <v>45244</v>
          </cell>
          <cell r="B2902">
            <v>2.9</v>
          </cell>
        </row>
        <row r="2903">
          <cell r="A2903">
            <v>45246</v>
          </cell>
          <cell r="B2903">
            <v>3.11</v>
          </cell>
        </row>
        <row r="2904">
          <cell r="A2904">
            <v>45247</v>
          </cell>
          <cell r="B2904">
            <v>3.01</v>
          </cell>
        </row>
        <row r="2905">
          <cell r="A2905">
            <v>45250</v>
          </cell>
          <cell r="B2905">
            <v>3.02</v>
          </cell>
        </row>
        <row r="2906">
          <cell r="A2906">
            <v>45251</v>
          </cell>
          <cell r="B2906">
            <v>3.01</v>
          </cell>
        </row>
        <row r="2907">
          <cell r="A2907">
            <v>45252</v>
          </cell>
          <cell r="B2907">
            <v>2.98</v>
          </cell>
        </row>
        <row r="2908">
          <cell r="A2908">
            <v>45253</v>
          </cell>
          <cell r="B2908">
            <v>3.01</v>
          </cell>
        </row>
        <row r="2909">
          <cell r="A2909">
            <v>45254</v>
          </cell>
          <cell r="B2909">
            <v>2.92</v>
          </cell>
        </row>
        <row r="2910">
          <cell r="A2910">
            <v>45257</v>
          </cell>
          <cell r="B2910">
            <v>3.13</v>
          </cell>
        </row>
        <row r="2911">
          <cell r="A2911">
            <v>45258</v>
          </cell>
          <cell r="B2911">
            <v>3.18</v>
          </cell>
        </row>
        <row r="2912">
          <cell r="A2912">
            <v>45259</v>
          </cell>
          <cell r="B2912">
            <v>3.13</v>
          </cell>
        </row>
        <row r="2913">
          <cell r="A2913">
            <v>45260</v>
          </cell>
          <cell r="B2913">
            <v>3.23</v>
          </cell>
        </row>
        <row r="2914">
          <cell r="A2914">
            <v>45261</v>
          </cell>
          <cell r="B2914">
            <v>3.29</v>
          </cell>
        </row>
        <row r="2915">
          <cell r="A2915">
            <v>45264</v>
          </cell>
          <cell r="B2915">
            <v>3.2</v>
          </cell>
        </row>
        <row r="2916">
          <cell r="A2916">
            <v>45265</v>
          </cell>
          <cell r="B2916">
            <v>3.26</v>
          </cell>
        </row>
        <row r="2917">
          <cell r="A2917">
            <v>45266</v>
          </cell>
          <cell r="B2917">
            <v>3.23</v>
          </cell>
        </row>
        <row r="2918">
          <cell r="A2918">
            <v>45267</v>
          </cell>
          <cell r="B2918">
            <v>3.3</v>
          </cell>
        </row>
        <row r="2919">
          <cell r="A2919">
            <v>45268</v>
          </cell>
          <cell r="B2919">
            <v>3.33</v>
          </cell>
        </row>
        <row r="2920">
          <cell r="A2920">
            <v>45271</v>
          </cell>
          <cell r="B2920">
            <v>3.22</v>
          </cell>
        </row>
        <row r="2921">
          <cell r="A2921">
            <v>45272</v>
          </cell>
          <cell r="B2921">
            <v>3.23</v>
          </cell>
        </row>
        <row r="2922">
          <cell r="A2922">
            <v>45273</v>
          </cell>
          <cell r="B2922">
            <v>3.37</v>
          </cell>
        </row>
        <row r="2923">
          <cell r="A2923">
            <v>45274</v>
          </cell>
          <cell r="B2923">
            <v>3.43</v>
          </cell>
        </row>
        <row r="2924">
          <cell r="A2924">
            <v>45275</v>
          </cell>
          <cell r="B2924">
            <v>3.48</v>
          </cell>
        </row>
        <row r="2925">
          <cell r="A2925">
            <v>45278</v>
          </cell>
          <cell r="B2925">
            <v>3.5</v>
          </cell>
        </row>
        <row r="2926">
          <cell r="A2926">
            <v>45279</v>
          </cell>
          <cell r="B2926">
            <v>3.45</v>
          </cell>
        </row>
        <row r="2927">
          <cell r="A2927">
            <v>45280</v>
          </cell>
          <cell r="B2927">
            <v>3.43</v>
          </cell>
        </row>
        <row r="2928">
          <cell r="A2928">
            <v>45281</v>
          </cell>
          <cell r="B2928">
            <v>3.42</v>
          </cell>
        </row>
        <row r="2929">
          <cell r="A2929">
            <v>45282</v>
          </cell>
          <cell r="B2929">
            <v>3.48</v>
          </cell>
        </row>
        <row r="2930">
          <cell r="A2930">
            <v>45286</v>
          </cell>
          <cell r="B2930">
            <v>3.44</v>
          </cell>
        </row>
        <row r="2931">
          <cell r="A2931">
            <v>45287</v>
          </cell>
          <cell r="B2931">
            <v>3.48</v>
          </cell>
        </row>
        <row r="2932">
          <cell r="A2932">
            <v>45288</v>
          </cell>
          <cell r="B2932">
            <v>3.49</v>
          </cell>
        </row>
      </sheetData>
      <sheetData sheetId="48"/>
      <sheetData sheetId="49">
        <row r="2">
          <cell r="B2">
            <v>2007</v>
          </cell>
          <cell r="C2">
            <v>2008</v>
          </cell>
          <cell r="D2">
            <v>2009</v>
          </cell>
          <cell r="E2">
            <v>2010</v>
          </cell>
          <cell r="F2">
            <v>2011</v>
          </cell>
          <cell r="G2">
            <v>2012</v>
          </cell>
          <cell r="H2">
            <v>2013</v>
          </cell>
          <cell r="I2">
            <v>2014</v>
          </cell>
          <cell r="J2">
            <v>2015</v>
          </cell>
          <cell r="K2">
            <v>2016</v>
          </cell>
          <cell r="L2">
            <v>2017</v>
          </cell>
          <cell r="M2">
            <v>2018</v>
          </cell>
          <cell r="N2">
            <v>2019</v>
          </cell>
          <cell r="O2">
            <v>2020</v>
          </cell>
          <cell r="P2">
            <v>2021</v>
          </cell>
          <cell r="Q2">
            <v>2022</v>
          </cell>
          <cell r="R2">
            <v>2023</v>
          </cell>
        </row>
        <row r="3">
          <cell r="A3" t="str">
            <v>RECEITA</v>
          </cell>
          <cell r="B3">
            <v>439.67899999999997</v>
          </cell>
          <cell r="C3">
            <v>678.76499999999999</v>
          </cell>
          <cell r="D3">
            <v>988.67899999999997</v>
          </cell>
          <cell r="E3">
            <v>1129.4749999999999</v>
          </cell>
          <cell r="F3">
            <v>1279.1600000000001</v>
          </cell>
          <cell r="G3">
            <v>1413.9760000000001</v>
          </cell>
          <cell r="H3">
            <v>1611.7940000000001</v>
          </cell>
          <cell r="I3">
            <v>1772.4469999999999</v>
          </cell>
          <cell r="J3">
            <v>1908.7370000000001</v>
          </cell>
          <cell r="K3">
            <v>2183.7860000000001</v>
          </cell>
          <cell r="L3">
            <v>2227.33</v>
          </cell>
          <cell r="M3">
            <v>2111.16</v>
          </cell>
          <cell r="N3">
            <v>2282.1239999999998</v>
          </cell>
          <cell r="O3">
            <v>2596.0770000000002</v>
          </cell>
          <cell r="P3">
            <v>2977.3119999999999</v>
          </cell>
          <cell r="Q3">
            <v>3792.9319999999998</v>
          </cell>
          <cell r="R3">
            <v>4497.0280000000002</v>
          </cell>
        </row>
        <row r="4">
          <cell r="A4" t="str">
            <v>Mg EBITDA</v>
          </cell>
          <cell r="B4">
            <v>0.219273</v>
          </cell>
          <cell r="C4">
            <v>0.13333100000000001</v>
          </cell>
          <cell r="D4">
            <v>0.248645</v>
          </cell>
          <cell r="E4">
            <v>0.256359</v>
          </cell>
          <cell r="F4">
            <v>0.241316</v>
          </cell>
          <cell r="G4">
            <v>0.26736500000000002</v>
          </cell>
          <cell r="H4">
            <v>0.23564299999999999</v>
          </cell>
          <cell r="I4">
            <v>0.24631800000000001</v>
          </cell>
          <cell r="J4">
            <v>0.18648600000000001</v>
          </cell>
          <cell r="K4">
            <v>0.142265</v>
          </cell>
          <cell r="L4">
            <v>0.105097</v>
          </cell>
          <cell r="M4">
            <v>0.14074400000000001</v>
          </cell>
          <cell r="N4">
            <v>0.173594</v>
          </cell>
          <cell r="O4">
            <v>0.18149899999999999</v>
          </cell>
          <cell r="P4">
            <v>0.20969299999999999</v>
          </cell>
          <cell r="Q4">
            <v>0.203906</v>
          </cell>
          <cell r="R4">
            <v>0.201714</v>
          </cell>
        </row>
        <row r="5">
          <cell r="A5" t="str">
            <v>PL</v>
          </cell>
          <cell r="B5">
            <v>357.9</v>
          </cell>
          <cell r="C5">
            <v>459.21899999999999</v>
          </cell>
          <cell r="D5">
            <v>542.02499999999998</v>
          </cell>
          <cell r="E5">
            <v>631.57600000000002</v>
          </cell>
          <cell r="F5">
            <v>749.86699999999996</v>
          </cell>
          <cell r="G5">
            <v>913.14599999999996</v>
          </cell>
          <cell r="H5">
            <v>1069.838</v>
          </cell>
          <cell r="I5">
            <v>1118.0619999999999</v>
          </cell>
          <cell r="J5">
            <v>1237.732</v>
          </cell>
          <cell r="K5">
            <v>1220.9159999999999</v>
          </cell>
          <cell r="L5">
            <v>1261.577</v>
          </cell>
          <cell r="M5">
            <v>1288.22</v>
          </cell>
          <cell r="N5">
            <v>2478.4090000000001</v>
          </cell>
          <cell r="O5">
            <v>2604.1660000000002</v>
          </cell>
          <cell r="P5">
            <v>4486.0079999999998</v>
          </cell>
          <cell r="Q5">
            <v>4584.8490000000002</v>
          </cell>
          <cell r="R5">
            <v>5012.6710000000003</v>
          </cell>
        </row>
        <row r="12">
          <cell r="A12">
            <v>39084</v>
          </cell>
          <cell r="B12">
            <v>3.1466639999999999</v>
          </cell>
        </row>
        <row r="13">
          <cell r="A13">
            <v>39085</v>
          </cell>
          <cell r="B13">
            <v>3.266664</v>
          </cell>
        </row>
        <row r="14">
          <cell r="A14">
            <v>39086</v>
          </cell>
          <cell r="B14">
            <v>3.266664</v>
          </cell>
        </row>
        <row r="15">
          <cell r="A15">
            <v>39087</v>
          </cell>
          <cell r="B15">
            <v>3.1933310000000001</v>
          </cell>
        </row>
        <row r="16">
          <cell r="A16">
            <v>39090</v>
          </cell>
          <cell r="B16">
            <v>3.1333310000000001</v>
          </cell>
        </row>
        <row r="17">
          <cell r="A17">
            <v>39091</v>
          </cell>
          <cell r="B17">
            <v>3.0433309999999998</v>
          </cell>
        </row>
        <row r="18">
          <cell r="A18">
            <v>39092</v>
          </cell>
          <cell r="B18">
            <v>3.0999979999999998</v>
          </cell>
        </row>
        <row r="19">
          <cell r="A19">
            <v>39093</v>
          </cell>
          <cell r="B19">
            <v>3.0999979999999998</v>
          </cell>
        </row>
        <row r="20">
          <cell r="A20">
            <v>39094</v>
          </cell>
          <cell r="B20">
            <v>3.0666639999999998</v>
          </cell>
        </row>
        <row r="21">
          <cell r="A21">
            <v>39097</v>
          </cell>
          <cell r="B21">
            <v>3.0666639999999998</v>
          </cell>
        </row>
        <row r="22">
          <cell r="A22">
            <v>39098</v>
          </cell>
          <cell r="B22">
            <v>3.0666639999999998</v>
          </cell>
        </row>
        <row r="23">
          <cell r="A23">
            <v>39099</v>
          </cell>
          <cell r="B23">
            <v>3.1599979999999999</v>
          </cell>
        </row>
        <row r="24">
          <cell r="A24">
            <v>39100</v>
          </cell>
          <cell r="B24">
            <v>3.2933309999999998</v>
          </cell>
        </row>
        <row r="25">
          <cell r="A25">
            <v>39101</v>
          </cell>
          <cell r="B25">
            <v>3.1999979999999999</v>
          </cell>
        </row>
        <row r="26">
          <cell r="A26">
            <v>39104</v>
          </cell>
          <cell r="B26">
            <v>3.1326649999999998</v>
          </cell>
        </row>
        <row r="27">
          <cell r="A27">
            <v>39105</v>
          </cell>
          <cell r="B27">
            <v>3.1999979999999999</v>
          </cell>
        </row>
        <row r="28">
          <cell r="A28">
            <v>39106</v>
          </cell>
          <cell r="B28">
            <v>3.1999979999999999</v>
          </cell>
        </row>
        <row r="29">
          <cell r="A29">
            <v>39108</v>
          </cell>
          <cell r="B29">
            <v>3.1133310000000001</v>
          </cell>
        </row>
        <row r="30">
          <cell r="A30">
            <v>39111</v>
          </cell>
          <cell r="B30">
            <v>3.1333310000000001</v>
          </cell>
        </row>
        <row r="31">
          <cell r="A31">
            <v>39112</v>
          </cell>
          <cell r="B31">
            <v>3.1666639999999999</v>
          </cell>
        </row>
        <row r="32">
          <cell r="A32">
            <v>39113</v>
          </cell>
          <cell r="B32">
            <v>3.259998</v>
          </cell>
        </row>
        <row r="33">
          <cell r="A33">
            <v>39114</v>
          </cell>
          <cell r="B33">
            <v>3.2799969999999998</v>
          </cell>
        </row>
        <row r="34">
          <cell r="A34">
            <v>39115</v>
          </cell>
          <cell r="B34">
            <v>3.2526640000000002</v>
          </cell>
        </row>
        <row r="35">
          <cell r="A35">
            <v>39118</v>
          </cell>
          <cell r="B35">
            <v>3.2333310000000002</v>
          </cell>
        </row>
        <row r="36">
          <cell r="A36">
            <v>39119</v>
          </cell>
          <cell r="B36">
            <v>3.2333310000000002</v>
          </cell>
        </row>
        <row r="37">
          <cell r="A37">
            <v>39120</v>
          </cell>
          <cell r="B37">
            <v>3.3626640000000001</v>
          </cell>
        </row>
        <row r="38">
          <cell r="A38">
            <v>39121</v>
          </cell>
          <cell r="B38">
            <v>3.4333309999999999</v>
          </cell>
        </row>
        <row r="39">
          <cell r="A39">
            <v>39122</v>
          </cell>
          <cell r="B39">
            <v>3.4333309999999999</v>
          </cell>
        </row>
        <row r="40">
          <cell r="A40">
            <v>39125</v>
          </cell>
          <cell r="B40">
            <v>3.3299979999999998</v>
          </cell>
        </row>
        <row r="41">
          <cell r="A41">
            <v>39126</v>
          </cell>
          <cell r="B41">
            <v>3.4333309999999999</v>
          </cell>
        </row>
        <row r="42">
          <cell r="A42">
            <v>39127</v>
          </cell>
          <cell r="B42">
            <v>3.533331</v>
          </cell>
        </row>
        <row r="43">
          <cell r="A43">
            <v>39128</v>
          </cell>
          <cell r="B43">
            <v>3.6599979999999999</v>
          </cell>
        </row>
        <row r="44">
          <cell r="A44">
            <v>39129</v>
          </cell>
          <cell r="B44">
            <v>3.6999979999999999</v>
          </cell>
        </row>
        <row r="45">
          <cell r="A45">
            <v>39134</v>
          </cell>
          <cell r="B45">
            <v>3.6666639999999999</v>
          </cell>
        </row>
        <row r="46">
          <cell r="A46">
            <v>39135</v>
          </cell>
          <cell r="B46">
            <v>3.7199979999999999</v>
          </cell>
        </row>
        <row r="47">
          <cell r="A47">
            <v>39136</v>
          </cell>
          <cell r="B47">
            <v>3.606665</v>
          </cell>
        </row>
        <row r="48">
          <cell r="A48">
            <v>39139</v>
          </cell>
          <cell r="B48">
            <v>3.6326649999999998</v>
          </cell>
        </row>
        <row r="49">
          <cell r="A49">
            <v>39140</v>
          </cell>
          <cell r="B49">
            <v>3.3999980000000001</v>
          </cell>
        </row>
        <row r="50">
          <cell r="A50">
            <v>39141</v>
          </cell>
          <cell r="B50">
            <v>3.3999980000000001</v>
          </cell>
        </row>
        <row r="51">
          <cell r="A51">
            <v>39142</v>
          </cell>
          <cell r="B51">
            <v>3.3666640000000001</v>
          </cell>
        </row>
        <row r="52">
          <cell r="A52">
            <v>39143</v>
          </cell>
          <cell r="B52">
            <v>3.3339979999999998</v>
          </cell>
        </row>
        <row r="53">
          <cell r="A53">
            <v>39146</v>
          </cell>
          <cell r="B53">
            <v>3.1666639999999999</v>
          </cell>
        </row>
        <row r="54">
          <cell r="A54">
            <v>39147</v>
          </cell>
          <cell r="B54">
            <v>3.2933309999999998</v>
          </cell>
        </row>
        <row r="55">
          <cell r="A55">
            <v>39148</v>
          </cell>
          <cell r="B55">
            <v>3.299998</v>
          </cell>
        </row>
        <row r="56">
          <cell r="A56">
            <v>39149</v>
          </cell>
          <cell r="B56">
            <v>3.533331</v>
          </cell>
        </row>
        <row r="57">
          <cell r="A57">
            <v>39150</v>
          </cell>
          <cell r="B57">
            <v>3.7333310000000002</v>
          </cell>
        </row>
        <row r="58">
          <cell r="A58">
            <v>39153</v>
          </cell>
          <cell r="B58">
            <v>3.763331</v>
          </cell>
        </row>
        <row r="59">
          <cell r="A59">
            <v>39154</v>
          </cell>
          <cell r="B59">
            <v>3.6666639999999999</v>
          </cell>
        </row>
        <row r="60">
          <cell r="A60">
            <v>39155</v>
          </cell>
          <cell r="B60">
            <v>3.7266650000000001</v>
          </cell>
        </row>
        <row r="61">
          <cell r="A61">
            <v>39156</v>
          </cell>
          <cell r="B61">
            <v>3.7193309999999999</v>
          </cell>
        </row>
        <row r="62">
          <cell r="A62">
            <v>39157</v>
          </cell>
          <cell r="B62">
            <v>3.6653310000000001</v>
          </cell>
        </row>
        <row r="63">
          <cell r="A63">
            <v>39160</v>
          </cell>
          <cell r="B63">
            <v>3.606665</v>
          </cell>
        </row>
        <row r="64">
          <cell r="A64">
            <v>39161</v>
          </cell>
          <cell r="B64">
            <v>3.5999979999999998</v>
          </cell>
        </row>
        <row r="65">
          <cell r="A65">
            <v>39162</v>
          </cell>
          <cell r="B65">
            <v>3.6533310000000001</v>
          </cell>
        </row>
        <row r="66">
          <cell r="A66">
            <v>39163</v>
          </cell>
          <cell r="B66">
            <v>3.6666639999999999</v>
          </cell>
        </row>
        <row r="67">
          <cell r="A67">
            <v>39164</v>
          </cell>
          <cell r="B67">
            <v>3.8333309999999998</v>
          </cell>
        </row>
        <row r="68">
          <cell r="A68">
            <v>39167</v>
          </cell>
          <cell r="B68">
            <v>3.799998</v>
          </cell>
        </row>
        <row r="69">
          <cell r="A69">
            <v>39168</v>
          </cell>
          <cell r="B69">
            <v>3.7659980000000002</v>
          </cell>
        </row>
        <row r="70">
          <cell r="A70">
            <v>39169</v>
          </cell>
          <cell r="B70">
            <v>3.7266650000000001</v>
          </cell>
        </row>
        <row r="71">
          <cell r="A71">
            <v>39170</v>
          </cell>
          <cell r="B71">
            <v>3.7179980000000001</v>
          </cell>
        </row>
        <row r="72">
          <cell r="A72">
            <v>39171</v>
          </cell>
          <cell r="B72">
            <v>3.6666639999999999</v>
          </cell>
        </row>
        <row r="73">
          <cell r="A73">
            <v>39174</v>
          </cell>
          <cell r="B73">
            <v>3.6333310000000001</v>
          </cell>
        </row>
        <row r="74">
          <cell r="A74">
            <v>39175</v>
          </cell>
          <cell r="B74">
            <v>3.5999979999999998</v>
          </cell>
        </row>
        <row r="75">
          <cell r="A75">
            <v>39176</v>
          </cell>
          <cell r="B75">
            <v>3.7066650000000001</v>
          </cell>
        </row>
        <row r="76">
          <cell r="A76">
            <v>39177</v>
          </cell>
          <cell r="B76">
            <v>3.746664</v>
          </cell>
        </row>
        <row r="77">
          <cell r="A77">
            <v>39181</v>
          </cell>
          <cell r="B77">
            <v>3.7993320000000002</v>
          </cell>
        </row>
        <row r="78">
          <cell r="A78">
            <v>39182</v>
          </cell>
          <cell r="B78">
            <v>3.7326649999999999</v>
          </cell>
        </row>
        <row r="79">
          <cell r="A79">
            <v>39183</v>
          </cell>
          <cell r="B79">
            <v>3.6466639999999999</v>
          </cell>
        </row>
        <row r="80">
          <cell r="A80">
            <v>39184</v>
          </cell>
          <cell r="B80">
            <v>3.639999</v>
          </cell>
        </row>
        <row r="81">
          <cell r="A81">
            <v>39185</v>
          </cell>
          <cell r="B81">
            <v>3.6666639999999999</v>
          </cell>
        </row>
        <row r="82">
          <cell r="A82">
            <v>39188</v>
          </cell>
          <cell r="B82">
            <v>3.6333310000000001</v>
          </cell>
        </row>
        <row r="83">
          <cell r="A83">
            <v>39189</v>
          </cell>
          <cell r="B83">
            <v>3.6133329999999999</v>
          </cell>
        </row>
        <row r="84">
          <cell r="A84">
            <v>39190</v>
          </cell>
          <cell r="B84">
            <v>3.5306649999999999</v>
          </cell>
        </row>
        <row r="85">
          <cell r="A85">
            <v>39191</v>
          </cell>
          <cell r="B85">
            <v>3.4653309999999999</v>
          </cell>
        </row>
        <row r="86">
          <cell r="A86">
            <v>39192</v>
          </cell>
          <cell r="B86">
            <v>3.5226649999999999</v>
          </cell>
        </row>
        <row r="87">
          <cell r="A87">
            <v>39195</v>
          </cell>
          <cell r="B87">
            <v>3.5233310000000002</v>
          </cell>
        </row>
        <row r="88">
          <cell r="A88">
            <v>39196</v>
          </cell>
          <cell r="B88">
            <v>3.553998</v>
          </cell>
        </row>
        <row r="89">
          <cell r="A89">
            <v>39197</v>
          </cell>
          <cell r="B89">
            <v>3.6866639999999999</v>
          </cell>
        </row>
        <row r="90">
          <cell r="A90">
            <v>39198</v>
          </cell>
          <cell r="B90">
            <v>3.8</v>
          </cell>
        </row>
        <row r="91">
          <cell r="A91">
            <v>39199</v>
          </cell>
          <cell r="B91">
            <v>3.8593310000000001</v>
          </cell>
        </row>
        <row r="92">
          <cell r="A92">
            <v>39202</v>
          </cell>
          <cell r="B92">
            <v>3.9359980000000001</v>
          </cell>
        </row>
        <row r="93">
          <cell r="A93">
            <v>39204</v>
          </cell>
          <cell r="B93">
            <v>3.8733309999999999</v>
          </cell>
        </row>
        <row r="94">
          <cell r="A94">
            <v>39205</v>
          </cell>
          <cell r="B94">
            <v>3.8666640000000001</v>
          </cell>
        </row>
        <row r="95">
          <cell r="A95">
            <v>39206</v>
          </cell>
          <cell r="B95">
            <v>3.832665</v>
          </cell>
        </row>
        <row r="96">
          <cell r="A96">
            <v>39209</v>
          </cell>
          <cell r="B96">
            <v>3.8659979999999998</v>
          </cell>
        </row>
        <row r="97">
          <cell r="A97">
            <v>39210</v>
          </cell>
          <cell r="B97">
            <v>3.8666640000000001</v>
          </cell>
        </row>
        <row r="98">
          <cell r="A98">
            <v>39211</v>
          </cell>
          <cell r="B98">
            <v>4.0666640000000003</v>
          </cell>
        </row>
        <row r="99">
          <cell r="A99">
            <v>39212</v>
          </cell>
          <cell r="B99">
            <v>3.9333309999999999</v>
          </cell>
        </row>
        <row r="100">
          <cell r="A100">
            <v>39213</v>
          </cell>
          <cell r="B100">
            <v>4.0673310000000003</v>
          </cell>
        </row>
        <row r="101">
          <cell r="A101">
            <v>39216</v>
          </cell>
          <cell r="B101">
            <v>4.053331</v>
          </cell>
        </row>
        <row r="102">
          <cell r="A102">
            <v>39217</v>
          </cell>
          <cell r="B102">
            <v>3.9666640000000002</v>
          </cell>
        </row>
        <row r="103">
          <cell r="A103">
            <v>39218</v>
          </cell>
          <cell r="B103">
            <v>3.979997</v>
          </cell>
        </row>
        <row r="104">
          <cell r="A104">
            <v>39219</v>
          </cell>
          <cell r="B104">
            <v>3.9666640000000002</v>
          </cell>
        </row>
        <row r="105">
          <cell r="A105">
            <v>39220</v>
          </cell>
          <cell r="B105">
            <v>3.9999980000000002</v>
          </cell>
        </row>
        <row r="106">
          <cell r="A106">
            <v>39223</v>
          </cell>
          <cell r="B106">
            <v>3.8666640000000001</v>
          </cell>
        </row>
        <row r="107">
          <cell r="A107">
            <v>39224</v>
          </cell>
          <cell r="B107">
            <v>3.8666640000000001</v>
          </cell>
        </row>
        <row r="108">
          <cell r="A108">
            <v>39225</v>
          </cell>
          <cell r="B108">
            <v>3.993331</v>
          </cell>
        </row>
        <row r="109">
          <cell r="A109">
            <v>39226</v>
          </cell>
          <cell r="B109">
            <v>3.9666640000000002</v>
          </cell>
        </row>
        <row r="110">
          <cell r="A110">
            <v>39227</v>
          </cell>
          <cell r="B110">
            <v>3.9999980000000002</v>
          </cell>
        </row>
        <row r="111">
          <cell r="A111">
            <v>39230</v>
          </cell>
          <cell r="B111">
            <v>4.0933310000000001</v>
          </cell>
        </row>
        <row r="112">
          <cell r="A112">
            <v>39231</v>
          </cell>
          <cell r="B112">
            <v>4.0999980000000003</v>
          </cell>
        </row>
        <row r="113">
          <cell r="A113">
            <v>39232</v>
          </cell>
          <cell r="B113">
            <v>4.2399979999999999</v>
          </cell>
        </row>
        <row r="114">
          <cell r="A114">
            <v>39233</v>
          </cell>
          <cell r="B114">
            <v>4.5333310000000004</v>
          </cell>
        </row>
        <row r="115">
          <cell r="A115">
            <v>39234</v>
          </cell>
          <cell r="B115">
            <v>4.3666640000000001</v>
          </cell>
        </row>
        <row r="116">
          <cell r="A116">
            <v>39237</v>
          </cell>
          <cell r="B116">
            <v>4.1699970000000004</v>
          </cell>
        </row>
        <row r="117">
          <cell r="A117">
            <v>39238</v>
          </cell>
          <cell r="B117">
            <v>4.0466639999999998</v>
          </cell>
        </row>
        <row r="118">
          <cell r="A118">
            <v>39239</v>
          </cell>
          <cell r="B118">
            <v>3.9333309999999999</v>
          </cell>
        </row>
        <row r="119">
          <cell r="A119">
            <v>39241</v>
          </cell>
          <cell r="B119">
            <v>3.9999980000000002</v>
          </cell>
        </row>
        <row r="120">
          <cell r="A120">
            <v>39244</v>
          </cell>
          <cell r="B120">
            <v>4.0766640000000001</v>
          </cell>
        </row>
        <row r="121">
          <cell r="A121">
            <v>39245</v>
          </cell>
          <cell r="B121">
            <v>4.1199979999999998</v>
          </cell>
        </row>
        <row r="122">
          <cell r="A122">
            <v>39246</v>
          </cell>
          <cell r="B122">
            <v>4.2979979999999998</v>
          </cell>
        </row>
        <row r="123">
          <cell r="A123">
            <v>39247</v>
          </cell>
          <cell r="B123">
            <v>4.4406639999999999</v>
          </cell>
        </row>
        <row r="124">
          <cell r="A124">
            <v>39248</v>
          </cell>
          <cell r="B124">
            <v>4.5666640000000003</v>
          </cell>
        </row>
        <row r="125">
          <cell r="A125">
            <v>39251</v>
          </cell>
          <cell r="B125">
            <v>4.5599980000000002</v>
          </cell>
        </row>
        <row r="126">
          <cell r="A126">
            <v>39252</v>
          </cell>
          <cell r="B126">
            <v>4.5199980000000002</v>
          </cell>
        </row>
        <row r="127">
          <cell r="A127">
            <v>39253</v>
          </cell>
          <cell r="B127">
            <v>4.2999980000000004</v>
          </cell>
        </row>
        <row r="128">
          <cell r="A128">
            <v>39254</v>
          </cell>
          <cell r="B128">
            <v>4.2666639999999996</v>
          </cell>
        </row>
        <row r="129">
          <cell r="A129">
            <v>39255</v>
          </cell>
          <cell r="B129">
            <v>4.1999979999999999</v>
          </cell>
        </row>
        <row r="130">
          <cell r="A130">
            <v>39258</v>
          </cell>
          <cell r="B130">
            <v>4.1666639999999999</v>
          </cell>
        </row>
        <row r="131">
          <cell r="A131">
            <v>39259</v>
          </cell>
          <cell r="B131">
            <v>4.359998</v>
          </cell>
        </row>
        <row r="132">
          <cell r="A132">
            <v>39260</v>
          </cell>
          <cell r="B132">
            <v>4.2666639999999996</v>
          </cell>
        </row>
        <row r="133">
          <cell r="A133">
            <v>39261</v>
          </cell>
          <cell r="B133">
            <v>4.1866640000000004</v>
          </cell>
        </row>
        <row r="134">
          <cell r="A134">
            <v>39262</v>
          </cell>
          <cell r="B134">
            <v>4.2326649999999999</v>
          </cell>
        </row>
        <row r="135">
          <cell r="A135">
            <v>39265</v>
          </cell>
          <cell r="B135">
            <v>4.1333310000000001</v>
          </cell>
        </row>
        <row r="136">
          <cell r="A136">
            <v>39266</v>
          </cell>
          <cell r="B136">
            <v>4.1339980000000001</v>
          </cell>
        </row>
        <row r="137">
          <cell r="A137">
            <v>39267</v>
          </cell>
          <cell r="B137">
            <v>4.1333310000000001</v>
          </cell>
        </row>
        <row r="138">
          <cell r="A138">
            <v>39268</v>
          </cell>
          <cell r="B138">
            <v>4.126665</v>
          </cell>
        </row>
        <row r="139">
          <cell r="A139">
            <v>39269</v>
          </cell>
          <cell r="B139">
            <v>4.0666640000000003</v>
          </cell>
        </row>
        <row r="140">
          <cell r="A140">
            <v>39273</v>
          </cell>
          <cell r="B140">
            <v>4.0666640000000003</v>
          </cell>
        </row>
        <row r="141">
          <cell r="A141">
            <v>39274</v>
          </cell>
          <cell r="B141">
            <v>4.0666640000000003</v>
          </cell>
        </row>
        <row r="142">
          <cell r="A142">
            <v>39275</v>
          </cell>
          <cell r="B142">
            <v>4.0166649999999997</v>
          </cell>
        </row>
        <row r="143">
          <cell r="A143">
            <v>39276</v>
          </cell>
          <cell r="B143">
            <v>4.0806639999999996</v>
          </cell>
        </row>
        <row r="144">
          <cell r="A144">
            <v>39279</v>
          </cell>
          <cell r="B144">
            <v>4.0659979999999996</v>
          </cell>
        </row>
        <row r="145">
          <cell r="A145">
            <v>39280</v>
          </cell>
          <cell r="B145">
            <v>4.0199980000000002</v>
          </cell>
        </row>
        <row r="146">
          <cell r="A146">
            <v>39281</v>
          </cell>
          <cell r="B146">
            <v>4.0399979999999998</v>
          </cell>
        </row>
        <row r="147">
          <cell r="A147">
            <v>39282</v>
          </cell>
          <cell r="B147">
            <v>4</v>
          </cell>
        </row>
        <row r="148">
          <cell r="A148">
            <v>39283</v>
          </cell>
          <cell r="B148">
            <v>3.8673310000000001</v>
          </cell>
        </row>
        <row r="149">
          <cell r="A149">
            <v>39286</v>
          </cell>
          <cell r="B149">
            <v>3.8766639999999999</v>
          </cell>
        </row>
        <row r="150">
          <cell r="A150">
            <v>39287</v>
          </cell>
          <cell r="B150">
            <v>3.8799969999999999</v>
          </cell>
        </row>
        <row r="151">
          <cell r="A151">
            <v>39288</v>
          </cell>
          <cell r="B151">
            <v>3.9333330000000002</v>
          </cell>
        </row>
        <row r="152">
          <cell r="A152">
            <v>39289</v>
          </cell>
          <cell r="B152">
            <v>3.8673310000000001</v>
          </cell>
        </row>
        <row r="153">
          <cell r="A153">
            <v>39290</v>
          </cell>
          <cell r="B153">
            <v>3.6999979999999999</v>
          </cell>
        </row>
        <row r="154">
          <cell r="A154">
            <v>39293</v>
          </cell>
          <cell r="B154">
            <v>3.8333309999999998</v>
          </cell>
        </row>
        <row r="155">
          <cell r="A155">
            <v>39294</v>
          </cell>
          <cell r="B155">
            <v>3.8466640000000001</v>
          </cell>
        </row>
        <row r="156">
          <cell r="A156">
            <v>39295</v>
          </cell>
          <cell r="B156">
            <v>3.8459979999999998</v>
          </cell>
        </row>
        <row r="157">
          <cell r="A157">
            <v>39296</v>
          </cell>
          <cell r="B157">
            <v>3.8659979999999998</v>
          </cell>
        </row>
        <row r="158">
          <cell r="A158">
            <v>39297</v>
          </cell>
          <cell r="B158">
            <v>3.766664</v>
          </cell>
        </row>
        <row r="159">
          <cell r="A159">
            <v>39300</v>
          </cell>
          <cell r="B159">
            <v>3.7333310000000002</v>
          </cell>
        </row>
        <row r="160">
          <cell r="A160">
            <v>39301</v>
          </cell>
          <cell r="B160">
            <v>3.8466659999999999</v>
          </cell>
        </row>
        <row r="161">
          <cell r="A161">
            <v>39302</v>
          </cell>
          <cell r="B161">
            <v>3.9793310000000002</v>
          </cell>
        </row>
        <row r="162">
          <cell r="A162">
            <v>39303</v>
          </cell>
          <cell r="B162">
            <v>3.843998</v>
          </cell>
        </row>
        <row r="163">
          <cell r="A163">
            <v>39304</v>
          </cell>
          <cell r="B163">
            <v>3.9333309999999999</v>
          </cell>
        </row>
        <row r="164">
          <cell r="A164">
            <v>39307</v>
          </cell>
          <cell r="B164">
            <v>3.975997</v>
          </cell>
        </row>
        <row r="165">
          <cell r="A165">
            <v>39308</v>
          </cell>
          <cell r="B165">
            <v>3.993331</v>
          </cell>
        </row>
        <row r="166">
          <cell r="A166">
            <v>39309</v>
          </cell>
          <cell r="B166">
            <v>3.9986649999999999</v>
          </cell>
        </row>
        <row r="167">
          <cell r="A167">
            <v>39310</v>
          </cell>
          <cell r="B167">
            <v>3.3466640000000001</v>
          </cell>
        </row>
        <row r="168">
          <cell r="A168">
            <v>39311</v>
          </cell>
          <cell r="B168">
            <v>3.799998</v>
          </cell>
        </row>
        <row r="169">
          <cell r="A169">
            <v>39314</v>
          </cell>
          <cell r="B169">
            <v>3.9326650000000001</v>
          </cell>
        </row>
        <row r="170">
          <cell r="A170">
            <v>39315</v>
          </cell>
          <cell r="B170">
            <v>3.9259979999999999</v>
          </cell>
        </row>
        <row r="171">
          <cell r="A171">
            <v>39316</v>
          </cell>
          <cell r="B171">
            <v>3.799998</v>
          </cell>
        </row>
        <row r="172">
          <cell r="A172">
            <v>39317</v>
          </cell>
          <cell r="B172">
            <v>3.8999980000000001</v>
          </cell>
        </row>
        <row r="173">
          <cell r="A173">
            <v>39318</v>
          </cell>
          <cell r="B173">
            <v>3.8666659999999999</v>
          </cell>
        </row>
        <row r="174">
          <cell r="A174">
            <v>39321</v>
          </cell>
          <cell r="B174">
            <v>3.8959969999999999</v>
          </cell>
        </row>
        <row r="175">
          <cell r="A175">
            <v>39322</v>
          </cell>
          <cell r="B175">
            <v>3.8333309999999998</v>
          </cell>
        </row>
        <row r="176">
          <cell r="A176">
            <v>39323</v>
          </cell>
          <cell r="B176">
            <v>3.9333309999999999</v>
          </cell>
        </row>
        <row r="177">
          <cell r="A177">
            <v>39324</v>
          </cell>
          <cell r="B177">
            <v>3.8999980000000001</v>
          </cell>
        </row>
        <row r="178">
          <cell r="A178">
            <v>39325</v>
          </cell>
          <cell r="B178">
            <v>3.9993319999999999</v>
          </cell>
        </row>
        <row r="179">
          <cell r="A179">
            <v>39328</v>
          </cell>
          <cell r="B179">
            <v>3.9999980000000002</v>
          </cell>
        </row>
        <row r="180">
          <cell r="A180">
            <v>39329</v>
          </cell>
          <cell r="B180">
            <v>4.0333310000000004</v>
          </cell>
        </row>
        <row r="181">
          <cell r="A181">
            <v>39330</v>
          </cell>
          <cell r="B181">
            <v>4.0593310000000002</v>
          </cell>
        </row>
        <row r="182">
          <cell r="A182">
            <v>39331</v>
          </cell>
          <cell r="B182">
            <v>3.9999980000000002</v>
          </cell>
        </row>
        <row r="183">
          <cell r="A183">
            <v>39335</v>
          </cell>
          <cell r="B183">
            <v>3.9259979999999999</v>
          </cell>
        </row>
        <row r="184">
          <cell r="A184">
            <v>39336</v>
          </cell>
          <cell r="B184">
            <v>3.9313310000000001</v>
          </cell>
        </row>
        <row r="185">
          <cell r="A185">
            <v>39337</v>
          </cell>
          <cell r="B185">
            <v>3.9086650000000001</v>
          </cell>
        </row>
        <row r="186">
          <cell r="A186">
            <v>39338</v>
          </cell>
          <cell r="B186">
            <v>3.8926639999999999</v>
          </cell>
        </row>
        <row r="187">
          <cell r="A187">
            <v>39339</v>
          </cell>
          <cell r="B187">
            <v>3.7959969999999998</v>
          </cell>
        </row>
        <row r="188">
          <cell r="A188">
            <v>39342</v>
          </cell>
          <cell r="B188">
            <v>3.759998</v>
          </cell>
        </row>
        <row r="189">
          <cell r="A189">
            <v>39343</v>
          </cell>
          <cell r="B189">
            <v>3.8666640000000001</v>
          </cell>
        </row>
        <row r="190">
          <cell r="A190">
            <v>39344</v>
          </cell>
          <cell r="B190">
            <v>3.8666640000000001</v>
          </cell>
        </row>
        <row r="191">
          <cell r="A191">
            <v>39345</v>
          </cell>
          <cell r="B191">
            <v>3.8333309999999998</v>
          </cell>
        </row>
        <row r="192">
          <cell r="A192">
            <v>39346</v>
          </cell>
          <cell r="B192">
            <v>3.9666640000000002</v>
          </cell>
        </row>
        <row r="193">
          <cell r="A193">
            <v>39349</v>
          </cell>
          <cell r="B193">
            <v>3.9619979999999999</v>
          </cell>
        </row>
        <row r="194">
          <cell r="A194">
            <v>39350</v>
          </cell>
          <cell r="B194">
            <v>3.9999980000000002</v>
          </cell>
        </row>
        <row r="195">
          <cell r="A195">
            <v>39351</v>
          </cell>
          <cell r="B195">
            <v>3.9999980000000002</v>
          </cell>
        </row>
        <row r="196">
          <cell r="A196">
            <v>39352</v>
          </cell>
          <cell r="B196">
            <v>3.9833310000000002</v>
          </cell>
        </row>
        <row r="197">
          <cell r="A197">
            <v>39353</v>
          </cell>
          <cell r="B197">
            <v>3.9533309999999999</v>
          </cell>
        </row>
        <row r="198">
          <cell r="A198">
            <v>39356</v>
          </cell>
          <cell r="B198">
            <v>3.9213309999999999</v>
          </cell>
        </row>
        <row r="199">
          <cell r="A199">
            <v>39357</v>
          </cell>
          <cell r="B199">
            <v>4.053331</v>
          </cell>
        </row>
        <row r="200">
          <cell r="A200">
            <v>39358</v>
          </cell>
          <cell r="B200">
            <v>4.1199979999999998</v>
          </cell>
        </row>
        <row r="201">
          <cell r="A201">
            <v>39359</v>
          </cell>
          <cell r="B201">
            <v>4.1199979999999998</v>
          </cell>
        </row>
        <row r="202">
          <cell r="A202">
            <v>39360</v>
          </cell>
          <cell r="B202">
            <v>4.0933310000000001</v>
          </cell>
        </row>
        <row r="203">
          <cell r="A203">
            <v>39363</v>
          </cell>
          <cell r="B203">
            <v>4.0959969999999997</v>
          </cell>
        </row>
        <row r="204">
          <cell r="A204">
            <v>39364</v>
          </cell>
          <cell r="B204">
            <v>4.0999980000000003</v>
          </cell>
        </row>
        <row r="205">
          <cell r="A205">
            <v>39365</v>
          </cell>
          <cell r="B205">
            <v>4.0866639999999999</v>
          </cell>
        </row>
        <row r="206">
          <cell r="A206">
            <v>39366</v>
          </cell>
          <cell r="B206">
            <v>4.1333310000000001</v>
          </cell>
        </row>
        <row r="207">
          <cell r="A207">
            <v>39367</v>
          </cell>
          <cell r="B207" t="e">
            <v>#N/A</v>
          </cell>
        </row>
        <row r="208">
          <cell r="A208">
            <v>39370</v>
          </cell>
          <cell r="B208">
            <v>4.0979979999999996</v>
          </cell>
        </row>
        <row r="209">
          <cell r="A209">
            <v>39371</v>
          </cell>
          <cell r="B209">
            <v>4.0326649999999997</v>
          </cell>
        </row>
        <row r="210">
          <cell r="A210">
            <v>39372</v>
          </cell>
          <cell r="B210">
            <v>4.0333310000000004</v>
          </cell>
        </row>
        <row r="211">
          <cell r="A211">
            <v>39373</v>
          </cell>
          <cell r="B211">
            <v>4.0333310000000004</v>
          </cell>
        </row>
        <row r="212">
          <cell r="A212">
            <v>39374</v>
          </cell>
          <cell r="B212">
            <v>4.0999980000000003</v>
          </cell>
        </row>
        <row r="213">
          <cell r="A213">
            <v>39377</v>
          </cell>
          <cell r="B213">
            <v>4.126665</v>
          </cell>
        </row>
        <row r="214">
          <cell r="A214">
            <v>39378</v>
          </cell>
          <cell r="B214">
            <v>4.1999979999999999</v>
          </cell>
        </row>
        <row r="215">
          <cell r="A215">
            <v>39379</v>
          </cell>
          <cell r="B215">
            <v>4.3266650000000002</v>
          </cell>
        </row>
        <row r="216">
          <cell r="A216">
            <v>39380</v>
          </cell>
          <cell r="B216">
            <v>4.2999980000000004</v>
          </cell>
        </row>
        <row r="217">
          <cell r="A217">
            <v>39381</v>
          </cell>
          <cell r="B217">
            <v>4.466666</v>
          </cell>
        </row>
        <row r="218">
          <cell r="A218">
            <v>39384</v>
          </cell>
          <cell r="B218">
            <v>4.5333310000000004</v>
          </cell>
        </row>
        <row r="219">
          <cell r="A219">
            <v>39385</v>
          </cell>
          <cell r="B219">
            <v>4.464664</v>
          </cell>
        </row>
        <row r="220">
          <cell r="A220">
            <v>39386</v>
          </cell>
          <cell r="B220">
            <v>4.2533310000000002</v>
          </cell>
        </row>
        <row r="221">
          <cell r="A221">
            <v>39387</v>
          </cell>
          <cell r="B221">
            <v>4.2666639999999996</v>
          </cell>
        </row>
        <row r="222">
          <cell r="A222">
            <v>39391</v>
          </cell>
          <cell r="B222">
            <v>4.3986650000000003</v>
          </cell>
        </row>
        <row r="223">
          <cell r="A223">
            <v>39392</v>
          </cell>
          <cell r="B223">
            <v>4.4833309999999997</v>
          </cell>
        </row>
        <row r="224">
          <cell r="A224">
            <v>39393</v>
          </cell>
          <cell r="B224">
            <v>4.3999980000000001</v>
          </cell>
        </row>
        <row r="225">
          <cell r="A225">
            <v>39394</v>
          </cell>
          <cell r="B225">
            <v>4.3999980000000001</v>
          </cell>
        </row>
        <row r="226">
          <cell r="A226">
            <v>39395</v>
          </cell>
          <cell r="B226">
            <v>4.4333309999999999</v>
          </cell>
        </row>
        <row r="227">
          <cell r="A227">
            <v>39398</v>
          </cell>
          <cell r="B227">
            <v>4.2659979999999997</v>
          </cell>
        </row>
        <row r="228">
          <cell r="A228">
            <v>39399</v>
          </cell>
          <cell r="B228">
            <v>4.2333309999999997</v>
          </cell>
        </row>
        <row r="229">
          <cell r="A229">
            <v>39400</v>
          </cell>
          <cell r="B229">
            <v>4.1799970000000002</v>
          </cell>
        </row>
        <row r="230">
          <cell r="A230">
            <v>39402</v>
          </cell>
          <cell r="B230">
            <v>3.9099979999999999</v>
          </cell>
        </row>
        <row r="231">
          <cell r="A231">
            <v>39405</v>
          </cell>
          <cell r="B231">
            <v>3.9133309999999999</v>
          </cell>
        </row>
        <row r="232">
          <cell r="A232">
            <v>39407</v>
          </cell>
          <cell r="B232">
            <v>3.6159979999999998</v>
          </cell>
        </row>
        <row r="233">
          <cell r="A233">
            <v>39408</v>
          </cell>
          <cell r="B233">
            <v>3.859998</v>
          </cell>
        </row>
        <row r="234">
          <cell r="A234">
            <v>39409</v>
          </cell>
          <cell r="B234">
            <v>3.9333309999999999</v>
          </cell>
        </row>
        <row r="235">
          <cell r="A235">
            <v>39412</v>
          </cell>
          <cell r="B235">
            <v>3.9859969999999998</v>
          </cell>
        </row>
        <row r="236">
          <cell r="A236">
            <v>39413</v>
          </cell>
          <cell r="B236">
            <v>3.9999980000000002</v>
          </cell>
        </row>
        <row r="237">
          <cell r="A237">
            <v>39414</v>
          </cell>
          <cell r="B237">
            <v>4.0999980000000003</v>
          </cell>
        </row>
        <row r="238">
          <cell r="A238">
            <v>39415</v>
          </cell>
          <cell r="B238">
            <v>4.0233309999999998</v>
          </cell>
        </row>
        <row r="239">
          <cell r="A239">
            <v>39416</v>
          </cell>
          <cell r="B239">
            <v>4.0666640000000003</v>
          </cell>
        </row>
        <row r="240">
          <cell r="A240">
            <v>39419</v>
          </cell>
          <cell r="B240">
            <v>4.0666640000000003</v>
          </cell>
        </row>
        <row r="241">
          <cell r="A241">
            <v>39420</v>
          </cell>
          <cell r="B241">
            <v>4.0666640000000003</v>
          </cell>
        </row>
        <row r="242">
          <cell r="A242">
            <v>39421</v>
          </cell>
          <cell r="B242">
            <v>4.0399979999999998</v>
          </cell>
        </row>
        <row r="243">
          <cell r="A243">
            <v>39422</v>
          </cell>
          <cell r="B243">
            <v>3.9999980000000002</v>
          </cell>
        </row>
        <row r="244">
          <cell r="A244">
            <v>39423</v>
          </cell>
          <cell r="B244">
            <v>3.992664</v>
          </cell>
        </row>
        <row r="245">
          <cell r="A245">
            <v>39426</v>
          </cell>
          <cell r="B245">
            <v>4.0333310000000004</v>
          </cell>
        </row>
        <row r="246">
          <cell r="A246">
            <v>39427</v>
          </cell>
          <cell r="B246">
            <v>4.0653309999999996</v>
          </cell>
        </row>
        <row r="247">
          <cell r="A247">
            <v>39428</v>
          </cell>
          <cell r="B247">
            <v>4.0999980000000003</v>
          </cell>
        </row>
        <row r="248">
          <cell r="A248">
            <v>39429</v>
          </cell>
          <cell r="B248">
            <v>4.0659979999999996</v>
          </cell>
        </row>
        <row r="249">
          <cell r="A249">
            <v>39430</v>
          </cell>
          <cell r="B249">
            <v>4.0666640000000003</v>
          </cell>
        </row>
        <row r="250">
          <cell r="A250">
            <v>39433</v>
          </cell>
          <cell r="B250">
            <v>3.9993319999999999</v>
          </cell>
        </row>
        <row r="251">
          <cell r="A251">
            <v>39434</v>
          </cell>
          <cell r="B251">
            <v>4.0599980000000002</v>
          </cell>
        </row>
        <row r="252">
          <cell r="A252">
            <v>39435</v>
          </cell>
          <cell r="B252">
            <v>4.0599980000000002</v>
          </cell>
        </row>
        <row r="253">
          <cell r="A253">
            <v>39436</v>
          </cell>
          <cell r="B253">
            <v>3.996664</v>
          </cell>
        </row>
        <row r="254">
          <cell r="A254">
            <v>39437</v>
          </cell>
          <cell r="B254">
            <v>3.9999980000000002</v>
          </cell>
        </row>
        <row r="255">
          <cell r="A255">
            <v>39442</v>
          </cell>
          <cell r="B255">
            <v>3.993331</v>
          </cell>
        </row>
        <row r="256">
          <cell r="A256">
            <v>39443</v>
          </cell>
          <cell r="B256">
            <v>3.9899969999999998</v>
          </cell>
        </row>
        <row r="257">
          <cell r="A257">
            <v>39444</v>
          </cell>
          <cell r="B257">
            <v>3.9333309999999999</v>
          </cell>
        </row>
        <row r="258">
          <cell r="A258">
            <v>39449</v>
          </cell>
          <cell r="B258">
            <v>3.9966650000000001</v>
          </cell>
        </row>
        <row r="259">
          <cell r="A259">
            <v>39450</v>
          </cell>
          <cell r="B259">
            <v>3.9999980000000002</v>
          </cell>
        </row>
        <row r="260">
          <cell r="A260">
            <v>39451</v>
          </cell>
          <cell r="B260">
            <v>3.8999980000000001</v>
          </cell>
        </row>
        <row r="261">
          <cell r="A261">
            <v>39454</v>
          </cell>
          <cell r="B261">
            <v>3.7266650000000001</v>
          </cell>
        </row>
        <row r="262">
          <cell r="A262">
            <v>39455</v>
          </cell>
          <cell r="B262">
            <v>3.675332</v>
          </cell>
        </row>
        <row r="263">
          <cell r="A263">
            <v>39456</v>
          </cell>
          <cell r="B263">
            <v>3.533998</v>
          </cell>
        </row>
        <row r="264">
          <cell r="A264">
            <v>39457</v>
          </cell>
          <cell r="B264">
            <v>3.4586640000000002</v>
          </cell>
        </row>
        <row r="265">
          <cell r="A265">
            <v>39458</v>
          </cell>
          <cell r="B265">
            <v>3.4593310000000002</v>
          </cell>
        </row>
        <row r="266">
          <cell r="A266">
            <v>39461</v>
          </cell>
          <cell r="B266">
            <v>3.3333309999999998</v>
          </cell>
        </row>
        <row r="267">
          <cell r="A267">
            <v>39462</v>
          </cell>
          <cell r="B267">
            <v>3.4333309999999999</v>
          </cell>
        </row>
        <row r="268">
          <cell r="A268">
            <v>39463</v>
          </cell>
          <cell r="B268">
            <v>3.4653309999999999</v>
          </cell>
        </row>
        <row r="269">
          <cell r="A269">
            <v>39464</v>
          </cell>
          <cell r="B269">
            <v>3.266664</v>
          </cell>
        </row>
        <row r="270">
          <cell r="A270">
            <v>39465</v>
          </cell>
          <cell r="B270">
            <v>3.1233309999999999</v>
          </cell>
        </row>
        <row r="271">
          <cell r="A271">
            <v>39468</v>
          </cell>
          <cell r="B271">
            <v>2.8933309999999999</v>
          </cell>
        </row>
        <row r="272">
          <cell r="A272">
            <v>39469</v>
          </cell>
          <cell r="B272">
            <v>2.9999980000000002</v>
          </cell>
        </row>
        <row r="273">
          <cell r="A273">
            <v>39470</v>
          </cell>
          <cell r="B273">
            <v>2.9999980000000002</v>
          </cell>
        </row>
        <row r="274">
          <cell r="A274">
            <v>39471</v>
          </cell>
          <cell r="B274">
            <v>3.0666639999999998</v>
          </cell>
        </row>
        <row r="275">
          <cell r="A275">
            <v>39475</v>
          </cell>
          <cell r="B275">
            <v>3.099332</v>
          </cell>
        </row>
        <row r="276">
          <cell r="A276">
            <v>39476</v>
          </cell>
          <cell r="B276">
            <v>3.1673309999999999</v>
          </cell>
        </row>
        <row r="277">
          <cell r="A277">
            <v>39477</v>
          </cell>
          <cell r="B277">
            <v>3.2006649999999999</v>
          </cell>
        </row>
        <row r="278">
          <cell r="A278">
            <v>39478</v>
          </cell>
          <cell r="B278">
            <v>3.1666639999999999</v>
          </cell>
        </row>
        <row r="279">
          <cell r="A279">
            <v>39479</v>
          </cell>
          <cell r="B279">
            <v>3.2199979999999999</v>
          </cell>
        </row>
        <row r="280">
          <cell r="A280">
            <v>39484</v>
          </cell>
          <cell r="B280">
            <v>3.2533310000000002</v>
          </cell>
        </row>
        <row r="281">
          <cell r="A281">
            <v>39485</v>
          </cell>
          <cell r="B281">
            <v>3.2366640000000002</v>
          </cell>
        </row>
        <row r="282">
          <cell r="A282">
            <v>39486</v>
          </cell>
          <cell r="B282">
            <v>3.2333310000000002</v>
          </cell>
        </row>
        <row r="283">
          <cell r="A283">
            <v>39489</v>
          </cell>
          <cell r="B283">
            <v>3.2766639999999998</v>
          </cell>
        </row>
        <row r="284">
          <cell r="A284">
            <v>39490</v>
          </cell>
          <cell r="B284">
            <v>3.3053309999999998</v>
          </cell>
        </row>
        <row r="285">
          <cell r="A285">
            <v>39491</v>
          </cell>
          <cell r="B285">
            <v>3.3093330000000001</v>
          </cell>
        </row>
        <row r="286">
          <cell r="A286">
            <v>39492</v>
          </cell>
          <cell r="B286">
            <v>3.1499990000000002</v>
          </cell>
        </row>
        <row r="287">
          <cell r="A287">
            <v>39493</v>
          </cell>
          <cell r="B287">
            <v>3.1673309999999999</v>
          </cell>
        </row>
        <row r="288">
          <cell r="A288">
            <v>39496</v>
          </cell>
          <cell r="B288">
            <v>3.2373310000000002</v>
          </cell>
        </row>
        <row r="289">
          <cell r="A289">
            <v>39497</v>
          </cell>
          <cell r="B289">
            <v>3.2333310000000002</v>
          </cell>
        </row>
        <row r="290">
          <cell r="A290">
            <v>39498</v>
          </cell>
          <cell r="B290">
            <v>3.234664</v>
          </cell>
        </row>
        <row r="291">
          <cell r="A291">
            <v>39499</v>
          </cell>
          <cell r="B291">
            <v>3.2339980000000002</v>
          </cell>
        </row>
        <row r="292">
          <cell r="A292">
            <v>39500</v>
          </cell>
          <cell r="B292">
            <v>3.3659979999999998</v>
          </cell>
        </row>
        <row r="293">
          <cell r="A293">
            <v>39503</v>
          </cell>
          <cell r="B293">
            <v>3.4133309999999999</v>
          </cell>
        </row>
        <row r="294">
          <cell r="A294">
            <v>39504</v>
          </cell>
          <cell r="B294">
            <v>3.4999980000000002</v>
          </cell>
        </row>
        <row r="295">
          <cell r="A295">
            <v>39505</v>
          </cell>
          <cell r="B295">
            <v>3.5666639999999998</v>
          </cell>
        </row>
        <row r="296">
          <cell r="A296">
            <v>39506</v>
          </cell>
          <cell r="B296">
            <v>3.5833309999999998</v>
          </cell>
        </row>
        <row r="297">
          <cell r="A297">
            <v>39507</v>
          </cell>
          <cell r="B297">
            <v>3.5766640000000001</v>
          </cell>
        </row>
        <row r="298">
          <cell r="A298">
            <v>39510</v>
          </cell>
          <cell r="B298">
            <v>3.609998</v>
          </cell>
        </row>
        <row r="299">
          <cell r="A299">
            <v>39511</v>
          </cell>
          <cell r="B299">
            <v>3.5973320000000002</v>
          </cell>
        </row>
        <row r="300">
          <cell r="A300">
            <v>39512</v>
          </cell>
          <cell r="B300">
            <v>3.5666639999999998</v>
          </cell>
        </row>
        <row r="301">
          <cell r="A301">
            <v>39513</v>
          </cell>
          <cell r="B301">
            <v>3.6666639999999999</v>
          </cell>
        </row>
        <row r="302">
          <cell r="A302">
            <v>39514</v>
          </cell>
          <cell r="B302">
            <v>3.5166650000000002</v>
          </cell>
        </row>
        <row r="303">
          <cell r="A303">
            <v>39517</v>
          </cell>
          <cell r="B303">
            <v>3.4666640000000002</v>
          </cell>
        </row>
        <row r="304">
          <cell r="A304">
            <v>39518</v>
          </cell>
          <cell r="B304">
            <v>3.4866640000000002</v>
          </cell>
        </row>
        <row r="305">
          <cell r="A305">
            <v>39519</v>
          </cell>
          <cell r="B305">
            <v>3.4666640000000002</v>
          </cell>
        </row>
        <row r="306">
          <cell r="A306">
            <v>39520</v>
          </cell>
          <cell r="B306">
            <v>3.467997</v>
          </cell>
        </row>
        <row r="307">
          <cell r="A307">
            <v>39521</v>
          </cell>
          <cell r="B307">
            <v>3.5866639999999999</v>
          </cell>
        </row>
        <row r="308">
          <cell r="A308">
            <v>39524</v>
          </cell>
          <cell r="B308">
            <v>3.491997</v>
          </cell>
        </row>
        <row r="309">
          <cell r="A309">
            <v>39525</v>
          </cell>
          <cell r="B309">
            <v>3.4099979999999999</v>
          </cell>
        </row>
        <row r="310">
          <cell r="A310">
            <v>39526</v>
          </cell>
          <cell r="B310">
            <v>3.5199980000000002</v>
          </cell>
        </row>
        <row r="311">
          <cell r="A311">
            <v>39527</v>
          </cell>
          <cell r="B311">
            <v>3.3999980000000001</v>
          </cell>
        </row>
        <row r="312">
          <cell r="A312">
            <v>39531</v>
          </cell>
          <cell r="B312">
            <v>3.4333309999999999</v>
          </cell>
        </row>
        <row r="313">
          <cell r="A313">
            <v>39532</v>
          </cell>
          <cell r="B313">
            <v>3.4426640000000002</v>
          </cell>
        </row>
        <row r="314">
          <cell r="A314">
            <v>39533</v>
          </cell>
          <cell r="B314">
            <v>3.4699970000000002</v>
          </cell>
        </row>
        <row r="315">
          <cell r="A315">
            <v>39534</v>
          </cell>
          <cell r="B315">
            <v>3.4793310000000002</v>
          </cell>
        </row>
        <row r="316">
          <cell r="A316">
            <v>39535</v>
          </cell>
          <cell r="B316">
            <v>3.5066649999999999</v>
          </cell>
        </row>
        <row r="317">
          <cell r="A317">
            <v>39538</v>
          </cell>
          <cell r="B317">
            <v>3.5859990000000002</v>
          </cell>
        </row>
        <row r="318">
          <cell r="A318">
            <v>39539</v>
          </cell>
          <cell r="B318">
            <v>3.5833309999999998</v>
          </cell>
        </row>
        <row r="319">
          <cell r="A319">
            <v>39540</v>
          </cell>
          <cell r="B319">
            <v>3.565331</v>
          </cell>
        </row>
        <row r="320">
          <cell r="A320">
            <v>39541</v>
          </cell>
          <cell r="B320">
            <v>3.6299980000000001</v>
          </cell>
        </row>
        <row r="321">
          <cell r="A321">
            <v>39542</v>
          </cell>
          <cell r="B321">
            <v>3.602665</v>
          </cell>
        </row>
        <row r="322">
          <cell r="A322">
            <v>39545</v>
          </cell>
          <cell r="B322">
            <v>3.5999979999999998</v>
          </cell>
        </row>
        <row r="323">
          <cell r="A323">
            <v>39546</v>
          </cell>
          <cell r="B323">
            <v>3.5999979999999998</v>
          </cell>
        </row>
        <row r="324">
          <cell r="A324">
            <v>39547</v>
          </cell>
          <cell r="B324">
            <v>3.4666640000000002</v>
          </cell>
        </row>
        <row r="325">
          <cell r="A325">
            <v>39548</v>
          </cell>
          <cell r="B325">
            <v>3.4499979999999999</v>
          </cell>
        </row>
        <row r="326">
          <cell r="A326">
            <v>39549</v>
          </cell>
          <cell r="B326">
            <v>3.5666639999999998</v>
          </cell>
        </row>
        <row r="327">
          <cell r="A327">
            <v>39552</v>
          </cell>
          <cell r="B327">
            <v>3.4233310000000001</v>
          </cell>
        </row>
        <row r="328">
          <cell r="A328">
            <v>39553</v>
          </cell>
          <cell r="B328">
            <v>3.4333309999999999</v>
          </cell>
        </row>
        <row r="329">
          <cell r="A329">
            <v>39554</v>
          </cell>
          <cell r="B329">
            <v>3.493331</v>
          </cell>
        </row>
        <row r="330">
          <cell r="A330">
            <v>39555</v>
          </cell>
          <cell r="B330">
            <v>3.533331</v>
          </cell>
        </row>
        <row r="331">
          <cell r="A331">
            <v>39556</v>
          </cell>
          <cell r="B331">
            <v>3.5833309999999998</v>
          </cell>
        </row>
        <row r="332">
          <cell r="A332">
            <v>39560</v>
          </cell>
          <cell r="B332">
            <v>3.763331</v>
          </cell>
        </row>
        <row r="333">
          <cell r="A333">
            <v>39561</v>
          </cell>
          <cell r="B333">
            <v>3.5673309999999998</v>
          </cell>
        </row>
        <row r="334">
          <cell r="A334">
            <v>39562</v>
          </cell>
          <cell r="B334">
            <v>3.5666639999999998</v>
          </cell>
        </row>
        <row r="335">
          <cell r="A335">
            <v>39563</v>
          </cell>
          <cell r="B335">
            <v>3.6053310000000001</v>
          </cell>
        </row>
        <row r="336">
          <cell r="A336">
            <v>39566</v>
          </cell>
          <cell r="B336">
            <v>3.6599979999999999</v>
          </cell>
        </row>
        <row r="337">
          <cell r="A337">
            <v>39567</v>
          </cell>
          <cell r="B337">
            <v>3.5999979999999998</v>
          </cell>
        </row>
        <row r="338">
          <cell r="A338">
            <v>39568</v>
          </cell>
          <cell r="B338">
            <v>3.786664</v>
          </cell>
        </row>
        <row r="339">
          <cell r="A339">
            <v>39570</v>
          </cell>
          <cell r="B339">
            <v>3.766664</v>
          </cell>
        </row>
        <row r="340">
          <cell r="A340">
            <v>39573</v>
          </cell>
          <cell r="B340">
            <v>3.8333330000000001</v>
          </cell>
        </row>
        <row r="341">
          <cell r="A341">
            <v>39574</v>
          </cell>
          <cell r="B341">
            <v>3.996664</v>
          </cell>
        </row>
        <row r="342">
          <cell r="A342">
            <v>39575</v>
          </cell>
          <cell r="B342">
            <v>4.053331</v>
          </cell>
        </row>
        <row r="343">
          <cell r="A343">
            <v>39576</v>
          </cell>
          <cell r="B343">
            <v>3.9533309999999999</v>
          </cell>
        </row>
        <row r="344">
          <cell r="A344">
            <v>39577</v>
          </cell>
          <cell r="B344">
            <v>3.8533309999999998</v>
          </cell>
        </row>
        <row r="345">
          <cell r="A345">
            <v>39580</v>
          </cell>
          <cell r="B345">
            <v>3.906666</v>
          </cell>
        </row>
        <row r="346">
          <cell r="A346">
            <v>39581</v>
          </cell>
          <cell r="B346">
            <v>3.8666640000000001</v>
          </cell>
        </row>
        <row r="347">
          <cell r="A347">
            <v>39582</v>
          </cell>
          <cell r="B347">
            <v>3.8299979999999998</v>
          </cell>
        </row>
        <row r="348">
          <cell r="A348">
            <v>39583</v>
          </cell>
          <cell r="B348">
            <v>3.8133330000000001</v>
          </cell>
        </row>
        <row r="349">
          <cell r="A349">
            <v>39584</v>
          </cell>
          <cell r="B349">
            <v>3.799998</v>
          </cell>
        </row>
        <row r="350">
          <cell r="A350">
            <v>39587</v>
          </cell>
          <cell r="B350">
            <v>3.9013309999999999</v>
          </cell>
        </row>
        <row r="351">
          <cell r="A351">
            <v>39588</v>
          </cell>
          <cell r="B351">
            <v>3.9333309999999999</v>
          </cell>
        </row>
        <row r="352">
          <cell r="A352">
            <v>39589</v>
          </cell>
          <cell r="B352">
            <v>3.9266649999999998</v>
          </cell>
        </row>
        <row r="353">
          <cell r="A353">
            <v>39591</v>
          </cell>
          <cell r="B353">
            <v>3.8533309999999998</v>
          </cell>
        </row>
        <row r="354">
          <cell r="A354">
            <v>39594</v>
          </cell>
          <cell r="B354">
            <v>3.8533309999999998</v>
          </cell>
        </row>
        <row r="355">
          <cell r="A355">
            <v>39595</v>
          </cell>
          <cell r="B355">
            <v>3.8533309999999998</v>
          </cell>
        </row>
        <row r="356">
          <cell r="A356">
            <v>39596</v>
          </cell>
          <cell r="B356">
            <v>3.900665</v>
          </cell>
        </row>
        <row r="357">
          <cell r="A357">
            <v>39597</v>
          </cell>
          <cell r="B357">
            <v>3.8999980000000001</v>
          </cell>
        </row>
        <row r="358">
          <cell r="A358">
            <v>39598</v>
          </cell>
          <cell r="B358">
            <v>3.8993319999999998</v>
          </cell>
        </row>
        <row r="359">
          <cell r="A359">
            <v>39601</v>
          </cell>
          <cell r="B359">
            <v>3.8666659999999999</v>
          </cell>
        </row>
        <row r="360">
          <cell r="A360">
            <v>39602</v>
          </cell>
          <cell r="B360">
            <v>3.8333330000000001</v>
          </cell>
        </row>
        <row r="361">
          <cell r="A361">
            <v>39603</v>
          </cell>
          <cell r="B361">
            <v>3.7759969999999998</v>
          </cell>
        </row>
        <row r="362">
          <cell r="A362">
            <v>39604</v>
          </cell>
          <cell r="B362">
            <v>3.9246660000000002</v>
          </cell>
        </row>
        <row r="363">
          <cell r="A363">
            <v>39605</v>
          </cell>
          <cell r="B363">
            <v>3.8779970000000001</v>
          </cell>
        </row>
        <row r="364">
          <cell r="A364">
            <v>39608</v>
          </cell>
          <cell r="B364">
            <v>3.8666640000000001</v>
          </cell>
        </row>
        <row r="365">
          <cell r="A365">
            <v>39609</v>
          </cell>
          <cell r="B365">
            <v>3.8659979999999998</v>
          </cell>
        </row>
        <row r="366">
          <cell r="A366">
            <v>39610</v>
          </cell>
          <cell r="B366">
            <v>3.8053309999999998</v>
          </cell>
        </row>
        <row r="367">
          <cell r="A367">
            <v>39611</v>
          </cell>
          <cell r="B367">
            <v>3.799998</v>
          </cell>
        </row>
        <row r="368">
          <cell r="A368">
            <v>39612</v>
          </cell>
          <cell r="B368">
            <v>3.799998</v>
          </cell>
        </row>
        <row r="369">
          <cell r="A369">
            <v>39615</v>
          </cell>
          <cell r="B369">
            <v>3.786664</v>
          </cell>
        </row>
        <row r="370">
          <cell r="A370">
            <v>39616</v>
          </cell>
          <cell r="B370">
            <v>3.7799969999999998</v>
          </cell>
        </row>
        <row r="371">
          <cell r="A371">
            <v>39617</v>
          </cell>
          <cell r="B371">
            <v>3.6666639999999999</v>
          </cell>
        </row>
        <row r="372">
          <cell r="A372">
            <v>39618</v>
          </cell>
          <cell r="B372">
            <v>3.6926640000000002</v>
          </cell>
        </row>
        <row r="373">
          <cell r="A373">
            <v>39619</v>
          </cell>
          <cell r="B373">
            <v>3.6653310000000001</v>
          </cell>
        </row>
        <row r="374">
          <cell r="A374">
            <v>39622</v>
          </cell>
          <cell r="B374">
            <v>3.7333310000000002</v>
          </cell>
        </row>
        <row r="375">
          <cell r="A375">
            <v>39623</v>
          </cell>
          <cell r="B375">
            <v>3.6999979999999999</v>
          </cell>
        </row>
        <row r="376">
          <cell r="A376">
            <v>39624</v>
          </cell>
          <cell r="B376">
            <v>3.7299980000000001</v>
          </cell>
        </row>
        <row r="377">
          <cell r="A377">
            <v>39625</v>
          </cell>
          <cell r="B377">
            <v>3.585331</v>
          </cell>
        </row>
        <row r="378">
          <cell r="A378">
            <v>39626</v>
          </cell>
          <cell r="B378">
            <v>3.5846640000000001</v>
          </cell>
        </row>
        <row r="379">
          <cell r="A379">
            <v>39629</v>
          </cell>
          <cell r="B379">
            <v>3.492664</v>
          </cell>
        </row>
        <row r="380">
          <cell r="A380">
            <v>39630</v>
          </cell>
          <cell r="B380">
            <v>3.4333309999999999</v>
          </cell>
        </row>
        <row r="381">
          <cell r="A381">
            <v>39631</v>
          </cell>
          <cell r="B381">
            <v>3.3993319999999998</v>
          </cell>
        </row>
        <row r="382">
          <cell r="A382">
            <v>39632</v>
          </cell>
          <cell r="B382">
            <v>3.3999980000000001</v>
          </cell>
        </row>
        <row r="383">
          <cell r="A383">
            <v>39633</v>
          </cell>
          <cell r="B383">
            <v>3.4666640000000002</v>
          </cell>
        </row>
        <row r="384">
          <cell r="A384">
            <v>39636</v>
          </cell>
          <cell r="B384">
            <v>3.3566639999999999</v>
          </cell>
        </row>
        <row r="385">
          <cell r="A385">
            <v>39637</v>
          </cell>
          <cell r="B385">
            <v>3.3999980000000001</v>
          </cell>
        </row>
        <row r="386">
          <cell r="A386">
            <v>39639</v>
          </cell>
          <cell r="B386">
            <v>3.5999979999999998</v>
          </cell>
        </row>
        <row r="387">
          <cell r="A387">
            <v>39640</v>
          </cell>
          <cell r="B387">
            <v>3.4866640000000002</v>
          </cell>
        </row>
        <row r="388">
          <cell r="A388">
            <v>39643</v>
          </cell>
          <cell r="B388">
            <v>3.4659979999999999</v>
          </cell>
        </row>
        <row r="389">
          <cell r="A389">
            <v>39644</v>
          </cell>
          <cell r="B389">
            <v>3.359998</v>
          </cell>
        </row>
        <row r="390">
          <cell r="A390">
            <v>39645</v>
          </cell>
          <cell r="B390">
            <v>3.319998</v>
          </cell>
        </row>
        <row r="391">
          <cell r="A391">
            <v>39646</v>
          </cell>
          <cell r="B391">
            <v>3.3333309999999998</v>
          </cell>
        </row>
        <row r="392">
          <cell r="A392">
            <v>39647</v>
          </cell>
          <cell r="B392">
            <v>3.3333309999999998</v>
          </cell>
        </row>
        <row r="393">
          <cell r="A393">
            <v>39650</v>
          </cell>
          <cell r="B393">
            <v>3.299998</v>
          </cell>
        </row>
        <row r="394">
          <cell r="A394">
            <v>39651</v>
          </cell>
          <cell r="B394">
            <v>3.339998</v>
          </cell>
        </row>
        <row r="395">
          <cell r="A395">
            <v>39652</v>
          </cell>
          <cell r="B395">
            <v>3.3666640000000001</v>
          </cell>
        </row>
        <row r="396">
          <cell r="A396">
            <v>39653</v>
          </cell>
          <cell r="B396">
            <v>3.3866640000000001</v>
          </cell>
        </row>
        <row r="397">
          <cell r="A397">
            <v>39654</v>
          </cell>
          <cell r="B397">
            <v>3.4666640000000002</v>
          </cell>
        </row>
        <row r="398">
          <cell r="A398">
            <v>39657</v>
          </cell>
          <cell r="B398">
            <v>3.5326650000000002</v>
          </cell>
        </row>
        <row r="399">
          <cell r="A399">
            <v>39658</v>
          </cell>
          <cell r="B399">
            <v>3.5233310000000002</v>
          </cell>
        </row>
        <row r="400">
          <cell r="A400">
            <v>39659</v>
          </cell>
          <cell r="B400">
            <v>3.513331</v>
          </cell>
        </row>
        <row r="401">
          <cell r="A401">
            <v>39660</v>
          </cell>
          <cell r="B401">
            <v>3.4999980000000002</v>
          </cell>
        </row>
        <row r="402">
          <cell r="A402">
            <v>39661</v>
          </cell>
          <cell r="B402">
            <v>3.533331</v>
          </cell>
        </row>
        <row r="403">
          <cell r="A403">
            <v>39664</v>
          </cell>
          <cell r="B403">
            <v>3.3993319999999998</v>
          </cell>
        </row>
        <row r="404">
          <cell r="A404">
            <v>39665</v>
          </cell>
          <cell r="B404">
            <v>3.4666640000000002</v>
          </cell>
        </row>
        <row r="405">
          <cell r="A405">
            <v>39666</v>
          </cell>
          <cell r="B405">
            <v>3.4533309999999999</v>
          </cell>
        </row>
        <row r="406">
          <cell r="A406">
            <v>39667</v>
          </cell>
          <cell r="B406">
            <v>3.3999980000000001</v>
          </cell>
        </row>
        <row r="407">
          <cell r="A407">
            <v>39668</v>
          </cell>
          <cell r="B407">
            <v>3.3999980000000001</v>
          </cell>
        </row>
        <row r="408">
          <cell r="A408">
            <v>39671</v>
          </cell>
          <cell r="B408">
            <v>3.299998</v>
          </cell>
        </row>
        <row r="409">
          <cell r="A409">
            <v>39672</v>
          </cell>
          <cell r="B409">
            <v>3.2799969999999998</v>
          </cell>
        </row>
        <row r="410">
          <cell r="A410">
            <v>39673</v>
          </cell>
          <cell r="B410">
            <v>3.286664</v>
          </cell>
        </row>
        <row r="411">
          <cell r="A411">
            <v>39674</v>
          </cell>
          <cell r="B411">
            <v>3.266664</v>
          </cell>
        </row>
        <row r="412">
          <cell r="A412">
            <v>39675</v>
          </cell>
          <cell r="B412">
            <v>3.299998</v>
          </cell>
        </row>
        <row r="413">
          <cell r="A413">
            <v>39678</v>
          </cell>
          <cell r="B413">
            <v>3.266664</v>
          </cell>
        </row>
        <row r="414">
          <cell r="A414">
            <v>39679</v>
          </cell>
          <cell r="B414">
            <v>3.2819970000000001</v>
          </cell>
        </row>
        <row r="415">
          <cell r="A415">
            <v>39680</v>
          </cell>
          <cell r="B415">
            <v>3.4266649999999998</v>
          </cell>
        </row>
        <row r="416">
          <cell r="A416">
            <v>39681</v>
          </cell>
          <cell r="B416">
            <v>3.5039980000000002</v>
          </cell>
        </row>
        <row r="417">
          <cell r="A417">
            <v>39682</v>
          </cell>
          <cell r="B417">
            <v>3.5999989999999999</v>
          </cell>
        </row>
        <row r="418">
          <cell r="A418">
            <v>39685</v>
          </cell>
          <cell r="B418">
            <v>3.6659989999999998</v>
          </cell>
        </row>
        <row r="419">
          <cell r="A419">
            <v>39686</v>
          </cell>
          <cell r="B419">
            <v>3.6933319999999998</v>
          </cell>
        </row>
        <row r="420">
          <cell r="A420">
            <v>39687</v>
          </cell>
          <cell r="B420">
            <v>3.5999989999999999</v>
          </cell>
        </row>
        <row r="421">
          <cell r="A421">
            <v>39688</v>
          </cell>
          <cell r="B421">
            <v>3.7666650000000002</v>
          </cell>
        </row>
        <row r="422">
          <cell r="A422">
            <v>39689</v>
          </cell>
          <cell r="B422">
            <v>3.7979989999999999</v>
          </cell>
        </row>
        <row r="423">
          <cell r="A423">
            <v>39692</v>
          </cell>
          <cell r="B423">
            <v>3.893332</v>
          </cell>
        </row>
        <row r="424">
          <cell r="A424">
            <v>39693</v>
          </cell>
          <cell r="B424">
            <v>3.848665</v>
          </cell>
        </row>
        <row r="425">
          <cell r="A425">
            <v>39694</v>
          </cell>
          <cell r="B425">
            <v>3.7999990000000001</v>
          </cell>
        </row>
        <row r="426">
          <cell r="A426">
            <v>39695</v>
          </cell>
          <cell r="B426">
            <v>3.6333319999999998</v>
          </cell>
        </row>
        <row r="427">
          <cell r="A427">
            <v>39696</v>
          </cell>
          <cell r="B427">
            <v>3.5226660000000001</v>
          </cell>
        </row>
        <row r="428">
          <cell r="A428">
            <v>39699</v>
          </cell>
          <cell r="B428">
            <v>3.5419990000000001</v>
          </cell>
        </row>
        <row r="429">
          <cell r="A429">
            <v>39700</v>
          </cell>
          <cell r="B429">
            <v>3.3999990000000002</v>
          </cell>
        </row>
        <row r="430">
          <cell r="A430">
            <v>39701</v>
          </cell>
          <cell r="B430">
            <v>3.4893320000000001</v>
          </cell>
        </row>
        <row r="431">
          <cell r="A431">
            <v>39702</v>
          </cell>
          <cell r="B431">
            <v>3.4633319999999999</v>
          </cell>
        </row>
        <row r="432">
          <cell r="A432">
            <v>39703</v>
          </cell>
          <cell r="B432">
            <v>3.5266660000000001</v>
          </cell>
        </row>
        <row r="433">
          <cell r="A433">
            <v>39706</v>
          </cell>
          <cell r="B433">
            <v>3.4666649999999999</v>
          </cell>
        </row>
        <row r="434">
          <cell r="A434">
            <v>39707</v>
          </cell>
          <cell r="B434">
            <v>3.4333320000000001</v>
          </cell>
        </row>
        <row r="435">
          <cell r="A435">
            <v>39708</v>
          </cell>
          <cell r="B435">
            <v>3.3193320000000002</v>
          </cell>
        </row>
        <row r="436">
          <cell r="A436">
            <v>39709</v>
          </cell>
          <cell r="B436">
            <v>3.2333319999999999</v>
          </cell>
        </row>
        <row r="437">
          <cell r="A437">
            <v>39710</v>
          </cell>
          <cell r="B437">
            <v>3.4333320000000001</v>
          </cell>
        </row>
        <row r="438">
          <cell r="A438">
            <v>39713</v>
          </cell>
          <cell r="B438">
            <v>3.3873319999999998</v>
          </cell>
        </row>
        <row r="439">
          <cell r="A439">
            <v>39714</v>
          </cell>
          <cell r="B439">
            <v>3.2933319999999999</v>
          </cell>
        </row>
        <row r="440">
          <cell r="A440">
            <v>39715</v>
          </cell>
          <cell r="B440">
            <v>3.3193320000000002</v>
          </cell>
        </row>
        <row r="441">
          <cell r="A441">
            <v>39716</v>
          </cell>
          <cell r="B441">
            <v>3.4666649999999999</v>
          </cell>
        </row>
        <row r="442">
          <cell r="A442">
            <v>39717</v>
          </cell>
          <cell r="B442">
            <v>3.3633320000000002</v>
          </cell>
        </row>
        <row r="443">
          <cell r="A443">
            <v>39720</v>
          </cell>
          <cell r="B443">
            <v>3.0933320000000002</v>
          </cell>
        </row>
        <row r="444">
          <cell r="A444">
            <v>39721</v>
          </cell>
          <cell r="B444">
            <v>2.9999989999999999</v>
          </cell>
        </row>
        <row r="445">
          <cell r="A445">
            <v>39722</v>
          </cell>
          <cell r="B445">
            <v>2.926666</v>
          </cell>
        </row>
        <row r="446">
          <cell r="A446">
            <v>39723</v>
          </cell>
          <cell r="B446">
            <v>2.8666649999999998</v>
          </cell>
        </row>
        <row r="447">
          <cell r="A447">
            <v>39724</v>
          </cell>
          <cell r="B447">
            <v>2.7299989999999998</v>
          </cell>
        </row>
        <row r="448">
          <cell r="A448">
            <v>39727</v>
          </cell>
          <cell r="B448">
            <v>2.8246660000000001</v>
          </cell>
        </row>
        <row r="449">
          <cell r="A449">
            <v>39728</v>
          </cell>
          <cell r="B449">
            <v>2.5999989999999999</v>
          </cell>
        </row>
        <row r="450">
          <cell r="A450">
            <v>39729</v>
          </cell>
          <cell r="B450">
            <v>2.3999990000000002</v>
          </cell>
        </row>
        <row r="451">
          <cell r="A451">
            <v>39730</v>
          </cell>
          <cell r="B451">
            <v>2.3199990000000001</v>
          </cell>
        </row>
        <row r="452">
          <cell r="A452">
            <v>39731</v>
          </cell>
          <cell r="B452">
            <v>2.2666650000000002</v>
          </cell>
        </row>
        <row r="453">
          <cell r="A453">
            <v>39734</v>
          </cell>
          <cell r="B453">
            <v>2.2666650000000002</v>
          </cell>
        </row>
        <row r="454">
          <cell r="A454">
            <v>39735</v>
          </cell>
          <cell r="B454">
            <v>2.4933320000000001</v>
          </cell>
        </row>
        <row r="455">
          <cell r="A455">
            <v>39736</v>
          </cell>
          <cell r="B455">
            <v>2.4033319999999998</v>
          </cell>
        </row>
        <row r="456">
          <cell r="A456">
            <v>39737</v>
          </cell>
          <cell r="B456">
            <v>2.2866650000000002</v>
          </cell>
        </row>
        <row r="457">
          <cell r="A457">
            <v>39738</v>
          </cell>
          <cell r="B457">
            <v>2.373332</v>
          </cell>
        </row>
        <row r="458">
          <cell r="A458">
            <v>39741</v>
          </cell>
          <cell r="B458">
            <v>2.4799980000000001</v>
          </cell>
        </row>
        <row r="459">
          <cell r="A459">
            <v>39742</v>
          </cell>
          <cell r="B459">
            <v>2.546665</v>
          </cell>
        </row>
        <row r="460">
          <cell r="A460">
            <v>39743</v>
          </cell>
          <cell r="B460">
            <v>2.566665</v>
          </cell>
        </row>
        <row r="461">
          <cell r="A461">
            <v>39744</v>
          </cell>
          <cell r="B461">
            <v>2.5206659999999999</v>
          </cell>
        </row>
        <row r="462">
          <cell r="A462">
            <v>39745</v>
          </cell>
          <cell r="B462">
            <v>2.3999990000000002</v>
          </cell>
        </row>
        <row r="463">
          <cell r="A463">
            <v>39748</v>
          </cell>
          <cell r="B463">
            <v>2.393332</v>
          </cell>
        </row>
        <row r="464">
          <cell r="A464">
            <v>39749</v>
          </cell>
          <cell r="B464">
            <v>2.4686650000000001</v>
          </cell>
        </row>
        <row r="465">
          <cell r="A465">
            <v>39750</v>
          </cell>
          <cell r="B465">
            <v>2.5333320000000001</v>
          </cell>
        </row>
        <row r="466">
          <cell r="A466">
            <v>39751</v>
          </cell>
          <cell r="B466">
            <v>2.4653320000000001</v>
          </cell>
        </row>
        <row r="467">
          <cell r="A467">
            <v>39752</v>
          </cell>
          <cell r="B467">
            <v>2.4799980000000001</v>
          </cell>
        </row>
        <row r="468">
          <cell r="A468">
            <v>39755</v>
          </cell>
          <cell r="B468">
            <v>2.5166659999999998</v>
          </cell>
        </row>
        <row r="469">
          <cell r="A469">
            <v>39756</v>
          </cell>
          <cell r="B469">
            <v>2.6666650000000001</v>
          </cell>
        </row>
        <row r="470">
          <cell r="A470">
            <v>39757</v>
          </cell>
          <cell r="B470">
            <v>2.595332</v>
          </cell>
        </row>
        <row r="471">
          <cell r="A471">
            <v>39758</v>
          </cell>
          <cell r="B471">
            <v>2.6133320000000002</v>
          </cell>
        </row>
        <row r="472">
          <cell r="A472">
            <v>39759</v>
          </cell>
          <cell r="B472">
            <v>2.6666650000000001</v>
          </cell>
        </row>
        <row r="473">
          <cell r="A473">
            <v>39762</v>
          </cell>
          <cell r="B473">
            <v>2.8666649999999998</v>
          </cell>
        </row>
        <row r="474">
          <cell r="A474">
            <v>39763</v>
          </cell>
          <cell r="B474">
            <v>2.833332</v>
          </cell>
        </row>
        <row r="475">
          <cell r="A475">
            <v>39764</v>
          </cell>
          <cell r="B475">
            <v>2.7993329999999998</v>
          </cell>
        </row>
        <row r="476">
          <cell r="A476">
            <v>39765</v>
          </cell>
          <cell r="B476">
            <v>2.7133319999999999</v>
          </cell>
        </row>
        <row r="477">
          <cell r="A477">
            <v>39766</v>
          </cell>
          <cell r="B477">
            <v>2.6659989999999998</v>
          </cell>
        </row>
        <row r="478">
          <cell r="A478">
            <v>39769</v>
          </cell>
          <cell r="B478">
            <v>2.5999989999999999</v>
          </cell>
        </row>
        <row r="479">
          <cell r="A479">
            <v>39770</v>
          </cell>
          <cell r="B479">
            <v>2.5493320000000002</v>
          </cell>
        </row>
        <row r="480">
          <cell r="A480">
            <v>39771</v>
          </cell>
          <cell r="B480">
            <v>2.593998</v>
          </cell>
        </row>
        <row r="481">
          <cell r="A481">
            <v>39773</v>
          </cell>
          <cell r="B481">
            <v>2.5966649999999998</v>
          </cell>
        </row>
        <row r="482">
          <cell r="A482">
            <v>39776</v>
          </cell>
          <cell r="B482">
            <v>2.699999</v>
          </cell>
        </row>
        <row r="483">
          <cell r="A483">
            <v>39777</v>
          </cell>
          <cell r="B483">
            <v>2.583332</v>
          </cell>
        </row>
        <row r="484">
          <cell r="A484">
            <v>39778</v>
          </cell>
          <cell r="B484">
            <v>2.586665</v>
          </cell>
        </row>
        <row r="485">
          <cell r="A485">
            <v>39779</v>
          </cell>
          <cell r="B485">
            <v>2.5733320000000002</v>
          </cell>
        </row>
        <row r="486">
          <cell r="A486">
            <v>39780</v>
          </cell>
          <cell r="B486">
            <v>2.5999989999999999</v>
          </cell>
        </row>
        <row r="487">
          <cell r="A487">
            <v>39783</v>
          </cell>
          <cell r="B487">
            <v>2.663332</v>
          </cell>
        </row>
        <row r="488">
          <cell r="A488">
            <v>39784</v>
          </cell>
          <cell r="B488">
            <v>2.5986660000000001</v>
          </cell>
        </row>
        <row r="489">
          <cell r="A489">
            <v>39785</v>
          </cell>
          <cell r="B489">
            <v>2.5993330000000001</v>
          </cell>
        </row>
        <row r="490">
          <cell r="A490">
            <v>39786</v>
          </cell>
          <cell r="B490">
            <v>2.566665</v>
          </cell>
        </row>
        <row r="491">
          <cell r="A491">
            <v>39787</v>
          </cell>
          <cell r="B491">
            <v>2.5333320000000001</v>
          </cell>
        </row>
        <row r="492">
          <cell r="A492">
            <v>39790</v>
          </cell>
          <cell r="B492">
            <v>2.5333320000000001</v>
          </cell>
        </row>
        <row r="493">
          <cell r="A493">
            <v>39791</v>
          </cell>
          <cell r="B493">
            <v>2.5326659999999999</v>
          </cell>
        </row>
        <row r="494">
          <cell r="A494">
            <v>39792</v>
          </cell>
          <cell r="B494">
            <v>2.4433319999999998</v>
          </cell>
        </row>
        <row r="495">
          <cell r="A495">
            <v>39793</v>
          </cell>
          <cell r="B495">
            <v>2.5259990000000001</v>
          </cell>
        </row>
        <row r="496">
          <cell r="A496">
            <v>39794</v>
          </cell>
          <cell r="B496">
            <v>2.5333320000000001</v>
          </cell>
        </row>
        <row r="497">
          <cell r="A497">
            <v>39797</v>
          </cell>
          <cell r="B497">
            <v>2.499333</v>
          </cell>
        </row>
        <row r="498">
          <cell r="A498">
            <v>39798</v>
          </cell>
          <cell r="B498">
            <v>2.4033319999999998</v>
          </cell>
        </row>
        <row r="499">
          <cell r="A499">
            <v>39799</v>
          </cell>
          <cell r="B499">
            <v>2.373332</v>
          </cell>
        </row>
        <row r="500">
          <cell r="A500">
            <v>39800</v>
          </cell>
          <cell r="B500">
            <v>2.4899979999999999</v>
          </cell>
        </row>
        <row r="501">
          <cell r="A501">
            <v>39801</v>
          </cell>
          <cell r="B501">
            <v>2.3993329999999999</v>
          </cell>
        </row>
        <row r="502">
          <cell r="A502">
            <v>39804</v>
          </cell>
          <cell r="B502">
            <v>2.3666649999999998</v>
          </cell>
        </row>
        <row r="503">
          <cell r="A503">
            <v>39805</v>
          </cell>
          <cell r="B503">
            <v>2.267998</v>
          </cell>
        </row>
        <row r="504">
          <cell r="A504">
            <v>39808</v>
          </cell>
          <cell r="B504">
            <v>2.3319990000000002</v>
          </cell>
        </row>
        <row r="505">
          <cell r="A505">
            <v>39811</v>
          </cell>
          <cell r="B505">
            <v>2.3133319999999999</v>
          </cell>
        </row>
        <row r="506">
          <cell r="A506">
            <v>39812</v>
          </cell>
          <cell r="B506">
            <v>2.4659990000000001</v>
          </cell>
        </row>
        <row r="507">
          <cell r="A507">
            <v>39815</v>
          </cell>
          <cell r="B507">
            <v>2.6306660000000002</v>
          </cell>
        </row>
        <row r="508">
          <cell r="A508">
            <v>39818</v>
          </cell>
          <cell r="B508">
            <v>2.6266660000000002</v>
          </cell>
        </row>
        <row r="509">
          <cell r="A509">
            <v>39819</v>
          </cell>
          <cell r="B509">
            <v>2.5999989999999999</v>
          </cell>
        </row>
        <row r="510">
          <cell r="A510">
            <v>39820</v>
          </cell>
          <cell r="B510">
            <v>2.586665</v>
          </cell>
        </row>
        <row r="511">
          <cell r="A511">
            <v>39821</v>
          </cell>
          <cell r="B511">
            <v>2.5773320000000002</v>
          </cell>
        </row>
        <row r="512">
          <cell r="A512">
            <v>39822</v>
          </cell>
          <cell r="B512">
            <v>2.6333319999999998</v>
          </cell>
        </row>
        <row r="513">
          <cell r="A513">
            <v>39825</v>
          </cell>
          <cell r="B513">
            <v>2.5673319999999999</v>
          </cell>
        </row>
        <row r="514">
          <cell r="A514">
            <v>39826</v>
          </cell>
          <cell r="B514">
            <v>2.631999</v>
          </cell>
        </row>
        <row r="515">
          <cell r="A515">
            <v>39827</v>
          </cell>
          <cell r="B515">
            <v>2.4999989999999999</v>
          </cell>
        </row>
        <row r="516">
          <cell r="A516">
            <v>39828</v>
          </cell>
          <cell r="B516">
            <v>2.4999989999999999</v>
          </cell>
        </row>
        <row r="517">
          <cell r="A517">
            <v>39829</v>
          </cell>
          <cell r="B517">
            <v>2.3866649999999998</v>
          </cell>
        </row>
        <row r="518">
          <cell r="A518">
            <v>39832</v>
          </cell>
          <cell r="B518">
            <v>2.3999990000000002</v>
          </cell>
        </row>
        <row r="519">
          <cell r="A519">
            <v>39833</v>
          </cell>
          <cell r="B519">
            <v>2.365999</v>
          </cell>
        </row>
        <row r="520">
          <cell r="A520">
            <v>39834</v>
          </cell>
          <cell r="B520">
            <v>2.3599990000000002</v>
          </cell>
        </row>
        <row r="521">
          <cell r="A521">
            <v>39835</v>
          </cell>
          <cell r="B521">
            <v>2.3666649999999998</v>
          </cell>
        </row>
        <row r="522">
          <cell r="A522">
            <v>39836</v>
          </cell>
          <cell r="B522">
            <v>2.393332</v>
          </cell>
        </row>
        <row r="523">
          <cell r="A523">
            <v>39839</v>
          </cell>
          <cell r="B523">
            <v>2.4333320000000001</v>
          </cell>
        </row>
        <row r="524">
          <cell r="A524">
            <v>39840</v>
          </cell>
          <cell r="B524">
            <v>2.5993330000000001</v>
          </cell>
        </row>
        <row r="525">
          <cell r="A525">
            <v>39841</v>
          </cell>
          <cell r="B525">
            <v>2.651332</v>
          </cell>
        </row>
        <row r="526">
          <cell r="A526">
            <v>39842</v>
          </cell>
          <cell r="B526">
            <v>2.6166659999999999</v>
          </cell>
        </row>
        <row r="527">
          <cell r="A527">
            <v>39843</v>
          </cell>
          <cell r="B527">
            <v>2.646665</v>
          </cell>
        </row>
        <row r="528">
          <cell r="A528">
            <v>39846</v>
          </cell>
          <cell r="B528">
            <v>2.659999</v>
          </cell>
        </row>
        <row r="529">
          <cell r="A529">
            <v>39847</v>
          </cell>
          <cell r="B529">
            <v>2.6259990000000002</v>
          </cell>
        </row>
        <row r="530">
          <cell r="A530">
            <v>39848</v>
          </cell>
          <cell r="B530">
            <v>2.6006659999999999</v>
          </cell>
        </row>
        <row r="531">
          <cell r="A531">
            <v>39849</v>
          </cell>
          <cell r="B531">
            <v>2.6006659999999999</v>
          </cell>
        </row>
        <row r="532">
          <cell r="A532">
            <v>39850</v>
          </cell>
          <cell r="B532">
            <v>2.6666650000000001</v>
          </cell>
        </row>
        <row r="533">
          <cell r="A533">
            <v>39853</v>
          </cell>
          <cell r="B533">
            <v>2.6666650000000001</v>
          </cell>
        </row>
        <row r="534">
          <cell r="A534">
            <v>39854</v>
          </cell>
          <cell r="B534">
            <v>2.6666650000000001</v>
          </cell>
        </row>
        <row r="535">
          <cell r="A535">
            <v>39855</v>
          </cell>
          <cell r="B535">
            <v>2.6666650000000001</v>
          </cell>
        </row>
        <row r="536">
          <cell r="A536">
            <v>39856</v>
          </cell>
          <cell r="B536">
            <v>2.6873320000000001</v>
          </cell>
        </row>
        <row r="537">
          <cell r="A537">
            <v>39857</v>
          </cell>
          <cell r="B537">
            <v>2.8626649999999998</v>
          </cell>
        </row>
        <row r="538">
          <cell r="A538">
            <v>39860</v>
          </cell>
          <cell r="B538">
            <v>2.865999</v>
          </cell>
        </row>
        <row r="539">
          <cell r="A539">
            <v>39861</v>
          </cell>
          <cell r="B539">
            <v>2.8666649999999998</v>
          </cell>
        </row>
        <row r="540">
          <cell r="A540">
            <v>39862</v>
          </cell>
          <cell r="B540">
            <v>2.9326660000000002</v>
          </cell>
        </row>
        <row r="541">
          <cell r="A541">
            <v>39863</v>
          </cell>
          <cell r="B541">
            <v>2.8999990000000002</v>
          </cell>
        </row>
        <row r="542">
          <cell r="A542">
            <v>39864</v>
          </cell>
          <cell r="B542">
            <v>2.906666</v>
          </cell>
        </row>
        <row r="543">
          <cell r="A543">
            <v>39869</v>
          </cell>
          <cell r="B543">
            <v>2.7733319999999999</v>
          </cell>
        </row>
        <row r="544">
          <cell r="A544">
            <v>39870</v>
          </cell>
          <cell r="B544">
            <v>2.8266659999999999</v>
          </cell>
        </row>
        <row r="545">
          <cell r="A545">
            <v>39871</v>
          </cell>
          <cell r="B545">
            <v>2.853332</v>
          </cell>
        </row>
        <row r="546">
          <cell r="A546">
            <v>39874</v>
          </cell>
          <cell r="B546">
            <v>2.8666649999999998</v>
          </cell>
        </row>
        <row r="547">
          <cell r="A547">
            <v>39875</v>
          </cell>
          <cell r="B547">
            <v>2.922666</v>
          </cell>
        </row>
        <row r="548">
          <cell r="A548">
            <v>39876</v>
          </cell>
          <cell r="B548">
            <v>2.945999</v>
          </cell>
        </row>
        <row r="549">
          <cell r="A549">
            <v>39877</v>
          </cell>
          <cell r="B549">
            <v>2.9166660000000002</v>
          </cell>
        </row>
        <row r="550">
          <cell r="A550">
            <v>39878</v>
          </cell>
          <cell r="B550">
            <v>2.8666649999999998</v>
          </cell>
        </row>
        <row r="551">
          <cell r="A551">
            <v>39881</v>
          </cell>
          <cell r="B551">
            <v>2.7999990000000001</v>
          </cell>
        </row>
        <row r="552">
          <cell r="A552">
            <v>39882</v>
          </cell>
          <cell r="B552">
            <v>2.7999990000000001</v>
          </cell>
        </row>
        <row r="553">
          <cell r="A553">
            <v>39883</v>
          </cell>
          <cell r="B553">
            <v>2.7466650000000001</v>
          </cell>
        </row>
        <row r="554">
          <cell r="A554">
            <v>39884</v>
          </cell>
          <cell r="B554">
            <v>2.7199990000000001</v>
          </cell>
        </row>
        <row r="555">
          <cell r="A555">
            <v>39885</v>
          </cell>
          <cell r="B555">
            <v>2.732666</v>
          </cell>
        </row>
        <row r="556">
          <cell r="A556">
            <v>39888</v>
          </cell>
          <cell r="B556">
            <v>2.7333319999999999</v>
          </cell>
        </row>
        <row r="557">
          <cell r="A557">
            <v>39889</v>
          </cell>
          <cell r="B557">
            <v>2.699999</v>
          </cell>
        </row>
        <row r="558">
          <cell r="A558">
            <v>39890</v>
          </cell>
          <cell r="B558">
            <v>2.7459989999999999</v>
          </cell>
        </row>
        <row r="559">
          <cell r="A559">
            <v>39891</v>
          </cell>
          <cell r="B559">
            <v>2.7666650000000002</v>
          </cell>
        </row>
        <row r="560">
          <cell r="A560">
            <v>39892</v>
          </cell>
          <cell r="B560">
            <v>2.7666650000000002</v>
          </cell>
        </row>
        <row r="561">
          <cell r="A561">
            <v>39895</v>
          </cell>
          <cell r="B561">
            <v>2.8999990000000002</v>
          </cell>
        </row>
        <row r="562">
          <cell r="A562">
            <v>39896</v>
          </cell>
          <cell r="B562">
            <v>2.8866649999999998</v>
          </cell>
        </row>
        <row r="563">
          <cell r="A563">
            <v>39897</v>
          </cell>
          <cell r="B563">
            <v>2.7426650000000001</v>
          </cell>
        </row>
        <row r="564">
          <cell r="A564">
            <v>39898</v>
          </cell>
          <cell r="B564">
            <v>2.7266659999999998</v>
          </cell>
        </row>
        <row r="565">
          <cell r="A565">
            <v>39899</v>
          </cell>
          <cell r="B565">
            <v>2.7466650000000001</v>
          </cell>
        </row>
        <row r="566">
          <cell r="A566">
            <v>39902</v>
          </cell>
          <cell r="B566">
            <v>2.7033320000000001</v>
          </cell>
        </row>
        <row r="567">
          <cell r="A567">
            <v>39903</v>
          </cell>
          <cell r="B567">
            <v>2.716666</v>
          </cell>
        </row>
        <row r="568">
          <cell r="A568">
            <v>39904</v>
          </cell>
          <cell r="B568">
            <v>2.7266659999999998</v>
          </cell>
        </row>
        <row r="569">
          <cell r="A569">
            <v>39905</v>
          </cell>
          <cell r="B569">
            <v>2.853332</v>
          </cell>
        </row>
        <row r="570">
          <cell r="A570">
            <v>39906</v>
          </cell>
          <cell r="B570">
            <v>2.8666649999999998</v>
          </cell>
        </row>
        <row r="571">
          <cell r="A571">
            <v>39909</v>
          </cell>
          <cell r="B571">
            <v>2.926666</v>
          </cell>
        </row>
        <row r="572">
          <cell r="A572">
            <v>39910</v>
          </cell>
          <cell r="B572">
            <v>2.9273319999999998</v>
          </cell>
        </row>
        <row r="573">
          <cell r="A573">
            <v>39911</v>
          </cell>
          <cell r="B573">
            <v>2.9466649999999999</v>
          </cell>
        </row>
        <row r="574">
          <cell r="A574">
            <v>39912</v>
          </cell>
          <cell r="B574">
            <v>2.9999989999999999</v>
          </cell>
        </row>
        <row r="575">
          <cell r="A575">
            <v>39916</v>
          </cell>
          <cell r="B575">
            <v>2.9999989999999999</v>
          </cell>
        </row>
        <row r="576">
          <cell r="A576">
            <v>39917</v>
          </cell>
          <cell r="B576">
            <v>3.066665</v>
          </cell>
        </row>
        <row r="577">
          <cell r="A577">
            <v>39918</v>
          </cell>
          <cell r="B577">
            <v>3.0999989999999999</v>
          </cell>
        </row>
        <row r="578">
          <cell r="A578">
            <v>39919</v>
          </cell>
          <cell r="B578">
            <v>3.2333319999999999</v>
          </cell>
        </row>
        <row r="579">
          <cell r="A579">
            <v>39920</v>
          </cell>
          <cell r="B579">
            <v>3.3326660000000001</v>
          </cell>
        </row>
        <row r="580">
          <cell r="A580">
            <v>39923</v>
          </cell>
          <cell r="B580">
            <v>3.333332</v>
          </cell>
        </row>
        <row r="581">
          <cell r="A581">
            <v>39925</v>
          </cell>
          <cell r="B581">
            <v>3.3666649999999998</v>
          </cell>
        </row>
        <row r="582">
          <cell r="A582">
            <v>39926</v>
          </cell>
          <cell r="B582">
            <v>3.3999990000000002</v>
          </cell>
        </row>
        <row r="583">
          <cell r="A583">
            <v>39927</v>
          </cell>
          <cell r="B583">
            <v>3.4333320000000001</v>
          </cell>
        </row>
        <row r="584">
          <cell r="A584">
            <v>39930</v>
          </cell>
          <cell r="B584">
            <v>3.3999990000000002</v>
          </cell>
        </row>
        <row r="585">
          <cell r="A585">
            <v>39931</v>
          </cell>
          <cell r="B585">
            <v>3.4666649999999999</v>
          </cell>
        </row>
        <row r="586">
          <cell r="A586">
            <v>39932</v>
          </cell>
          <cell r="B586">
            <v>3.6666650000000001</v>
          </cell>
        </row>
        <row r="587">
          <cell r="A587">
            <v>39933</v>
          </cell>
          <cell r="B587">
            <v>3.9033319999999998</v>
          </cell>
        </row>
        <row r="588">
          <cell r="A588">
            <v>39937</v>
          </cell>
          <cell r="B588">
            <v>4.0666650000000004</v>
          </cell>
        </row>
        <row r="589">
          <cell r="A589">
            <v>39938</v>
          </cell>
          <cell r="B589">
            <v>4.0673320000000004</v>
          </cell>
        </row>
        <row r="590">
          <cell r="A590">
            <v>39939</v>
          </cell>
          <cell r="B590">
            <v>4.0819979999999996</v>
          </cell>
        </row>
        <row r="591">
          <cell r="A591">
            <v>39940</v>
          </cell>
          <cell r="B591">
            <v>4.0066660000000001</v>
          </cell>
        </row>
        <row r="592">
          <cell r="A592">
            <v>39941</v>
          </cell>
          <cell r="B592">
            <v>4.1933319999999998</v>
          </cell>
        </row>
        <row r="593">
          <cell r="A593">
            <v>39944</v>
          </cell>
          <cell r="B593">
            <v>4.0666650000000004</v>
          </cell>
        </row>
        <row r="594">
          <cell r="A594">
            <v>39945</v>
          </cell>
          <cell r="B594">
            <v>3.9633319999999999</v>
          </cell>
        </row>
        <row r="595">
          <cell r="A595">
            <v>39946</v>
          </cell>
          <cell r="B595">
            <v>3.8066659999999999</v>
          </cell>
        </row>
        <row r="596">
          <cell r="A596">
            <v>39947</v>
          </cell>
          <cell r="B596">
            <v>3.9473319999999998</v>
          </cell>
        </row>
        <row r="597">
          <cell r="A597">
            <v>39948</v>
          </cell>
          <cell r="B597">
            <v>4.0133320000000001</v>
          </cell>
        </row>
        <row r="598">
          <cell r="A598">
            <v>39951</v>
          </cell>
          <cell r="B598">
            <v>4.2666649999999997</v>
          </cell>
        </row>
        <row r="599">
          <cell r="A599">
            <v>39952</v>
          </cell>
          <cell r="B599">
            <v>4.3253320000000004</v>
          </cell>
        </row>
        <row r="600">
          <cell r="A600">
            <v>39953</v>
          </cell>
          <cell r="B600">
            <v>4.4593319999999999</v>
          </cell>
        </row>
        <row r="601">
          <cell r="A601">
            <v>39954</v>
          </cell>
          <cell r="B601">
            <v>4.353332</v>
          </cell>
        </row>
        <row r="602">
          <cell r="A602">
            <v>39955</v>
          </cell>
          <cell r="B602">
            <v>4.3333320000000004</v>
          </cell>
        </row>
        <row r="603">
          <cell r="A603">
            <v>39958</v>
          </cell>
          <cell r="B603">
            <v>4.3333320000000004</v>
          </cell>
        </row>
        <row r="604">
          <cell r="A604">
            <v>39959</v>
          </cell>
          <cell r="B604">
            <v>4.3333320000000004</v>
          </cell>
        </row>
        <row r="605">
          <cell r="A605">
            <v>39960</v>
          </cell>
          <cell r="B605">
            <v>4.3999990000000002</v>
          </cell>
        </row>
        <row r="606">
          <cell r="A606">
            <v>39961</v>
          </cell>
          <cell r="B606">
            <v>4.5333319999999997</v>
          </cell>
        </row>
        <row r="607">
          <cell r="A607">
            <v>39962</v>
          </cell>
          <cell r="B607">
            <v>4.6166660000000004</v>
          </cell>
        </row>
        <row r="608">
          <cell r="A608">
            <v>39965</v>
          </cell>
          <cell r="B608">
            <v>4.6666650000000001</v>
          </cell>
        </row>
        <row r="609">
          <cell r="A609">
            <v>39966</v>
          </cell>
          <cell r="B609">
            <v>4.5999990000000004</v>
          </cell>
        </row>
        <row r="610">
          <cell r="A610">
            <v>39967</v>
          </cell>
          <cell r="B610">
            <v>4.4666649999999999</v>
          </cell>
        </row>
        <row r="611">
          <cell r="A611">
            <v>39968</v>
          </cell>
          <cell r="B611">
            <v>4.732666</v>
          </cell>
        </row>
        <row r="612">
          <cell r="A612">
            <v>39969</v>
          </cell>
          <cell r="B612">
            <v>4.699999</v>
          </cell>
        </row>
        <row r="613">
          <cell r="A613">
            <v>39972</v>
          </cell>
          <cell r="B613">
            <v>4.5333319999999997</v>
          </cell>
        </row>
        <row r="614">
          <cell r="A614">
            <v>39973</v>
          </cell>
          <cell r="B614">
            <v>4.5399989999999999</v>
          </cell>
        </row>
        <row r="615">
          <cell r="A615">
            <v>39974</v>
          </cell>
          <cell r="B615">
            <v>4.5666650000000004</v>
          </cell>
        </row>
        <row r="616">
          <cell r="A616">
            <v>39976</v>
          </cell>
          <cell r="B616">
            <v>4.5986659999999997</v>
          </cell>
        </row>
        <row r="617">
          <cell r="A617">
            <v>39979</v>
          </cell>
          <cell r="B617">
            <v>4.4399990000000003</v>
          </cell>
        </row>
        <row r="618">
          <cell r="A618">
            <v>39980</v>
          </cell>
          <cell r="B618">
            <v>4.4933319999999997</v>
          </cell>
        </row>
        <row r="619">
          <cell r="A619">
            <v>39981</v>
          </cell>
          <cell r="B619">
            <v>4.4799980000000001</v>
          </cell>
        </row>
        <row r="620">
          <cell r="A620">
            <v>39982</v>
          </cell>
          <cell r="B620">
            <v>4.4533319999999996</v>
          </cell>
        </row>
        <row r="621">
          <cell r="A621">
            <v>39983</v>
          </cell>
          <cell r="B621">
            <v>4.6233320000000004</v>
          </cell>
        </row>
        <row r="622">
          <cell r="A622">
            <v>39986</v>
          </cell>
          <cell r="B622">
            <v>4.4666649999999999</v>
          </cell>
        </row>
        <row r="623">
          <cell r="A623">
            <v>39987</v>
          </cell>
          <cell r="B623">
            <v>4.4539989999999996</v>
          </cell>
        </row>
        <row r="624">
          <cell r="A624">
            <v>39988</v>
          </cell>
          <cell r="B624">
            <v>4.5593320000000004</v>
          </cell>
        </row>
        <row r="625">
          <cell r="A625">
            <v>39989</v>
          </cell>
          <cell r="B625">
            <v>4.4806650000000001</v>
          </cell>
        </row>
        <row r="626">
          <cell r="A626">
            <v>39990</v>
          </cell>
          <cell r="B626">
            <v>4.499333</v>
          </cell>
        </row>
        <row r="627">
          <cell r="A627">
            <v>39993</v>
          </cell>
          <cell r="B627">
            <v>4.4666649999999999</v>
          </cell>
        </row>
        <row r="628">
          <cell r="A628">
            <v>39994</v>
          </cell>
          <cell r="B628">
            <v>4.4566650000000001</v>
          </cell>
        </row>
        <row r="629">
          <cell r="A629">
            <v>39995</v>
          </cell>
          <cell r="B629">
            <v>4.4919979999999997</v>
          </cell>
        </row>
        <row r="630">
          <cell r="A630">
            <v>39996</v>
          </cell>
          <cell r="B630">
            <v>4.4533319999999996</v>
          </cell>
        </row>
        <row r="631">
          <cell r="A631">
            <v>39997</v>
          </cell>
          <cell r="B631">
            <v>4.4966650000000001</v>
          </cell>
        </row>
        <row r="632">
          <cell r="A632">
            <v>40000</v>
          </cell>
          <cell r="B632">
            <v>4.5326659999999999</v>
          </cell>
        </row>
        <row r="633">
          <cell r="A633">
            <v>40001</v>
          </cell>
          <cell r="B633">
            <v>4.4573320000000001</v>
          </cell>
        </row>
        <row r="634">
          <cell r="A634">
            <v>40002</v>
          </cell>
          <cell r="B634">
            <v>4.5133320000000001</v>
          </cell>
        </row>
        <row r="635">
          <cell r="A635">
            <v>40004</v>
          </cell>
          <cell r="B635">
            <v>4.6459989999999998</v>
          </cell>
        </row>
        <row r="636">
          <cell r="A636">
            <v>40007</v>
          </cell>
          <cell r="B636">
            <v>4.7333319999999999</v>
          </cell>
        </row>
        <row r="637">
          <cell r="A637">
            <v>40008</v>
          </cell>
          <cell r="B637">
            <v>4.7333319999999999</v>
          </cell>
        </row>
        <row r="638">
          <cell r="A638">
            <v>40009</v>
          </cell>
          <cell r="B638">
            <v>4.8733320000000004</v>
          </cell>
        </row>
        <row r="639">
          <cell r="A639">
            <v>40010</v>
          </cell>
          <cell r="B639">
            <v>4.8266660000000003</v>
          </cell>
        </row>
        <row r="640">
          <cell r="A640">
            <v>40011</v>
          </cell>
          <cell r="B640">
            <v>4.8466649999999998</v>
          </cell>
        </row>
        <row r="641">
          <cell r="A641">
            <v>40014</v>
          </cell>
          <cell r="B641">
            <v>4.8799979999999996</v>
          </cell>
        </row>
        <row r="642">
          <cell r="A642">
            <v>40015</v>
          </cell>
          <cell r="B642">
            <v>4.8319989999999997</v>
          </cell>
        </row>
        <row r="643">
          <cell r="A643">
            <v>40016</v>
          </cell>
          <cell r="B643">
            <v>4.6659990000000002</v>
          </cell>
        </row>
        <row r="644">
          <cell r="A644">
            <v>40017</v>
          </cell>
          <cell r="B644">
            <v>4.6133319999999998</v>
          </cell>
        </row>
        <row r="645">
          <cell r="A645">
            <v>40018</v>
          </cell>
          <cell r="B645">
            <v>4.6666650000000001</v>
          </cell>
        </row>
        <row r="646">
          <cell r="A646">
            <v>40021</v>
          </cell>
          <cell r="B646">
            <v>4.8566649999999996</v>
          </cell>
        </row>
        <row r="647">
          <cell r="A647">
            <v>40022</v>
          </cell>
          <cell r="B647">
            <v>4.7806649999999999</v>
          </cell>
        </row>
        <row r="648">
          <cell r="A648">
            <v>40023</v>
          </cell>
          <cell r="B648">
            <v>4.8666650000000002</v>
          </cell>
        </row>
        <row r="649">
          <cell r="A649">
            <v>40024</v>
          </cell>
          <cell r="B649">
            <v>4.8799979999999996</v>
          </cell>
        </row>
        <row r="650">
          <cell r="A650">
            <v>40025</v>
          </cell>
          <cell r="B650">
            <v>4.999333</v>
          </cell>
        </row>
        <row r="651">
          <cell r="A651">
            <v>40028</v>
          </cell>
          <cell r="B651">
            <v>4.9833319999999999</v>
          </cell>
        </row>
        <row r="652">
          <cell r="A652">
            <v>40029</v>
          </cell>
          <cell r="B652">
            <v>4.9333320000000001</v>
          </cell>
        </row>
        <row r="653">
          <cell r="A653">
            <v>40030</v>
          </cell>
          <cell r="B653">
            <v>4.9199989999999998</v>
          </cell>
        </row>
        <row r="654">
          <cell r="A654">
            <v>40031</v>
          </cell>
          <cell r="B654">
            <v>4.877332</v>
          </cell>
        </row>
        <row r="655">
          <cell r="A655">
            <v>40032</v>
          </cell>
          <cell r="B655">
            <v>5.0066660000000001</v>
          </cell>
        </row>
        <row r="656">
          <cell r="A656">
            <v>40035</v>
          </cell>
          <cell r="B656">
            <v>5.2599989999999996</v>
          </cell>
        </row>
        <row r="657">
          <cell r="A657">
            <v>40036</v>
          </cell>
          <cell r="B657">
            <v>5.0773320000000002</v>
          </cell>
        </row>
        <row r="658">
          <cell r="A658">
            <v>40037</v>
          </cell>
          <cell r="B658">
            <v>5.0999990000000004</v>
          </cell>
        </row>
        <row r="659">
          <cell r="A659">
            <v>40038</v>
          </cell>
          <cell r="B659">
            <v>5.1333320000000002</v>
          </cell>
        </row>
        <row r="660">
          <cell r="A660">
            <v>40039</v>
          </cell>
          <cell r="B660">
            <v>5.1399990000000004</v>
          </cell>
        </row>
        <row r="661">
          <cell r="A661">
            <v>40042</v>
          </cell>
          <cell r="B661">
            <v>5.2106659999999998</v>
          </cell>
        </row>
        <row r="662">
          <cell r="A662">
            <v>40043</v>
          </cell>
          <cell r="B662">
            <v>5.4333320000000001</v>
          </cell>
        </row>
        <row r="663">
          <cell r="A663">
            <v>40044</v>
          </cell>
          <cell r="B663">
            <v>5.3826650000000003</v>
          </cell>
        </row>
        <row r="664">
          <cell r="A664">
            <v>40045</v>
          </cell>
          <cell r="B664">
            <v>5.4333320000000001</v>
          </cell>
        </row>
        <row r="665">
          <cell r="A665">
            <v>40046</v>
          </cell>
          <cell r="B665">
            <v>5.5933320000000002</v>
          </cell>
        </row>
        <row r="666">
          <cell r="A666">
            <v>40049</v>
          </cell>
          <cell r="B666">
            <v>5.7333319999999999</v>
          </cell>
        </row>
        <row r="667">
          <cell r="A667">
            <v>40050</v>
          </cell>
          <cell r="B667">
            <v>5.7333319999999999</v>
          </cell>
        </row>
        <row r="668">
          <cell r="A668">
            <v>40051</v>
          </cell>
          <cell r="B668">
            <v>5.7319990000000001</v>
          </cell>
        </row>
        <row r="669">
          <cell r="A669">
            <v>40052</v>
          </cell>
          <cell r="B669">
            <v>5.5333319999999997</v>
          </cell>
        </row>
        <row r="670">
          <cell r="A670">
            <v>40053</v>
          </cell>
          <cell r="B670">
            <v>5.5333319999999997</v>
          </cell>
        </row>
        <row r="671">
          <cell r="A671">
            <v>40056</v>
          </cell>
          <cell r="B671">
            <v>5.4606649999999997</v>
          </cell>
        </row>
        <row r="672">
          <cell r="A672">
            <v>40057</v>
          </cell>
          <cell r="B672">
            <v>5.4619989999999996</v>
          </cell>
        </row>
        <row r="673">
          <cell r="A673">
            <v>40058</v>
          </cell>
          <cell r="B673">
            <v>5.5273320000000004</v>
          </cell>
        </row>
        <row r="674">
          <cell r="A674">
            <v>40059</v>
          </cell>
          <cell r="B674">
            <v>5.5326659999999999</v>
          </cell>
        </row>
        <row r="675">
          <cell r="A675">
            <v>40060</v>
          </cell>
          <cell r="B675">
            <v>5.659999</v>
          </cell>
        </row>
        <row r="676">
          <cell r="A676">
            <v>40064</v>
          </cell>
          <cell r="B676">
            <v>5.635332</v>
          </cell>
        </row>
        <row r="677">
          <cell r="A677">
            <v>40065</v>
          </cell>
          <cell r="B677">
            <v>5.4859980000000004</v>
          </cell>
        </row>
        <row r="678">
          <cell r="A678">
            <v>40066</v>
          </cell>
          <cell r="B678">
            <v>5.5599990000000004</v>
          </cell>
        </row>
        <row r="679">
          <cell r="A679">
            <v>40067</v>
          </cell>
          <cell r="B679">
            <v>5.5493319999999997</v>
          </cell>
        </row>
        <row r="680">
          <cell r="A680">
            <v>40070</v>
          </cell>
          <cell r="B680">
            <v>5.6453319999999998</v>
          </cell>
        </row>
        <row r="681">
          <cell r="A681">
            <v>40071</v>
          </cell>
          <cell r="B681">
            <v>5.659999</v>
          </cell>
        </row>
        <row r="682">
          <cell r="A682">
            <v>40072</v>
          </cell>
          <cell r="B682">
            <v>5.8266660000000003</v>
          </cell>
        </row>
        <row r="683">
          <cell r="A683">
            <v>40073</v>
          </cell>
          <cell r="B683">
            <v>5.926666</v>
          </cell>
        </row>
        <row r="684">
          <cell r="A684">
            <v>40074</v>
          </cell>
          <cell r="B684">
            <v>5.9199989999999998</v>
          </cell>
        </row>
        <row r="685">
          <cell r="A685">
            <v>40077</v>
          </cell>
          <cell r="B685">
            <v>5.8133319999999999</v>
          </cell>
        </row>
        <row r="686">
          <cell r="A686">
            <v>40078</v>
          </cell>
          <cell r="B686">
            <v>5.8666650000000002</v>
          </cell>
        </row>
        <row r="687">
          <cell r="A687">
            <v>40079</v>
          </cell>
          <cell r="B687">
            <v>5.8599990000000002</v>
          </cell>
        </row>
        <row r="688">
          <cell r="A688">
            <v>40080</v>
          </cell>
          <cell r="B688">
            <v>5.7666649999999997</v>
          </cell>
        </row>
        <row r="689">
          <cell r="A689">
            <v>40081</v>
          </cell>
          <cell r="B689">
            <v>5.7653319999999999</v>
          </cell>
        </row>
        <row r="690">
          <cell r="A690">
            <v>40084</v>
          </cell>
          <cell r="B690">
            <v>5.7993329999999998</v>
          </cell>
        </row>
        <row r="691">
          <cell r="A691">
            <v>40085</v>
          </cell>
          <cell r="B691">
            <v>5.7999989999999997</v>
          </cell>
        </row>
        <row r="692">
          <cell r="A692">
            <v>40086</v>
          </cell>
          <cell r="B692">
            <v>5.7999989999999997</v>
          </cell>
        </row>
        <row r="693">
          <cell r="A693">
            <v>40087</v>
          </cell>
          <cell r="B693">
            <v>5.7139990000000003</v>
          </cell>
        </row>
        <row r="694">
          <cell r="A694">
            <v>40088</v>
          </cell>
          <cell r="B694">
            <v>5.6659990000000002</v>
          </cell>
        </row>
        <row r="695">
          <cell r="A695">
            <v>40091</v>
          </cell>
          <cell r="B695">
            <v>5.893332</v>
          </cell>
        </row>
        <row r="696">
          <cell r="A696">
            <v>40092</v>
          </cell>
          <cell r="B696">
            <v>6.0666650000000004</v>
          </cell>
        </row>
        <row r="697">
          <cell r="A697">
            <v>40093</v>
          </cell>
          <cell r="B697">
            <v>6.0666650000000004</v>
          </cell>
        </row>
        <row r="698">
          <cell r="A698">
            <v>40094</v>
          </cell>
          <cell r="B698">
            <v>6.1159990000000004</v>
          </cell>
        </row>
        <row r="699">
          <cell r="A699">
            <v>40095</v>
          </cell>
          <cell r="B699">
            <v>6.1659990000000002</v>
          </cell>
        </row>
        <row r="700">
          <cell r="A700">
            <v>40099</v>
          </cell>
          <cell r="B700">
            <v>6.2999989999999997</v>
          </cell>
        </row>
        <row r="701">
          <cell r="A701">
            <v>40100</v>
          </cell>
          <cell r="B701">
            <v>6.3333320000000004</v>
          </cell>
        </row>
        <row r="702">
          <cell r="A702">
            <v>40101</v>
          </cell>
          <cell r="B702">
            <v>6.2999989999999997</v>
          </cell>
        </row>
        <row r="703">
          <cell r="A703">
            <v>40102</v>
          </cell>
          <cell r="B703">
            <v>6.2533320000000003</v>
          </cell>
        </row>
        <row r="704">
          <cell r="A704">
            <v>40105</v>
          </cell>
          <cell r="B704">
            <v>6.1666650000000001</v>
          </cell>
        </row>
        <row r="705">
          <cell r="A705">
            <v>40106</v>
          </cell>
          <cell r="B705">
            <v>6.0333319999999997</v>
          </cell>
        </row>
        <row r="706">
          <cell r="A706">
            <v>40107</v>
          </cell>
          <cell r="B706">
            <v>6.1326660000000004</v>
          </cell>
        </row>
        <row r="707">
          <cell r="A707">
            <v>40108</v>
          </cell>
          <cell r="B707">
            <v>6.2859980000000002</v>
          </cell>
        </row>
        <row r="708">
          <cell r="A708">
            <v>40109</v>
          </cell>
          <cell r="B708">
            <v>6.2333319999999999</v>
          </cell>
        </row>
        <row r="709">
          <cell r="A709">
            <v>40112</v>
          </cell>
          <cell r="B709">
            <v>6.0666650000000004</v>
          </cell>
        </row>
        <row r="710">
          <cell r="A710">
            <v>40113</v>
          </cell>
          <cell r="B710">
            <v>5.9333320000000001</v>
          </cell>
        </row>
        <row r="711">
          <cell r="A711">
            <v>40114</v>
          </cell>
          <cell r="B711">
            <v>5.7666649999999997</v>
          </cell>
        </row>
        <row r="712">
          <cell r="A712">
            <v>40115</v>
          </cell>
          <cell r="B712">
            <v>6.1839979999999999</v>
          </cell>
        </row>
        <row r="713">
          <cell r="A713">
            <v>40116</v>
          </cell>
          <cell r="B713">
            <v>6.3993330000000004</v>
          </cell>
        </row>
        <row r="714">
          <cell r="A714">
            <v>40120</v>
          </cell>
          <cell r="B714">
            <v>6.5599990000000004</v>
          </cell>
        </row>
        <row r="715">
          <cell r="A715">
            <v>40121</v>
          </cell>
          <cell r="B715">
            <v>6.6333320000000002</v>
          </cell>
        </row>
        <row r="716">
          <cell r="A716">
            <v>40122</v>
          </cell>
          <cell r="B716">
            <v>6.6006660000000004</v>
          </cell>
        </row>
        <row r="717">
          <cell r="A717">
            <v>40123</v>
          </cell>
          <cell r="B717">
            <v>6.5326659999999999</v>
          </cell>
        </row>
        <row r="718">
          <cell r="A718">
            <v>40126</v>
          </cell>
          <cell r="B718">
            <v>6.6333320000000002</v>
          </cell>
        </row>
        <row r="719">
          <cell r="A719">
            <v>40127</v>
          </cell>
          <cell r="B719">
            <v>6.6313319999999996</v>
          </cell>
        </row>
        <row r="720">
          <cell r="A720">
            <v>40128</v>
          </cell>
          <cell r="B720">
            <v>6.5999990000000004</v>
          </cell>
        </row>
        <row r="721">
          <cell r="A721">
            <v>40129</v>
          </cell>
          <cell r="B721">
            <v>6.6633319999999996</v>
          </cell>
        </row>
        <row r="722">
          <cell r="A722">
            <v>40130</v>
          </cell>
          <cell r="B722">
            <v>6.6666650000000001</v>
          </cell>
        </row>
        <row r="723">
          <cell r="A723">
            <v>40133</v>
          </cell>
          <cell r="B723">
            <v>6.7666649999999997</v>
          </cell>
        </row>
        <row r="724">
          <cell r="A724">
            <v>40134</v>
          </cell>
          <cell r="B724">
            <v>6.7333319999999999</v>
          </cell>
        </row>
        <row r="725">
          <cell r="A725">
            <v>40135</v>
          </cell>
          <cell r="B725">
            <v>6.8666650000000002</v>
          </cell>
        </row>
        <row r="726">
          <cell r="A726">
            <v>40136</v>
          </cell>
          <cell r="B726">
            <v>6.9333320000000001</v>
          </cell>
        </row>
        <row r="727">
          <cell r="A727">
            <v>40140</v>
          </cell>
          <cell r="B727">
            <v>7.1366649999999998</v>
          </cell>
        </row>
        <row r="728">
          <cell r="A728">
            <v>40141</v>
          </cell>
          <cell r="B728">
            <v>7.1466649999999996</v>
          </cell>
        </row>
        <row r="729">
          <cell r="A729">
            <v>40142</v>
          </cell>
          <cell r="B729">
            <v>7.1339990000000002</v>
          </cell>
        </row>
        <row r="730">
          <cell r="A730">
            <v>40143</v>
          </cell>
          <cell r="B730">
            <v>6.9653320000000001</v>
          </cell>
        </row>
        <row r="731">
          <cell r="A731">
            <v>40144</v>
          </cell>
          <cell r="B731">
            <v>6.9333320000000001</v>
          </cell>
        </row>
        <row r="732">
          <cell r="A732">
            <v>40147</v>
          </cell>
          <cell r="B732">
            <v>6.9446649999999996</v>
          </cell>
        </row>
        <row r="733">
          <cell r="A733">
            <v>40148</v>
          </cell>
          <cell r="B733">
            <v>7.2133320000000003</v>
          </cell>
        </row>
        <row r="734">
          <cell r="A734">
            <v>40149</v>
          </cell>
          <cell r="B734">
            <v>7.279998</v>
          </cell>
        </row>
        <row r="735">
          <cell r="A735">
            <v>40150</v>
          </cell>
          <cell r="B735">
            <v>7.4666649999999999</v>
          </cell>
        </row>
        <row r="736">
          <cell r="A736">
            <v>40151</v>
          </cell>
          <cell r="B736">
            <v>7.5199990000000003</v>
          </cell>
        </row>
        <row r="737">
          <cell r="A737">
            <v>40154</v>
          </cell>
          <cell r="B737">
            <v>7.6666650000000001</v>
          </cell>
        </row>
        <row r="738">
          <cell r="A738">
            <v>40155</v>
          </cell>
          <cell r="B738">
            <v>7.7666649999999997</v>
          </cell>
        </row>
        <row r="739">
          <cell r="A739">
            <v>40156</v>
          </cell>
          <cell r="B739">
            <v>7.699999</v>
          </cell>
        </row>
        <row r="740">
          <cell r="A740">
            <v>40157</v>
          </cell>
          <cell r="B740">
            <v>7.999333</v>
          </cell>
        </row>
        <row r="741">
          <cell r="A741">
            <v>40158</v>
          </cell>
          <cell r="B741">
            <v>7.9999989999999999</v>
          </cell>
        </row>
        <row r="742">
          <cell r="A742">
            <v>40161</v>
          </cell>
          <cell r="B742">
            <v>8.0393319999999999</v>
          </cell>
        </row>
        <row r="743">
          <cell r="A743">
            <v>40162</v>
          </cell>
          <cell r="B743">
            <v>7.7333319999999999</v>
          </cell>
        </row>
        <row r="744">
          <cell r="A744">
            <v>40163</v>
          </cell>
          <cell r="B744">
            <v>7.7559990000000001</v>
          </cell>
        </row>
        <row r="745">
          <cell r="A745">
            <v>40164</v>
          </cell>
          <cell r="B745">
            <v>7.4666649999999999</v>
          </cell>
        </row>
        <row r="746">
          <cell r="A746">
            <v>40165</v>
          </cell>
          <cell r="B746">
            <v>7.2206659999999996</v>
          </cell>
        </row>
        <row r="747">
          <cell r="A747">
            <v>40168</v>
          </cell>
          <cell r="B747">
            <v>7.3999990000000002</v>
          </cell>
        </row>
        <row r="748">
          <cell r="A748">
            <v>40169</v>
          </cell>
          <cell r="B748">
            <v>7.5999990000000004</v>
          </cell>
        </row>
        <row r="749">
          <cell r="A749">
            <v>40170</v>
          </cell>
          <cell r="B749">
            <v>7.4666649999999999</v>
          </cell>
        </row>
        <row r="750">
          <cell r="A750">
            <v>40175</v>
          </cell>
          <cell r="B750">
            <v>7.6126659999999999</v>
          </cell>
        </row>
        <row r="751">
          <cell r="A751">
            <v>40176</v>
          </cell>
          <cell r="B751">
            <v>7.7399990000000001</v>
          </cell>
        </row>
        <row r="752">
          <cell r="A752">
            <v>40177</v>
          </cell>
          <cell r="B752">
            <v>7.8666650000000002</v>
          </cell>
        </row>
        <row r="753">
          <cell r="A753">
            <v>40182</v>
          </cell>
          <cell r="B753">
            <v>7.9666649999999999</v>
          </cell>
        </row>
        <row r="754">
          <cell r="A754">
            <v>40183</v>
          </cell>
          <cell r="B754">
            <v>7.8333320000000004</v>
          </cell>
        </row>
        <row r="755">
          <cell r="A755">
            <v>40184</v>
          </cell>
          <cell r="B755">
            <v>7.8799979999999996</v>
          </cell>
        </row>
        <row r="756">
          <cell r="A756">
            <v>40185</v>
          </cell>
          <cell r="B756">
            <v>7.8866649999999998</v>
          </cell>
        </row>
        <row r="757">
          <cell r="A757">
            <v>40186</v>
          </cell>
          <cell r="B757">
            <v>7.9633320000000003</v>
          </cell>
        </row>
        <row r="758">
          <cell r="A758">
            <v>40189</v>
          </cell>
          <cell r="B758">
            <v>7.8486649999999996</v>
          </cell>
        </row>
        <row r="759">
          <cell r="A759">
            <v>40190</v>
          </cell>
          <cell r="B759">
            <v>7.8599990000000002</v>
          </cell>
        </row>
        <row r="760">
          <cell r="A760">
            <v>40191</v>
          </cell>
          <cell r="B760">
            <v>7.7833319999999997</v>
          </cell>
        </row>
        <row r="761">
          <cell r="A761">
            <v>40192</v>
          </cell>
          <cell r="B761">
            <v>7.7993329999999998</v>
          </cell>
        </row>
        <row r="762">
          <cell r="A762">
            <v>40193</v>
          </cell>
          <cell r="B762">
            <v>7.7666649999999997</v>
          </cell>
        </row>
        <row r="763">
          <cell r="A763">
            <v>40196</v>
          </cell>
          <cell r="B763">
            <v>7.7999989999999997</v>
          </cell>
        </row>
        <row r="764">
          <cell r="A764">
            <v>40197</v>
          </cell>
          <cell r="B764">
            <v>7.7999989999999997</v>
          </cell>
        </row>
        <row r="765">
          <cell r="A765">
            <v>40198</v>
          </cell>
          <cell r="B765">
            <v>7.7666649999999997</v>
          </cell>
        </row>
        <row r="766">
          <cell r="A766">
            <v>40199</v>
          </cell>
          <cell r="B766">
            <v>7.8266660000000003</v>
          </cell>
        </row>
        <row r="767">
          <cell r="A767">
            <v>40200</v>
          </cell>
          <cell r="B767">
            <v>7.8333320000000004</v>
          </cell>
        </row>
        <row r="768">
          <cell r="A768">
            <v>40204</v>
          </cell>
          <cell r="B768">
            <v>7.5333319999999997</v>
          </cell>
        </row>
        <row r="769">
          <cell r="A769">
            <v>40205</v>
          </cell>
          <cell r="B769">
            <v>7.5933320000000002</v>
          </cell>
        </row>
        <row r="770">
          <cell r="A770">
            <v>40206</v>
          </cell>
          <cell r="B770">
            <v>7.6326660000000004</v>
          </cell>
        </row>
        <row r="771">
          <cell r="A771">
            <v>40207</v>
          </cell>
          <cell r="B771">
            <v>7.7266659999999998</v>
          </cell>
        </row>
        <row r="772">
          <cell r="A772">
            <v>40210</v>
          </cell>
          <cell r="B772">
            <v>7.4333320000000001</v>
          </cell>
        </row>
        <row r="773">
          <cell r="A773">
            <v>40211</v>
          </cell>
          <cell r="B773">
            <v>7.4533310000000004</v>
          </cell>
        </row>
        <row r="774">
          <cell r="A774">
            <v>40212</v>
          </cell>
          <cell r="B774">
            <v>7.4659979999999999</v>
          </cell>
        </row>
        <row r="775">
          <cell r="A775">
            <v>40213</v>
          </cell>
          <cell r="B775">
            <v>7.3333310000000003</v>
          </cell>
        </row>
        <row r="776">
          <cell r="A776">
            <v>40214</v>
          </cell>
          <cell r="B776">
            <v>7.0659979999999996</v>
          </cell>
        </row>
        <row r="777">
          <cell r="A777">
            <v>40217</v>
          </cell>
          <cell r="B777">
            <v>7.1993320000000001</v>
          </cell>
        </row>
        <row r="778">
          <cell r="A778">
            <v>40218</v>
          </cell>
          <cell r="B778">
            <v>7.5333310000000004</v>
          </cell>
        </row>
        <row r="779">
          <cell r="A779">
            <v>40219</v>
          </cell>
          <cell r="B779">
            <v>7.5999980000000003</v>
          </cell>
        </row>
        <row r="780">
          <cell r="A780">
            <v>40220</v>
          </cell>
          <cell r="B780">
            <v>7.3999980000000001</v>
          </cell>
        </row>
        <row r="781">
          <cell r="A781">
            <v>40221</v>
          </cell>
          <cell r="B781">
            <v>7.5999980000000003</v>
          </cell>
        </row>
        <row r="782">
          <cell r="A782">
            <v>40226</v>
          </cell>
          <cell r="B782">
            <v>7.6133309999999996</v>
          </cell>
        </row>
        <row r="783">
          <cell r="A783">
            <v>40227</v>
          </cell>
          <cell r="B783">
            <v>7.7593310000000004</v>
          </cell>
        </row>
        <row r="784">
          <cell r="A784">
            <v>40228</v>
          </cell>
          <cell r="B784">
            <v>7.5999980000000003</v>
          </cell>
        </row>
        <row r="785">
          <cell r="A785">
            <v>40231</v>
          </cell>
          <cell r="B785">
            <v>7.7333309999999997</v>
          </cell>
        </row>
        <row r="786">
          <cell r="A786">
            <v>40232</v>
          </cell>
          <cell r="B786">
            <v>7.5999980000000003</v>
          </cell>
        </row>
        <row r="787">
          <cell r="A787">
            <v>40233</v>
          </cell>
          <cell r="B787">
            <v>7.5166649999999997</v>
          </cell>
        </row>
        <row r="788">
          <cell r="A788">
            <v>40234</v>
          </cell>
          <cell r="B788">
            <v>7.3333310000000003</v>
          </cell>
        </row>
        <row r="789">
          <cell r="A789">
            <v>40235</v>
          </cell>
          <cell r="B789">
            <v>7.2999980000000004</v>
          </cell>
        </row>
        <row r="790">
          <cell r="A790">
            <v>40238</v>
          </cell>
          <cell r="B790">
            <v>7.3993320000000002</v>
          </cell>
        </row>
        <row r="791">
          <cell r="A791">
            <v>40239</v>
          </cell>
          <cell r="B791">
            <v>7.5126650000000001</v>
          </cell>
        </row>
        <row r="792">
          <cell r="A792">
            <v>40240</v>
          </cell>
          <cell r="B792">
            <v>7.4259979999999999</v>
          </cell>
        </row>
        <row r="793">
          <cell r="A793">
            <v>40241</v>
          </cell>
          <cell r="B793">
            <v>7.6666639999999999</v>
          </cell>
        </row>
        <row r="794">
          <cell r="A794">
            <v>40242</v>
          </cell>
          <cell r="B794">
            <v>7.5993320000000004</v>
          </cell>
        </row>
        <row r="795">
          <cell r="A795">
            <v>40245</v>
          </cell>
          <cell r="B795">
            <v>7.351998</v>
          </cell>
        </row>
        <row r="796">
          <cell r="A796">
            <v>40246</v>
          </cell>
          <cell r="B796">
            <v>7.2199980000000004</v>
          </cell>
        </row>
        <row r="797">
          <cell r="A797">
            <v>40247</v>
          </cell>
          <cell r="B797">
            <v>7.3333310000000003</v>
          </cell>
        </row>
        <row r="798">
          <cell r="A798">
            <v>40248</v>
          </cell>
          <cell r="B798">
            <v>7.4659979999999999</v>
          </cell>
        </row>
        <row r="799">
          <cell r="A799">
            <v>40249</v>
          </cell>
          <cell r="B799">
            <v>7.3339980000000002</v>
          </cell>
        </row>
        <row r="800">
          <cell r="A800">
            <v>40252</v>
          </cell>
          <cell r="B800">
            <v>7.5326649999999997</v>
          </cell>
        </row>
        <row r="801">
          <cell r="A801">
            <v>40253</v>
          </cell>
          <cell r="B801">
            <v>7.5333310000000004</v>
          </cell>
        </row>
        <row r="802">
          <cell r="A802">
            <v>40254</v>
          </cell>
          <cell r="B802">
            <v>7.5333310000000004</v>
          </cell>
        </row>
        <row r="803">
          <cell r="A803">
            <v>40255</v>
          </cell>
          <cell r="B803">
            <v>7.4999979999999997</v>
          </cell>
        </row>
        <row r="804">
          <cell r="A804">
            <v>40256</v>
          </cell>
          <cell r="B804">
            <v>7.3999980000000001</v>
          </cell>
        </row>
        <row r="805">
          <cell r="A805">
            <v>40259</v>
          </cell>
          <cell r="B805">
            <v>7.4499979999999999</v>
          </cell>
        </row>
        <row r="806">
          <cell r="A806">
            <v>40260</v>
          </cell>
          <cell r="B806">
            <v>7.3733310000000003</v>
          </cell>
        </row>
        <row r="807">
          <cell r="A807">
            <v>40261</v>
          </cell>
          <cell r="B807">
            <v>7.3666640000000001</v>
          </cell>
        </row>
        <row r="808">
          <cell r="A808">
            <v>40262</v>
          </cell>
          <cell r="B808">
            <v>7.2666639999999996</v>
          </cell>
        </row>
        <row r="809">
          <cell r="A809">
            <v>40263</v>
          </cell>
          <cell r="B809">
            <v>7.1699970000000004</v>
          </cell>
        </row>
        <row r="810">
          <cell r="A810">
            <v>40266</v>
          </cell>
          <cell r="B810">
            <v>7.1993320000000001</v>
          </cell>
        </row>
        <row r="811">
          <cell r="A811">
            <v>40267</v>
          </cell>
          <cell r="B811">
            <v>7.0673310000000003</v>
          </cell>
        </row>
        <row r="812">
          <cell r="A812">
            <v>40268</v>
          </cell>
          <cell r="B812">
            <v>7.4659979999999999</v>
          </cell>
        </row>
        <row r="813">
          <cell r="A813">
            <v>40269</v>
          </cell>
          <cell r="B813">
            <v>7.1333310000000001</v>
          </cell>
        </row>
        <row r="814">
          <cell r="A814">
            <v>40273</v>
          </cell>
          <cell r="B814">
            <v>7.0666640000000003</v>
          </cell>
        </row>
        <row r="815">
          <cell r="A815">
            <v>40274</v>
          </cell>
          <cell r="B815">
            <v>6.8866639999999997</v>
          </cell>
        </row>
        <row r="816">
          <cell r="A816">
            <v>40275</v>
          </cell>
          <cell r="B816">
            <v>6.9293310000000004</v>
          </cell>
        </row>
        <row r="817">
          <cell r="A817">
            <v>40276</v>
          </cell>
          <cell r="B817">
            <v>6.8806640000000003</v>
          </cell>
        </row>
        <row r="818">
          <cell r="A818">
            <v>40277</v>
          </cell>
          <cell r="B818">
            <v>6.9999979999999997</v>
          </cell>
        </row>
        <row r="819">
          <cell r="A819">
            <v>40280</v>
          </cell>
          <cell r="B819">
            <v>7.053331</v>
          </cell>
        </row>
        <row r="820">
          <cell r="A820">
            <v>40281</v>
          </cell>
          <cell r="B820">
            <v>7.0666640000000003</v>
          </cell>
        </row>
        <row r="821">
          <cell r="A821">
            <v>40282</v>
          </cell>
          <cell r="B821">
            <v>7.3666640000000001</v>
          </cell>
        </row>
        <row r="822">
          <cell r="A822">
            <v>40283</v>
          </cell>
          <cell r="B822">
            <v>7.4866640000000002</v>
          </cell>
        </row>
        <row r="823">
          <cell r="A823">
            <v>40284</v>
          </cell>
          <cell r="B823">
            <v>7.7333309999999997</v>
          </cell>
        </row>
        <row r="824">
          <cell r="A824">
            <v>40287</v>
          </cell>
          <cell r="B824">
            <v>7.5999980000000003</v>
          </cell>
        </row>
        <row r="825">
          <cell r="A825">
            <v>40288</v>
          </cell>
          <cell r="B825">
            <v>7.6579980000000001</v>
          </cell>
        </row>
        <row r="826">
          <cell r="A826">
            <v>40290</v>
          </cell>
          <cell r="B826">
            <v>7.9166650000000001</v>
          </cell>
        </row>
        <row r="827">
          <cell r="A827">
            <v>40291</v>
          </cell>
          <cell r="B827">
            <v>7.9993319999999999</v>
          </cell>
        </row>
        <row r="828">
          <cell r="A828">
            <v>40294</v>
          </cell>
          <cell r="B828">
            <v>7.8993320000000002</v>
          </cell>
        </row>
        <row r="829">
          <cell r="A829">
            <v>40295</v>
          </cell>
          <cell r="B829">
            <v>7.770664</v>
          </cell>
        </row>
        <row r="830">
          <cell r="A830">
            <v>40296</v>
          </cell>
          <cell r="B830">
            <v>7.6666639999999999</v>
          </cell>
        </row>
        <row r="831">
          <cell r="A831">
            <v>40297</v>
          </cell>
          <cell r="B831">
            <v>7.9666639999999997</v>
          </cell>
        </row>
        <row r="832">
          <cell r="A832">
            <v>40298</v>
          </cell>
          <cell r="B832">
            <v>7.9666639999999997</v>
          </cell>
        </row>
        <row r="833">
          <cell r="A833">
            <v>40301</v>
          </cell>
          <cell r="B833">
            <v>7.6666639999999999</v>
          </cell>
        </row>
        <row r="834">
          <cell r="A834">
            <v>40302</v>
          </cell>
          <cell r="B834">
            <v>7.5999980000000003</v>
          </cell>
        </row>
        <row r="835">
          <cell r="A835">
            <v>40303</v>
          </cell>
          <cell r="B835">
            <v>7.6666639999999999</v>
          </cell>
        </row>
        <row r="836">
          <cell r="A836">
            <v>40304</v>
          </cell>
          <cell r="B836">
            <v>7.6999979999999999</v>
          </cell>
        </row>
        <row r="837">
          <cell r="A837">
            <v>40305</v>
          </cell>
          <cell r="B837">
            <v>7.7333309999999997</v>
          </cell>
        </row>
        <row r="838">
          <cell r="A838">
            <v>40308</v>
          </cell>
          <cell r="B838">
            <v>8.2199980000000004</v>
          </cell>
        </row>
        <row r="839">
          <cell r="A839">
            <v>40309</v>
          </cell>
          <cell r="B839">
            <v>8.2666640000000005</v>
          </cell>
        </row>
        <row r="840">
          <cell r="A840">
            <v>40310</v>
          </cell>
          <cell r="B840">
            <v>8.1666640000000008</v>
          </cell>
        </row>
        <row r="841">
          <cell r="A841">
            <v>40311</v>
          </cell>
          <cell r="B841">
            <v>8.0353309999999993</v>
          </cell>
        </row>
        <row r="842">
          <cell r="A842">
            <v>40312</v>
          </cell>
          <cell r="B842">
            <v>7.8666640000000001</v>
          </cell>
        </row>
        <row r="843">
          <cell r="A843">
            <v>40315</v>
          </cell>
          <cell r="B843">
            <v>8.2106650000000005</v>
          </cell>
        </row>
        <row r="844">
          <cell r="A844">
            <v>40316</v>
          </cell>
          <cell r="B844">
            <v>8.0666639999999994</v>
          </cell>
        </row>
        <row r="845">
          <cell r="A845">
            <v>40317</v>
          </cell>
          <cell r="B845">
            <v>7.7333309999999997</v>
          </cell>
        </row>
        <row r="846">
          <cell r="A846">
            <v>40318</v>
          </cell>
          <cell r="B846">
            <v>7.7666639999999996</v>
          </cell>
        </row>
        <row r="847">
          <cell r="A847">
            <v>40319</v>
          </cell>
          <cell r="B847">
            <v>8.1319979999999994</v>
          </cell>
        </row>
        <row r="848">
          <cell r="A848">
            <v>40322</v>
          </cell>
          <cell r="B848">
            <v>8.2966639999999998</v>
          </cell>
        </row>
        <row r="849">
          <cell r="A849">
            <v>40323</v>
          </cell>
          <cell r="B849">
            <v>8.2333309999999997</v>
          </cell>
        </row>
        <row r="850">
          <cell r="A850">
            <v>40324</v>
          </cell>
          <cell r="B850">
            <v>8.3433309999999992</v>
          </cell>
        </row>
        <row r="851">
          <cell r="A851">
            <v>40325</v>
          </cell>
          <cell r="B851">
            <v>8.8999980000000001</v>
          </cell>
        </row>
        <row r="852">
          <cell r="A852">
            <v>40326</v>
          </cell>
          <cell r="B852">
            <v>8.5999979999999994</v>
          </cell>
        </row>
        <row r="853">
          <cell r="A853">
            <v>40329</v>
          </cell>
          <cell r="B853">
            <v>8.6533309999999997</v>
          </cell>
        </row>
        <row r="854">
          <cell r="A854">
            <v>40330</v>
          </cell>
          <cell r="B854">
            <v>8.5333310000000004</v>
          </cell>
        </row>
        <row r="855">
          <cell r="A855">
            <v>40331</v>
          </cell>
          <cell r="B855">
            <v>8.6666640000000008</v>
          </cell>
        </row>
        <row r="856">
          <cell r="A856">
            <v>40333</v>
          </cell>
          <cell r="B856">
            <v>8.5999979999999994</v>
          </cell>
        </row>
        <row r="857">
          <cell r="A857">
            <v>40336</v>
          </cell>
          <cell r="B857">
            <v>8.1666640000000008</v>
          </cell>
        </row>
        <row r="858">
          <cell r="A858">
            <v>40337</v>
          </cell>
          <cell r="B858">
            <v>8.3999980000000001</v>
          </cell>
        </row>
        <row r="859">
          <cell r="A859">
            <v>40338</v>
          </cell>
          <cell r="B859">
            <v>8.5333310000000004</v>
          </cell>
        </row>
        <row r="860">
          <cell r="A860">
            <v>40339</v>
          </cell>
          <cell r="B860">
            <v>8.7993319999999997</v>
          </cell>
        </row>
        <row r="861">
          <cell r="A861">
            <v>40340</v>
          </cell>
          <cell r="B861">
            <v>8.9866639999999993</v>
          </cell>
        </row>
        <row r="862">
          <cell r="A862">
            <v>40343</v>
          </cell>
          <cell r="B862">
            <v>8.9786640000000002</v>
          </cell>
        </row>
        <row r="863">
          <cell r="A863">
            <v>40344</v>
          </cell>
          <cell r="B863">
            <v>8.9999979999999997</v>
          </cell>
        </row>
        <row r="864">
          <cell r="A864">
            <v>40345</v>
          </cell>
          <cell r="B864">
            <v>8.9333310000000008</v>
          </cell>
        </row>
        <row r="865">
          <cell r="A865">
            <v>40346</v>
          </cell>
          <cell r="B865">
            <v>9.1333310000000001</v>
          </cell>
        </row>
        <row r="866">
          <cell r="A866">
            <v>40347</v>
          </cell>
          <cell r="B866">
            <v>9.1333310000000001</v>
          </cell>
        </row>
        <row r="867">
          <cell r="A867">
            <v>40350</v>
          </cell>
          <cell r="B867">
            <v>8.8133309999999998</v>
          </cell>
        </row>
        <row r="868">
          <cell r="A868">
            <v>40351</v>
          </cell>
          <cell r="B868">
            <v>8.6986650000000001</v>
          </cell>
        </row>
        <row r="869">
          <cell r="A869">
            <v>40352</v>
          </cell>
          <cell r="B869">
            <v>8.4999979999999997</v>
          </cell>
        </row>
        <row r="870">
          <cell r="A870">
            <v>40353</v>
          </cell>
          <cell r="B870">
            <v>8.3333309999999994</v>
          </cell>
        </row>
        <row r="871">
          <cell r="A871">
            <v>40354</v>
          </cell>
          <cell r="B871">
            <v>8.553998</v>
          </cell>
        </row>
        <row r="872">
          <cell r="A872">
            <v>40357</v>
          </cell>
          <cell r="B872">
            <v>8.9993320000000008</v>
          </cell>
        </row>
        <row r="873">
          <cell r="A873">
            <v>40358</v>
          </cell>
          <cell r="B873">
            <v>8.9933309999999995</v>
          </cell>
        </row>
        <row r="874">
          <cell r="A874">
            <v>40359</v>
          </cell>
          <cell r="B874">
            <v>8.9299979999999994</v>
          </cell>
        </row>
        <row r="875">
          <cell r="A875">
            <v>40360</v>
          </cell>
          <cell r="B875">
            <v>8.7666640000000005</v>
          </cell>
        </row>
        <row r="876">
          <cell r="A876">
            <v>40361</v>
          </cell>
          <cell r="B876">
            <v>8.5333310000000004</v>
          </cell>
        </row>
        <row r="877">
          <cell r="A877">
            <v>40364</v>
          </cell>
          <cell r="B877">
            <v>8.3999980000000001</v>
          </cell>
        </row>
        <row r="878">
          <cell r="A878">
            <v>40365</v>
          </cell>
          <cell r="B878">
            <v>8.286664</v>
          </cell>
        </row>
        <row r="879">
          <cell r="A879">
            <v>40366</v>
          </cell>
          <cell r="B879">
            <v>8.4439980000000006</v>
          </cell>
        </row>
        <row r="880">
          <cell r="A880">
            <v>40367</v>
          </cell>
          <cell r="B880">
            <v>8.5999979999999994</v>
          </cell>
        </row>
        <row r="881">
          <cell r="A881">
            <v>40371</v>
          </cell>
          <cell r="B881">
            <v>8.8666640000000001</v>
          </cell>
        </row>
        <row r="882">
          <cell r="A882">
            <v>40372</v>
          </cell>
          <cell r="B882">
            <v>8.7999980000000004</v>
          </cell>
        </row>
        <row r="883">
          <cell r="A883">
            <v>40373</v>
          </cell>
          <cell r="B883">
            <v>8.7773310000000002</v>
          </cell>
        </row>
        <row r="884">
          <cell r="A884">
            <v>40374</v>
          </cell>
          <cell r="B884">
            <v>8.7326650000000008</v>
          </cell>
        </row>
        <row r="885">
          <cell r="A885">
            <v>40375</v>
          </cell>
          <cell r="B885">
            <v>8.6266649999999991</v>
          </cell>
        </row>
        <row r="886">
          <cell r="A886">
            <v>40378</v>
          </cell>
          <cell r="B886">
            <v>8.6659980000000001</v>
          </cell>
        </row>
        <row r="887">
          <cell r="A887">
            <v>40379</v>
          </cell>
          <cell r="B887">
            <v>8.7466640000000009</v>
          </cell>
        </row>
        <row r="888">
          <cell r="A888">
            <v>40380</v>
          </cell>
          <cell r="B888">
            <v>8.8666640000000001</v>
          </cell>
        </row>
        <row r="889">
          <cell r="A889">
            <v>40381</v>
          </cell>
          <cell r="B889">
            <v>8.8666640000000001</v>
          </cell>
        </row>
        <row r="890">
          <cell r="A890">
            <v>40382</v>
          </cell>
          <cell r="B890">
            <v>8.8999980000000001</v>
          </cell>
        </row>
        <row r="891">
          <cell r="A891">
            <v>40385</v>
          </cell>
          <cell r="B891">
            <v>8.8666640000000001</v>
          </cell>
        </row>
        <row r="892">
          <cell r="A892">
            <v>40386</v>
          </cell>
          <cell r="B892">
            <v>8.8666640000000001</v>
          </cell>
        </row>
        <row r="893">
          <cell r="A893">
            <v>40387</v>
          </cell>
          <cell r="B893">
            <v>8.9666639999999997</v>
          </cell>
        </row>
        <row r="894">
          <cell r="A894">
            <v>40388</v>
          </cell>
          <cell r="B894">
            <v>8.7333309999999997</v>
          </cell>
        </row>
        <row r="895">
          <cell r="A895">
            <v>40389</v>
          </cell>
          <cell r="B895">
            <v>8.5939969999999999</v>
          </cell>
        </row>
        <row r="896">
          <cell r="A896">
            <v>40392</v>
          </cell>
          <cell r="B896">
            <v>8.6333310000000001</v>
          </cell>
        </row>
        <row r="897">
          <cell r="A897">
            <v>40393</v>
          </cell>
          <cell r="B897">
            <v>8.5333310000000004</v>
          </cell>
        </row>
        <row r="898">
          <cell r="A898">
            <v>40394</v>
          </cell>
          <cell r="B898">
            <v>8.4333310000000008</v>
          </cell>
        </row>
        <row r="899">
          <cell r="A899">
            <v>40395</v>
          </cell>
          <cell r="B899">
            <v>8.3966639999999995</v>
          </cell>
        </row>
        <row r="900">
          <cell r="A900">
            <v>40396</v>
          </cell>
          <cell r="B900">
            <v>8.0846640000000001</v>
          </cell>
        </row>
        <row r="901">
          <cell r="A901">
            <v>40399</v>
          </cell>
          <cell r="B901">
            <v>8.3333309999999994</v>
          </cell>
        </row>
        <row r="902">
          <cell r="A902">
            <v>40400</v>
          </cell>
          <cell r="B902">
            <v>8.3319980000000005</v>
          </cell>
        </row>
        <row r="903">
          <cell r="A903">
            <v>40401</v>
          </cell>
          <cell r="B903">
            <v>8.2533309999999993</v>
          </cell>
        </row>
        <row r="904">
          <cell r="A904">
            <v>40402</v>
          </cell>
          <cell r="B904">
            <v>8.2646639999999998</v>
          </cell>
        </row>
        <row r="905">
          <cell r="A905">
            <v>40403</v>
          </cell>
          <cell r="B905">
            <v>8.2333309999999997</v>
          </cell>
        </row>
        <row r="906">
          <cell r="A906">
            <v>40406</v>
          </cell>
          <cell r="B906">
            <v>8.2659979999999997</v>
          </cell>
        </row>
        <row r="907">
          <cell r="A907">
            <v>40407</v>
          </cell>
          <cell r="B907">
            <v>8.2659979999999997</v>
          </cell>
        </row>
        <row r="908">
          <cell r="A908">
            <v>40408</v>
          </cell>
          <cell r="B908">
            <v>8.1999980000000008</v>
          </cell>
        </row>
        <row r="909">
          <cell r="A909">
            <v>40409</v>
          </cell>
          <cell r="B909">
            <v>8.1346640000000008</v>
          </cell>
        </row>
        <row r="910">
          <cell r="A910">
            <v>40410</v>
          </cell>
          <cell r="B910">
            <v>8.1993320000000001</v>
          </cell>
        </row>
        <row r="911">
          <cell r="A911">
            <v>40413</v>
          </cell>
          <cell r="B911">
            <v>8.0999979999999994</v>
          </cell>
        </row>
        <row r="912">
          <cell r="A912">
            <v>40414</v>
          </cell>
          <cell r="B912">
            <v>8.1673310000000008</v>
          </cell>
        </row>
        <row r="913">
          <cell r="A913">
            <v>40415</v>
          </cell>
          <cell r="B913">
            <v>8.6326649999999994</v>
          </cell>
        </row>
        <row r="914">
          <cell r="A914">
            <v>40416</v>
          </cell>
          <cell r="B914">
            <v>8.5666639999999994</v>
          </cell>
        </row>
        <row r="915">
          <cell r="A915">
            <v>40417</v>
          </cell>
          <cell r="B915">
            <v>8.5666639999999994</v>
          </cell>
        </row>
        <row r="916">
          <cell r="A916">
            <v>40420</v>
          </cell>
          <cell r="B916">
            <v>8.5326649999999997</v>
          </cell>
        </row>
        <row r="917">
          <cell r="A917">
            <v>40421</v>
          </cell>
          <cell r="B917">
            <v>8.6666640000000008</v>
          </cell>
        </row>
        <row r="918">
          <cell r="A918">
            <v>40422</v>
          </cell>
          <cell r="B918">
            <v>8.8966639999999995</v>
          </cell>
        </row>
        <row r="919">
          <cell r="A919">
            <v>40423</v>
          </cell>
          <cell r="B919">
            <v>9.0666639999999994</v>
          </cell>
        </row>
        <row r="920">
          <cell r="A920">
            <v>40424</v>
          </cell>
          <cell r="B920">
            <v>9.1799970000000002</v>
          </cell>
        </row>
        <row r="921">
          <cell r="A921">
            <v>40427</v>
          </cell>
          <cell r="B921">
            <v>9.0599980000000002</v>
          </cell>
        </row>
        <row r="922">
          <cell r="A922">
            <v>40429</v>
          </cell>
          <cell r="B922">
            <v>9.0659980000000004</v>
          </cell>
        </row>
        <row r="923">
          <cell r="A923">
            <v>40430</v>
          </cell>
          <cell r="B923">
            <v>9.2666640000000005</v>
          </cell>
        </row>
        <row r="924">
          <cell r="A924">
            <v>40431</v>
          </cell>
          <cell r="B924">
            <v>9.2666640000000005</v>
          </cell>
        </row>
        <row r="925">
          <cell r="A925">
            <v>40434</v>
          </cell>
          <cell r="B925">
            <v>9.3133309999999998</v>
          </cell>
        </row>
        <row r="926">
          <cell r="A926">
            <v>40435</v>
          </cell>
          <cell r="B926">
            <v>9.3333309999999994</v>
          </cell>
        </row>
        <row r="927">
          <cell r="A927">
            <v>40436</v>
          </cell>
          <cell r="B927">
            <v>9.3333309999999994</v>
          </cell>
        </row>
        <row r="928">
          <cell r="A928">
            <v>40437</v>
          </cell>
          <cell r="B928">
            <v>9.1919970000000006</v>
          </cell>
        </row>
        <row r="929">
          <cell r="A929">
            <v>40438</v>
          </cell>
          <cell r="B929">
            <v>8.9999979999999997</v>
          </cell>
        </row>
        <row r="930">
          <cell r="A930">
            <v>40441</v>
          </cell>
          <cell r="B930">
            <v>9.0666639999999994</v>
          </cell>
        </row>
        <row r="931">
          <cell r="A931">
            <v>40442</v>
          </cell>
          <cell r="B931">
            <v>8.8533310000000007</v>
          </cell>
        </row>
        <row r="932">
          <cell r="A932">
            <v>40443</v>
          </cell>
          <cell r="B932">
            <v>8.7999980000000004</v>
          </cell>
        </row>
        <row r="933">
          <cell r="A933">
            <v>40444</v>
          </cell>
          <cell r="B933">
            <v>8.786664</v>
          </cell>
        </row>
        <row r="934">
          <cell r="A934">
            <v>40445</v>
          </cell>
          <cell r="B934">
            <v>8.7333309999999997</v>
          </cell>
        </row>
        <row r="935">
          <cell r="A935">
            <v>40448</v>
          </cell>
          <cell r="B935">
            <v>8.7499979999999997</v>
          </cell>
        </row>
        <row r="936">
          <cell r="A936">
            <v>40449</v>
          </cell>
          <cell r="B936">
            <v>8.5333310000000004</v>
          </cell>
        </row>
        <row r="937">
          <cell r="A937">
            <v>40450</v>
          </cell>
          <cell r="B937">
            <v>8.3066650000000006</v>
          </cell>
        </row>
        <row r="938">
          <cell r="A938">
            <v>40451</v>
          </cell>
          <cell r="B938">
            <v>8.6599979999999999</v>
          </cell>
        </row>
        <row r="939">
          <cell r="A939">
            <v>40452</v>
          </cell>
          <cell r="B939">
            <v>8.9326650000000001</v>
          </cell>
        </row>
        <row r="940">
          <cell r="A940">
            <v>40455</v>
          </cell>
          <cell r="B940">
            <v>9.1259979999999992</v>
          </cell>
        </row>
        <row r="941">
          <cell r="A941">
            <v>40456</v>
          </cell>
          <cell r="B941">
            <v>9.4666639999999997</v>
          </cell>
        </row>
        <row r="942">
          <cell r="A942">
            <v>40457</v>
          </cell>
          <cell r="B942">
            <v>9.1999980000000008</v>
          </cell>
        </row>
        <row r="943">
          <cell r="A943">
            <v>40458</v>
          </cell>
          <cell r="B943">
            <v>9.1999980000000008</v>
          </cell>
        </row>
        <row r="944">
          <cell r="A944">
            <v>40459</v>
          </cell>
          <cell r="B944">
            <v>9.3326650000000004</v>
          </cell>
        </row>
        <row r="945">
          <cell r="A945">
            <v>40462</v>
          </cell>
          <cell r="B945">
            <v>9.7133310000000002</v>
          </cell>
        </row>
        <row r="946">
          <cell r="A946">
            <v>40464</v>
          </cell>
          <cell r="B946">
            <v>9.9659980000000008</v>
          </cell>
        </row>
        <row r="947">
          <cell r="A947">
            <v>40465</v>
          </cell>
          <cell r="B947">
            <v>9.9999979999999997</v>
          </cell>
        </row>
        <row r="948">
          <cell r="A948">
            <v>40466</v>
          </cell>
          <cell r="B948">
            <v>9.9993320000000008</v>
          </cell>
        </row>
        <row r="949">
          <cell r="A949">
            <v>40469</v>
          </cell>
          <cell r="B949">
            <v>9.7999980000000004</v>
          </cell>
        </row>
        <row r="950">
          <cell r="A950">
            <v>40470</v>
          </cell>
          <cell r="B950">
            <v>9.6666640000000008</v>
          </cell>
        </row>
        <row r="951">
          <cell r="A951">
            <v>40471</v>
          </cell>
          <cell r="B951">
            <v>9.6533309999999997</v>
          </cell>
        </row>
        <row r="952">
          <cell r="A952">
            <v>40472</v>
          </cell>
          <cell r="B952">
            <v>9.6666640000000008</v>
          </cell>
        </row>
        <row r="953">
          <cell r="A953">
            <v>40473</v>
          </cell>
          <cell r="B953">
            <v>9.6666640000000008</v>
          </cell>
        </row>
        <row r="954">
          <cell r="A954">
            <v>40476</v>
          </cell>
          <cell r="B954">
            <v>9.4733309999999999</v>
          </cell>
        </row>
        <row r="955">
          <cell r="A955">
            <v>40477</v>
          </cell>
          <cell r="B955">
            <v>9.6333310000000001</v>
          </cell>
        </row>
        <row r="956">
          <cell r="A956">
            <v>40478</v>
          </cell>
          <cell r="B956">
            <v>9.5966640000000005</v>
          </cell>
        </row>
        <row r="957">
          <cell r="A957">
            <v>40479</v>
          </cell>
          <cell r="B957">
            <v>9.9999979999999997</v>
          </cell>
        </row>
        <row r="958">
          <cell r="A958">
            <v>40480</v>
          </cell>
          <cell r="B958">
            <v>10.466664</v>
          </cell>
        </row>
        <row r="959">
          <cell r="A959">
            <v>40483</v>
          </cell>
          <cell r="B959">
            <v>10.666664000000001</v>
          </cell>
        </row>
        <row r="960">
          <cell r="A960">
            <v>40485</v>
          </cell>
          <cell r="B960">
            <v>10.833330999999999</v>
          </cell>
        </row>
        <row r="961">
          <cell r="A961">
            <v>40486</v>
          </cell>
          <cell r="B961">
            <v>10.733331</v>
          </cell>
        </row>
        <row r="962">
          <cell r="A962">
            <v>40487</v>
          </cell>
          <cell r="B962">
            <v>10.666664000000001</v>
          </cell>
        </row>
        <row r="963">
          <cell r="A963">
            <v>40490</v>
          </cell>
          <cell r="B963">
            <v>10.167331000000001</v>
          </cell>
        </row>
        <row r="964">
          <cell r="A964">
            <v>40491</v>
          </cell>
          <cell r="B964">
            <v>10.132664999999999</v>
          </cell>
        </row>
        <row r="965">
          <cell r="A965">
            <v>40492</v>
          </cell>
          <cell r="B965">
            <v>9.8579980000000003</v>
          </cell>
        </row>
        <row r="966">
          <cell r="A966">
            <v>40493</v>
          </cell>
          <cell r="B966">
            <v>10.033331</v>
          </cell>
        </row>
        <row r="967">
          <cell r="A967">
            <v>40494</v>
          </cell>
          <cell r="B967">
            <v>9.7999980000000004</v>
          </cell>
        </row>
        <row r="968">
          <cell r="A968">
            <v>40498</v>
          </cell>
          <cell r="B968">
            <v>9.8666640000000001</v>
          </cell>
        </row>
        <row r="969">
          <cell r="A969">
            <v>40499</v>
          </cell>
          <cell r="B969">
            <v>10.299998</v>
          </cell>
        </row>
        <row r="970">
          <cell r="A970">
            <v>40500</v>
          </cell>
          <cell r="B970">
            <v>10.632664999999999</v>
          </cell>
        </row>
        <row r="971">
          <cell r="A971">
            <v>40501</v>
          </cell>
          <cell r="B971">
            <v>10.666664000000001</v>
          </cell>
        </row>
        <row r="972">
          <cell r="A972">
            <v>40504</v>
          </cell>
          <cell r="B972">
            <v>10.699998000000001</v>
          </cell>
        </row>
        <row r="973">
          <cell r="A973">
            <v>40505</v>
          </cell>
          <cell r="B973">
            <v>10.333330999999999</v>
          </cell>
        </row>
        <row r="974">
          <cell r="A974">
            <v>40506</v>
          </cell>
          <cell r="B974">
            <v>10.759998</v>
          </cell>
        </row>
        <row r="975">
          <cell r="A975">
            <v>40507</v>
          </cell>
          <cell r="B975">
            <v>10.922665</v>
          </cell>
        </row>
        <row r="976">
          <cell r="A976">
            <v>40508</v>
          </cell>
          <cell r="B976">
            <v>10.933331000000001</v>
          </cell>
        </row>
        <row r="977">
          <cell r="A977">
            <v>40511</v>
          </cell>
          <cell r="B977">
            <v>10.851331</v>
          </cell>
        </row>
        <row r="978">
          <cell r="A978">
            <v>40512</v>
          </cell>
          <cell r="B978">
            <v>11.357331</v>
          </cell>
        </row>
        <row r="979">
          <cell r="A979">
            <v>40513</v>
          </cell>
          <cell r="B979">
            <v>10.999998</v>
          </cell>
        </row>
        <row r="980">
          <cell r="A980">
            <v>40514</v>
          </cell>
          <cell r="B980">
            <v>11.632664999999999</v>
          </cell>
        </row>
        <row r="981">
          <cell r="A981">
            <v>40515</v>
          </cell>
          <cell r="B981">
            <v>11.732665000000001</v>
          </cell>
        </row>
        <row r="982">
          <cell r="A982">
            <v>40518</v>
          </cell>
          <cell r="B982">
            <v>11.966664</v>
          </cell>
        </row>
        <row r="983">
          <cell r="A983">
            <v>40519</v>
          </cell>
          <cell r="B983">
            <v>11.926665</v>
          </cell>
        </row>
        <row r="984">
          <cell r="A984">
            <v>40520</v>
          </cell>
          <cell r="B984">
            <v>11.599997999999999</v>
          </cell>
        </row>
        <row r="985">
          <cell r="A985">
            <v>40521</v>
          </cell>
          <cell r="B985">
            <v>11.666664000000001</v>
          </cell>
        </row>
        <row r="986">
          <cell r="A986">
            <v>40522</v>
          </cell>
          <cell r="B986">
            <v>11.733331</v>
          </cell>
        </row>
        <row r="987">
          <cell r="A987">
            <v>40525</v>
          </cell>
          <cell r="B987">
            <v>11.599997999999999</v>
          </cell>
        </row>
        <row r="988">
          <cell r="A988">
            <v>40526</v>
          </cell>
          <cell r="B988">
            <v>11.599997999999999</v>
          </cell>
        </row>
        <row r="989">
          <cell r="A989">
            <v>40527</v>
          </cell>
          <cell r="B989">
            <v>11.333330999999999</v>
          </cell>
        </row>
        <row r="990">
          <cell r="A990">
            <v>40528</v>
          </cell>
          <cell r="B990">
            <v>11.399998</v>
          </cell>
        </row>
        <row r="991">
          <cell r="A991">
            <v>40529</v>
          </cell>
          <cell r="B991">
            <v>11.333330999999999</v>
          </cell>
        </row>
        <row r="992">
          <cell r="A992">
            <v>40532</v>
          </cell>
          <cell r="B992">
            <v>11.199998000000001</v>
          </cell>
        </row>
        <row r="993">
          <cell r="A993">
            <v>40533</v>
          </cell>
          <cell r="B993">
            <v>11.387997</v>
          </cell>
        </row>
        <row r="994">
          <cell r="A994">
            <v>40534</v>
          </cell>
          <cell r="B994">
            <v>10.999998</v>
          </cell>
        </row>
        <row r="995">
          <cell r="A995">
            <v>40535</v>
          </cell>
          <cell r="B995">
            <v>11.399998</v>
          </cell>
        </row>
        <row r="996">
          <cell r="A996">
            <v>40539</v>
          </cell>
          <cell r="B996">
            <v>11.219998</v>
          </cell>
        </row>
        <row r="997">
          <cell r="A997">
            <v>40540</v>
          </cell>
          <cell r="B997">
            <v>11.159998</v>
          </cell>
        </row>
        <row r="998">
          <cell r="A998">
            <v>40541</v>
          </cell>
          <cell r="B998">
            <v>11.151331000000001</v>
          </cell>
        </row>
        <row r="999">
          <cell r="A999">
            <v>40542</v>
          </cell>
          <cell r="B999">
            <v>11.266664</v>
          </cell>
        </row>
        <row r="1000">
          <cell r="A1000">
            <v>40546</v>
          </cell>
          <cell r="B1000">
            <v>11.599997999999999</v>
          </cell>
        </row>
        <row r="1001">
          <cell r="A1001">
            <v>40547</v>
          </cell>
          <cell r="B1001">
            <v>11.466664</v>
          </cell>
        </row>
        <row r="1002">
          <cell r="A1002">
            <v>40548</v>
          </cell>
          <cell r="B1002">
            <v>11.333330999999999</v>
          </cell>
        </row>
        <row r="1003">
          <cell r="A1003">
            <v>40549</v>
          </cell>
          <cell r="B1003">
            <v>11.299998</v>
          </cell>
        </row>
        <row r="1004">
          <cell r="A1004">
            <v>40550</v>
          </cell>
          <cell r="B1004">
            <v>11.233331</v>
          </cell>
        </row>
        <row r="1005">
          <cell r="A1005">
            <v>40553</v>
          </cell>
          <cell r="B1005">
            <v>11.592663999999999</v>
          </cell>
        </row>
        <row r="1006">
          <cell r="A1006">
            <v>40554</v>
          </cell>
          <cell r="B1006">
            <v>11.519997999999999</v>
          </cell>
        </row>
        <row r="1007">
          <cell r="A1007">
            <v>40555</v>
          </cell>
          <cell r="B1007">
            <v>11.686664</v>
          </cell>
        </row>
        <row r="1008">
          <cell r="A1008">
            <v>40556</v>
          </cell>
          <cell r="B1008">
            <v>11.659998</v>
          </cell>
        </row>
        <row r="1009">
          <cell r="A1009">
            <v>40557</v>
          </cell>
          <cell r="B1009">
            <v>11.506665</v>
          </cell>
        </row>
        <row r="1010">
          <cell r="A1010">
            <v>40560</v>
          </cell>
          <cell r="B1010">
            <v>11.533331</v>
          </cell>
        </row>
        <row r="1011">
          <cell r="A1011">
            <v>40561</v>
          </cell>
          <cell r="B1011">
            <v>11.966664</v>
          </cell>
        </row>
        <row r="1012">
          <cell r="A1012">
            <v>40562</v>
          </cell>
          <cell r="B1012">
            <v>11.899998</v>
          </cell>
        </row>
        <row r="1013">
          <cell r="A1013">
            <v>40563</v>
          </cell>
          <cell r="B1013">
            <v>11.399998</v>
          </cell>
        </row>
        <row r="1014">
          <cell r="A1014">
            <v>40564</v>
          </cell>
          <cell r="B1014">
            <v>11.199998000000001</v>
          </cell>
        </row>
        <row r="1015">
          <cell r="A1015">
            <v>40567</v>
          </cell>
          <cell r="B1015">
            <v>11.399998</v>
          </cell>
        </row>
        <row r="1016">
          <cell r="A1016">
            <v>40569</v>
          </cell>
          <cell r="B1016">
            <v>11.519997999999999</v>
          </cell>
        </row>
        <row r="1017">
          <cell r="A1017">
            <v>40570</v>
          </cell>
          <cell r="B1017">
            <v>11.199998000000001</v>
          </cell>
        </row>
        <row r="1018">
          <cell r="A1018">
            <v>40571</v>
          </cell>
          <cell r="B1018">
            <v>10.503330999999999</v>
          </cell>
        </row>
        <row r="1019">
          <cell r="A1019">
            <v>40574</v>
          </cell>
          <cell r="B1019">
            <v>10.799998</v>
          </cell>
        </row>
        <row r="1020">
          <cell r="A1020">
            <v>40575</v>
          </cell>
          <cell r="B1020">
            <v>11.133331</v>
          </cell>
        </row>
        <row r="1021">
          <cell r="A1021">
            <v>40576</v>
          </cell>
          <cell r="B1021">
            <v>10.909331</v>
          </cell>
        </row>
        <row r="1022">
          <cell r="A1022">
            <v>40577</v>
          </cell>
          <cell r="B1022">
            <v>10.766664</v>
          </cell>
        </row>
        <row r="1023">
          <cell r="A1023">
            <v>40578</v>
          </cell>
          <cell r="B1023">
            <v>10.533331</v>
          </cell>
        </row>
        <row r="1024">
          <cell r="A1024">
            <v>40581</v>
          </cell>
          <cell r="B1024">
            <v>10.387331</v>
          </cell>
        </row>
        <row r="1025">
          <cell r="A1025">
            <v>40582</v>
          </cell>
          <cell r="B1025">
            <v>10.366664</v>
          </cell>
        </row>
        <row r="1026">
          <cell r="A1026">
            <v>40583</v>
          </cell>
          <cell r="B1026">
            <v>10.266664</v>
          </cell>
        </row>
        <row r="1027">
          <cell r="A1027">
            <v>40584</v>
          </cell>
          <cell r="B1027">
            <v>9.7333309999999997</v>
          </cell>
        </row>
        <row r="1028">
          <cell r="A1028">
            <v>40585</v>
          </cell>
          <cell r="B1028">
            <v>10.167331000000001</v>
          </cell>
        </row>
        <row r="1029">
          <cell r="A1029">
            <v>40588</v>
          </cell>
          <cell r="B1029">
            <v>10.799998</v>
          </cell>
        </row>
        <row r="1030">
          <cell r="A1030">
            <v>40589</v>
          </cell>
          <cell r="B1030">
            <v>10.933331000000001</v>
          </cell>
        </row>
        <row r="1031">
          <cell r="A1031">
            <v>40590</v>
          </cell>
          <cell r="B1031">
            <v>11.066663999999999</v>
          </cell>
        </row>
        <row r="1032">
          <cell r="A1032">
            <v>40591</v>
          </cell>
          <cell r="B1032">
            <v>11.049998</v>
          </cell>
        </row>
        <row r="1033">
          <cell r="A1033">
            <v>40592</v>
          </cell>
          <cell r="B1033">
            <v>10.911998000000001</v>
          </cell>
        </row>
        <row r="1034">
          <cell r="A1034">
            <v>40595</v>
          </cell>
          <cell r="B1034">
            <v>10.699998000000001</v>
          </cell>
        </row>
        <row r="1035">
          <cell r="A1035">
            <v>40596</v>
          </cell>
          <cell r="B1035">
            <v>10.533331</v>
          </cell>
        </row>
        <row r="1036">
          <cell r="A1036">
            <v>40597</v>
          </cell>
          <cell r="B1036">
            <v>10.343997999999999</v>
          </cell>
        </row>
        <row r="1037">
          <cell r="A1037">
            <v>40598</v>
          </cell>
          <cell r="B1037">
            <v>10.133331</v>
          </cell>
        </row>
        <row r="1038">
          <cell r="A1038">
            <v>40599</v>
          </cell>
          <cell r="B1038">
            <v>10.133331</v>
          </cell>
        </row>
        <row r="1039">
          <cell r="A1039">
            <v>40602</v>
          </cell>
          <cell r="B1039">
            <v>10.463331</v>
          </cell>
        </row>
        <row r="1040">
          <cell r="A1040">
            <v>40603</v>
          </cell>
          <cell r="B1040">
            <v>10.499998</v>
          </cell>
        </row>
        <row r="1041">
          <cell r="A1041">
            <v>40604</v>
          </cell>
          <cell r="B1041">
            <v>10.766664</v>
          </cell>
        </row>
        <row r="1042">
          <cell r="A1042">
            <v>40605</v>
          </cell>
          <cell r="B1042">
            <v>10.866664</v>
          </cell>
        </row>
        <row r="1043">
          <cell r="A1043">
            <v>40606</v>
          </cell>
          <cell r="B1043">
            <v>10.519997999999999</v>
          </cell>
        </row>
        <row r="1044">
          <cell r="A1044">
            <v>40611</v>
          </cell>
          <cell r="B1044">
            <v>11.066663999999999</v>
          </cell>
        </row>
        <row r="1045">
          <cell r="A1045">
            <v>40612</v>
          </cell>
          <cell r="B1045">
            <v>11.099999</v>
          </cell>
        </row>
        <row r="1046">
          <cell r="A1046">
            <v>40613</v>
          </cell>
          <cell r="B1046">
            <v>10.933332</v>
          </cell>
        </row>
        <row r="1047">
          <cell r="A1047">
            <v>40616</v>
          </cell>
          <cell r="B1047">
            <v>11.033332</v>
          </cell>
        </row>
        <row r="1048">
          <cell r="A1048">
            <v>40617</v>
          </cell>
          <cell r="B1048">
            <v>10.766665</v>
          </cell>
        </row>
        <row r="1049">
          <cell r="A1049">
            <v>40618</v>
          </cell>
          <cell r="B1049">
            <v>10.766665</v>
          </cell>
        </row>
        <row r="1050">
          <cell r="A1050">
            <v>40619</v>
          </cell>
          <cell r="B1050">
            <v>10.466665000000001</v>
          </cell>
        </row>
        <row r="1051">
          <cell r="A1051">
            <v>40620</v>
          </cell>
          <cell r="B1051">
            <v>10.233332000000001</v>
          </cell>
        </row>
        <row r="1052">
          <cell r="A1052">
            <v>40623</v>
          </cell>
          <cell r="B1052">
            <v>10.533332</v>
          </cell>
        </row>
        <row r="1053">
          <cell r="A1053">
            <v>40624</v>
          </cell>
          <cell r="B1053">
            <v>10.7</v>
          </cell>
        </row>
        <row r="1054">
          <cell r="A1054">
            <v>40625</v>
          </cell>
          <cell r="B1054">
            <v>10.466666</v>
          </cell>
        </row>
        <row r="1055">
          <cell r="A1055">
            <v>40626</v>
          </cell>
          <cell r="B1055">
            <v>10.7</v>
          </cell>
        </row>
        <row r="1056">
          <cell r="A1056">
            <v>40627</v>
          </cell>
          <cell r="B1056">
            <v>10.4</v>
          </cell>
        </row>
        <row r="1057">
          <cell r="A1057">
            <v>40630</v>
          </cell>
          <cell r="B1057">
            <v>10.613333000000001</v>
          </cell>
        </row>
        <row r="1058">
          <cell r="A1058">
            <v>40631</v>
          </cell>
          <cell r="B1058">
            <v>10.529999</v>
          </cell>
        </row>
        <row r="1059">
          <cell r="A1059">
            <v>40632</v>
          </cell>
          <cell r="B1059">
            <v>10.466666</v>
          </cell>
        </row>
        <row r="1060">
          <cell r="A1060">
            <v>40633</v>
          </cell>
          <cell r="B1060">
            <v>10.449999</v>
          </cell>
        </row>
        <row r="1061">
          <cell r="A1061">
            <v>40634</v>
          </cell>
          <cell r="B1061">
            <v>10.533333000000001</v>
          </cell>
        </row>
        <row r="1062">
          <cell r="A1062">
            <v>40637</v>
          </cell>
          <cell r="B1062">
            <v>10.583332</v>
          </cell>
        </row>
        <row r="1063">
          <cell r="A1063">
            <v>40638</v>
          </cell>
          <cell r="B1063">
            <v>10.629999</v>
          </cell>
        </row>
        <row r="1064">
          <cell r="A1064">
            <v>40639</v>
          </cell>
          <cell r="B1064">
            <v>10.666665999999999</v>
          </cell>
        </row>
        <row r="1065">
          <cell r="A1065">
            <v>40640</v>
          </cell>
          <cell r="B1065">
            <v>10.633333</v>
          </cell>
        </row>
        <row r="1066">
          <cell r="A1066">
            <v>40641</v>
          </cell>
          <cell r="B1066">
            <v>10.549999</v>
          </cell>
        </row>
        <row r="1067">
          <cell r="A1067">
            <v>40644</v>
          </cell>
          <cell r="B1067">
            <v>10.533333000000001</v>
          </cell>
        </row>
        <row r="1068">
          <cell r="A1068">
            <v>40645</v>
          </cell>
          <cell r="B1068">
            <v>10.449999</v>
          </cell>
        </row>
        <row r="1069">
          <cell r="A1069">
            <v>40646</v>
          </cell>
          <cell r="B1069">
            <v>10.333333</v>
          </cell>
        </row>
        <row r="1070">
          <cell r="A1070">
            <v>40647</v>
          </cell>
          <cell r="B1070">
            <v>10.746665999999999</v>
          </cell>
        </row>
        <row r="1071">
          <cell r="A1071">
            <v>40648</v>
          </cell>
          <cell r="B1071">
            <v>10.536666</v>
          </cell>
        </row>
        <row r="1072">
          <cell r="A1072">
            <v>40651</v>
          </cell>
          <cell r="B1072">
            <v>10.549999</v>
          </cell>
        </row>
        <row r="1073">
          <cell r="A1073">
            <v>40652</v>
          </cell>
          <cell r="B1073">
            <v>10.469999</v>
          </cell>
        </row>
        <row r="1074">
          <cell r="A1074">
            <v>40653</v>
          </cell>
          <cell r="B1074">
            <v>10.5</v>
          </cell>
        </row>
        <row r="1075">
          <cell r="A1075">
            <v>40658</v>
          </cell>
          <cell r="B1075">
            <v>10.39</v>
          </cell>
        </row>
        <row r="1076">
          <cell r="A1076">
            <v>40659</v>
          </cell>
          <cell r="B1076">
            <v>10.4</v>
          </cell>
        </row>
        <row r="1077">
          <cell r="A1077">
            <v>40660</v>
          </cell>
          <cell r="B1077">
            <v>10.3</v>
          </cell>
        </row>
        <row r="1078">
          <cell r="A1078">
            <v>40661</v>
          </cell>
          <cell r="B1078">
            <v>10</v>
          </cell>
        </row>
        <row r="1079">
          <cell r="A1079">
            <v>40662</v>
          </cell>
          <cell r="B1079">
            <v>10</v>
          </cell>
        </row>
        <row r="1080">
          <cell r="A1080">
            <v>40665</v>
          </cell>
          <cell r="B1080">
            <v>10.166665999999999</v>
          </cell>
        </row>
        <row r="1081">
          <cell r="A1081">
            <v>40666</v>
          </cell>
          <cell r="B1081">
            <v>10.469999</v>
          </cell>
        </row>
        <row r="1082">
          <cell r="A1082">
            <v>40667</v>
          </cell>
          <cell r="B1082">
            <v>10.8</v>
          </cell>
        </row>
        <row r="1083">
          <cell r="A1083">
            <v>40668</v>
          </cell>
          <cell r="B1083">
            <v>10.666665999999999</v>
          </cell>
        </row>
        <row r="1084">
          <cell r="A1084">
            <v>40669</v>
          </cell>
          <cell r="B1084">
            <v>11</v>
          </cell>
        </row>
        <row r="1085">
          <cell r="A1085">
            <v>40672</v>
          </cell>
          <cell r="B1085">
            <v>11.033333000000001</v>
          </cell>
        </row>
        <row r="1086">
          <cell r="A1086">
            <v>40673</v>
          </cell>
          <cell r="B1086">
            <v>10.766666000000001</v>
          </cell>
        </row>
        <row r="1087">
          <cell r="A1087">
            <v>40674</v>
          </cell>
          <cell r="B1087">
            <v>10.663332</v>
          </cell>
        </row>
        <row r="1088">
          <cell r="A1088">
            <v>40675</v>
          </cell>
          <cell r="B1088">
            <v>10.349999</v>
          </cell>
        </row>
        <row r="1089">
          <cell r="A1089">
            <v>40676</v>
          </cell>
          <cell r="B1089">
            <v>10.466666</v>
          </cell>
        </row>
        <row r="1090">
          <cell r="A1090">
            <v>40679</v>
          </cell>
          <cell r="B1090">
            <v>10.466666</v>
          </cell>
        </row>
        <row r="1091">
          <cell r="A1091">
            <v>40680</v>
          </cell>
          <cell r="B1091">
            <v>10.266666000000001</v>
          </cell>
        </row>
        <row r="1092">
          <cell r="A1092">
            <v>40681</v>
          </cell>
          <cell r="B1092">
            <v>10.249999000000001</v>
          </cell>
        </row>
        <row r="1093">
          <cell r="A1093">
            <v>40682</v>
          </cell>
          <cell r="B1093">
            <v>10.133333</v>
          </cell>
        </row>
        <row r="1094">
          <cell r="A1094">
            <v>40683</v>
          </cell>
          <cell r="B1094">
            <v>10</v>
          </cell>
        </row>
        <row r="1095">
          <cell r="A1095">
            <v>40686</v>
          </cell>
          <cell r="B1095">
            <v>10.166665999999999</v>
          </cell>
        </row>
        <row r="1096">
          <cell r="A1096">
            <v>40687</v>
          </cell>
          <cell r="B1096">
            <v>10.476665000000001</v>
          </cell>
        </row>
        <row r="1097">
          <cell r="A1097">
            <v>40688</v>
          </cell>
          <cell r="B1097">
            <v>10.503333</v>
          </cell>
        </row>
        <row r="1098">
          <cell r="A1098">
            <v>40689</v>
          </cell>
          <cell r="B1098">
            <v>10.456666</v>
          </cell>
        </row>
        <row r="1099">
          <cell r="A1099">
            <v>40690</v>
          </cell>
          <cell r="B1099">
            <v>10.416665999999999</v>
          </cell>
        </row>
        <row r="1100">
          <cell r="A1100">
            <v>40693</v>
          </cell>
          <cell r="B1100">
            <v>10.243332000000001</v>
          </cell>
        </row>
        <row r="1101">
          <cell r="A1101">
            <v>40694</v>
          </cell>
          <cell r="B1101">
            <v>10.5</v>
          </cell>
        </row>
        <row r="1102">
          <cell r="A1102">
            <v>40695</v>
          </cell>
          <cell r="B1102">
            <v>10.466666</v>
          </cell>
        </row>
        <row r="1103">
          <cell r="A1103">
            <v>40696</v>
          </cell>
          <cell r="B1103">
            <v>10.069998999999999</v>
          </cell>
        </row>
        <row r="1104">
          <cell r="A1104">
            <v>40697</v>
          </cell>
          <cell r="B1104">
            <v>10.149998999999999</v>
          </cell>
        </row>
        <row r="1105">
          <cell r="A1105">
            <v>40700</v>
          </cell>
          <cell r="B1105">
            <v>10.333333</v>
          </cell>
        </row>
        <row r="1106">
          <cell r="A1106">
            <v>40701</v>
          </cell>
          <cell r="B1106">
            <v>10.1</v>
          </cell>
        </row>
        <row r="1107">
          <cell r="A1107">
            <v>40702</v>
          </cell>
          <cell r="B1107">
            <v>10.133333</v>
          </cell>
        </row>
        <row r="1108">
          <cell r="A1108">
            <v>40703</v>
          </cell>
          <cell r="B1108">
            <v>10.333333</v>
          </cell>
        </row>
        <row r="1109">
          <cell r="A1109">
            <v>40704</v>
          </cell>
          <cell r="B1109">
            <v>10.386666</v>
          </cell>
        </row>
        <row r="1110">
          <cell r="A1110">
            <v>40707</v>
          </cell>
          <cell r="B1110">
            <v>10.466666</v>
          </cell>
        </row>
        <row r="1111">
          <cell r="A1111">
            <v>40708</v>
          </cell>
          <cell r="B1111">
            <v>10.433332999999999</v>
          </cell>
        </row>
        <row r="1112">
          <cell r="A1112">
            <v>40709</v>
          </cell>
          <cell r="B1112">
            <v>10.466666</v>
          </cell>
        </row>
        <row r="1113">
          <cell r="A1113">
            <v>40710</v>
          </cell>
          <cell r="B1113">
            <v>10.466666</v>
          </cell>
        </row>
        <row r="1114">
          <cell r="A1114">
            <v>40711</v>
          </cell>
          <cell r="B1114">
            <v>10.049999</v>
          </cell>
        </row>
        <row r="1115">
          <cell r="A1115">
            <v>40714</v>
          </cell>
          <cell r="B1115">
            <v>9.8033330000000003</v>
          </cell>
        </row>
        <row r="1116">
          <cell r="A1116">
            <v>40715</v>
          </cell>
          <cell r="B1116">
            <v>10.016666000000001</v>
          </cell>
        </row>
        <row r="1117">
          <cell r="A1117">
            <v>40716</v>
          </cell>
          <cell r="B1117">
            <v>9.9</v>
          </cell>
        </row>
        <row r="1118">
          <cell r="A1118">
            <v>40718</v>
          </cell>
          <cell r="B1118">
            <v>10</v>
          </cell>
        </row>
        <row r="1119">
          <cell r="A1119">
            <v>40721</v>
          </cell>
          <cell r="B1119">
            <v>9.8366659999999992</v>
          </cell>
        </row>
        <row r="1120">
          <cell r="A1120">
            <v>40722</v>
          </cell>
          <cell r="B1120">
            <v>9.5666659999999997</v>
          </cell>
        </row>
        <row r="1121">
          <cell r="A1121">
            <v>40723</v>
          </cell>
          <cell r="B1121">
            <v>9.5</v>
          </cell>
        </row>
        <row r="1122">
          <cell r="A1122">
            <v>40724</v>
          </cell>
          <cell r="B1122">
            <v>9.6</v>
          </cell>
        </row>
        <row r="1123">
          <cell r="A1123">
            <v>40725</v>
          </cell>
          <cell r="B1123">
            <v>9.9166659999999993</v>
          </cell>
        </row>
        <row r="1124">
          <cell r="A1124">
            <v>40728</v>
          </cell>
          <cell r="B1124">
            <v>9.9333329999999993</v>
          </cell>
        </row>
        <row r="1125">
          <cell r="A1125">
            <v>40729</v>
          </cell>
          <cell r="B1125">
            <v>9.9299990000000005</v>
          </cell>
        </row>
        <row r="1126">
          <cell r="A1126">
            <v>40730</v>
          </cell>
          <cell r="B1126">
            <v>9.7766649999999995</v>
          </cell>
        </row>
        <row r="1127">
          <cell r="A1127">
            <v>40731</v>
          </cell>
          <cell r="B1127">
            <v>9.5833320000000004</v>
          </cell>
        </row>
        <row r="1128">
          <cell r="A1128">
            <v>40732</v>
          </cell>
          <cell r="B1128">
            <v>9.5799990000000008</v>
          </cell>
        </row>
        <row r="1129">
          <cell r="A1129">
            <v>40735</v>
          </cell>
          <cell r="B1129">
            <v>9.233333</v>
          </cell>
        </row>
        <row r="1130">
          <cell r="A1130">
            <v>40736</v>
          </cell>
          <cell r="B1130">
            <v>9.3333329999999997</v>
          </cell>
        </row>
        <row r="1131">
          <cell r="A1131">
            <v>40737</v>
          </cell>
          <cell r="B1131">
            <v>9.4166659999999993</v>
          </cell>
        </row>
        <row r="1132">
          <cell r="A1132">
            <v>40738</v>
          </cell>
          <cell r="B1132">
            <v>9.3333329999999997</v>
          </cell>
        </row>
        <row r="1133">
          <cell r="A1133">
            <v>40739</v>
          </cell>
          <cell r="B1133">
            <v>8.966666</v>
          </cell>
        </row>
        <row r="1134">
          <cell r="A1134">
            <v>40742</v>
          </cell>
          <cell r="B1134">
            <v>8.9133329999999997</v>
          </cell>
        </row>
        <row r="1135">
          <cell r="A1135">
            <v>40743</v>
          </cell>
          <cell r="B1135">
            <v>8.9333329999999993</v>
          </cell>
        </row>
        <row r="1136">
          <cell r="A1136">
            <v>40744</v>
          </cell>
          <cell r="B1136">
            <v>9.1733320000000003</v>
          </cell>
        </row>
        <row r="1137">
          <cell r="A1137">
            <v>40745</v>
          </cell>
          <cell r="B1137">
            <v>9.0499989999999997</v>
          </cell>
        </row>
        <row r="1138">
          <cell r="A1138">
            <v>40746</v>
          </cell>
          <cell r="B1138">
            <v>9.4333329999999993</v>
          </cell>
        </row>
        <row r="1139">
          <cell r="A1139">
            <v>40749</v>
          </cell>
          <cell r="B1139">
            <v>9.2933330000000005</v>
          </cell>
        </row>
        <row r="1140">
          <cell r="A1140">
            <v>40750</v>
          </cell>
          <cell r="B1140">
            <v>9.3299990000000008</v>
          </cell>
        </row>
        <row r="1141">
          <cell r="A1141">
            <v>40751</v>
          </cell>
          <cell r="B1141">
            <v>9.1166660000000004</v>
          </cell>
        </row>
        <row r="1142">
          <cell r="A1142">
            <v>40752</v>
          </cell>
          <cell r="B1142">
            <v>8.9233329999999995</v>
          </cell>
        </row>
        <row r="1143">
          <cell r="A1143">
            <v>40753</v>
          </cell>
          <cell r="B1143">
            <v>9.2633320000000001</v>
          </cell>
        </row>
        <row r="1144">
          <cell r="A1144">
            <v>40756</v>
          </cell>
          <cell r="B1144">
            <v>8.8766649999999991</v>
          </cell>
        </row>
        <row r="1145">
          <cell r="A1145">
            <v>40757</v>
          </cell>
          <cell r="B1145">
            <v>9.2033330000000007</v>
          </cell>
        </row>
        <row r="1146">
          <cell r="A1146">
            <v>40758</v>
          </cell>
          <cell r="B1146">
            <v>9.1333330000000004</v>
          </cell>
        </row>
        <row r="1147">
          <cell r="A1147">
            <v>40759</v>
          </cell>
          <cell r="B1147">
            <v>8.8766649999999991</v>
          </cell>
        </row>
        <row r="1148">
          <cell r="A1148">
            <v>40760</v>
          </cell>
          <cell r="B1148">
            <v>8.7499990000000007</v>
          </cell>
        </row>
        <row r="1149">
          <cell r="A1149">
            <v>40763</v>
          </cell>
          <cell r="B1149">
            <v>8.3666660000000004</v>
          </cell>
        </row>
        <row r="1150">
          <cell r="A1150">
            <v>40764</v>
          </cell>
          <cell r="B1150">
            <v>8.5499989999999997</v>
          </cell>
        </row>
        <row r="1151">
          <cell r="A1151">
            <v>40765</v>
          </cell>
          <cell r="B1151">
            <v>8.6666659999999993</v>
          </cell>
        </row>
        <row r="1152">
          <cell r="A1152">
            <v>40766</v>
          </cell>
          <cell r="B1152">
            <v>8.6666659999999993</v>
          </cell>
        </row>
        <row r="1153">
          <cell r="A1153">
            <v>40767</v>
          </cell>
          <cell r="B1153">
            <v>8.5333330000000007</v>
          </cell>
        </row>
        <row r="1154">
          <cell r="A1154">
            <v>40770</v>
          </cell>
          <cell r="B1154">
            <v>8.7099989999999998</v>
          </cell>
        </row>
        <row r="1155">
          <cell r="A1155">
            <v>40771</v>
          </cell>
          <cell r="B1155">
            <v>8.9966659999999994</v>
          </cell>
        </row>
        <row r="1156">
          <cell r="A1156">
            <v>40772</v>
          </cell>
          <cell r="B1156">
            <v>8.9166659999999993</v>
          </cell>
        </row>
        <row r="1157">
          <cell r="A1157">
            <v>40773</v>
          </cell>
          <cell r="B1157">
            <v>8.9</v>
          </cell>
        </row>
        <row r="1158">
          <cell r="A1158">
            <v>40774</v>
          </cell>
          <cell r="B1158">
            <v>8.7033330000000007</v>
          </cell>
        </row>
        <row r="1159">
          <cell r="A1159">
            <v>40777</v>
          </cell>
          <cell r="B1159">
            <v>8.5866659999999992</v>
          </cell>
        </row>
        <row r="1160">
          <cell r="A1160">
            <v>40778</v>
          </cell>
          <cell r="B1160">
            <v>8.8666660000000004</v>
          </cell>
        </row>
        <row r="1161">
          <cell r="A1161">
            <v>40779</v>
          </cell>
          <cell r="B1161">
            <v>8.8599990000000002</v>
          </cell>
        </row>
        <row r="1162">
          <cell r="A1162">
            <v>40780</v>
          </cell>
          <cell r="B1162">
            <v>8.716666</v>
          </cell>
        </row>
        <row r="1163">
          <cell r="A1163">
            <v>40781</v>
          </cell>
          <cell r="B1163">
            <v>8.5933329999999994</v>
          </cell>
        </row>
        <row r="1164">
          <cell r="A1164">
            <v>40784</v>
          </cell>
          <cell r="B1164">
            <v>9.1333330000000004</v>
          </cell>
        </row>
        <row r="1165">
          <cell r="A1165">
            <v>40785</v>
          </cell>
          <cell r="B1165">
            <v>9.0333330000000007</v>
          </cell>
        </row>
        <row r="1166">
          <cell r="A1166">
            <v>40786</v>
          </cell>
          <cell r="B1166">
            <v>9.5333330000000007</v>
          </cell>
        </row>
        <row r="1167">
          <cell r="A1167">
            <v>40787</v>
          </cell>
          <cell r="B1167">
            <v>9.233333</v>
          </cell>
        </row>
        <row r="1168">
          <cell r="A1168">
            <v>40788</v>
          </cell>
          <cell r="B1168">
            <v>9.2466659999999994</v>
          </cell>
        </row>
        <row r="1169">
          <cell r="A1169">
            <v>40791</v>
          </cell>
          <cell r="B1169">
            <v>9.0466660000000001</v>
          </cell>
        </row>
        <row r="1170">
          <cell r="A1170">
            <v>40792</v>
          </cell>
          <cell r="B1170">
            <v>9.3000000000000007</v>
          </cell>
        </row>
        <row r="1171">
          <cell r="A1171">
            <v>40794</v>
          </cell>
          <cell r="B1171">
            <v>9.886666</v>
          </cell>
        </row>
        <row r="1172">
          <cell r="A1172">
            <v>40795</v>
          </cell>
          <cell r="B1172">
            <v>9.8566660000000006</v>
          </cell>
        </row>
        <row r="1173">
          <cell r="A1173">
            <v>40798</v>
          </cell>
          <cell r="B1173">
            <v>9.9299990000000005</v>
          </cell>
        </row>
        <row r="1174">
          <cell r="A1174">
            <v>40799</v>
          </cell>
          <cell r="B1174">
            <v>9.7899999999999991</v>
          </cell>
        </row>
        <row r="1175">
          <cell r="A1175">
            <v>40800</v>
          </cell>
          <cell r="B1175">
            <v>9.966666</v>
          </cell>
        </row>
        <row r="1176">
          <cell r="A1176">
            <v>40801</v>
          </cell>
          <cell r="B1176">
            <v>10.039999</v>
          </cell>
        </row>
        <row r="1177">
          <cell r="A1177">
            <v>40802</v>
          </cell>
          <cell r="B1177">
            <v>10.479998999999999</v>
          </cell>
        </row>
        <row r="1178">
          <cell r="A1178">
            <v>40805</v>
          </cell>
          <cell r="B1178">
            <v>10.266666000000001</v>
          </cell>
        </row>
        <row r="1179">
          <cell r="A1179">
            <v>40806</v>
          </cell>
          <cell r="B1179">
            <v>10.266666000000001</v>
          </cell>
        </row>
        <row r="1180">
          <cell r="A1180">
            <v>40807</v>
          </cell>
          <cell r="B1180">
            <v>10.4</v>
          </cell>
        </row>
        <row r="1181">
          <cell r="A1181">
            <v>40808</v>
          </cell>
          <cell r="B1181">
            <v>10.196666</v>
          </cell>
        </row>
        <row r="1182">
          <cell r="A1182">
            <v>40809</v>
          </cell>
          <cell r="B1182">
            <v>10.336665999999999</v>
          </cell>
        </row>
        <row r="1183">
          <cell r="A1183">
            <v>40812</v>
          </cell>
          <cell r="B1183">
            <v>10.349999</v>
          </cell>
        </row>
        <row r="1184">
          <cell r="A1184">
            <v>40813</v>
          </cell>
          <cell r="B1184">
            <v>10.266666000000001</v>
          </cell>
        </row>
        <row r="1185">
          <cell r="A1185">
            <v>40814</v>
          </cell>
          <cell r="B1185">
            <v>10.369999</v>
          </cell>
        </row>
        <row r="1186">
          <cell r="A1186">
            <v>40815</v>
          </cell>
          <cell r="B1186">
            <v>10.433332999999999</v>
          </cell>
        </row>
        <row r="1187">
          <cell r="A1187">
            <v>40816</v>
          </cell>
          <cell r="B1187">
            <v>10.666665999999999</v>
          </cell>
        </row>
        <row r="1188">
          <cell r="A1188">
            <v>40819</v>
          </cell>
          <cell r="B1188">
            <v>10.466666</v>
          </cell>
        </row>
        <row r="1189">
          <cell r="A1189">
            <v>40820</v>
          </cell>
          <cell r="B1189">
            <v>9.7966660000000001</v>
          </cell>
        </row>
        <row r="1190">
          <cell r="A1190">
            <v>40821</v>
          </cell>
          <cell r="B1190">
            <v>9.5133329999999994</v>
          </cell>
        </row>
        <row r="1191">
          <cell r="A1191">
            <v>40822</v>
          </cell>
          <cell r="B1191">
            <v>9.2199989999999996</v>
          </cell>
        </row>
        <row r="1192">
          <cell r="A1192">
            <v>40823</v>
          </cell>
          <cell r="B1192">
            <v>9.2966660000000001</v>
          </cell>
        </row>
        <row r="1193">
          <cell r="A1193">
            <v>40826</v>
          </cell>
          <cell r="B1193">
            <v>9.4833320000000008</v>
          </cell>
        </row>
        <row r="1194">
          <cell r="A1194">
            <v>40827</v>
          </cell>
          <cell r="B1194">
            <v>9.4966659999999994</v>
          </cell>
        </row>
        <row r="1195">
          <cell r="A1195">
            <v>40829</v>
          </cell>
          <cell r="B1195">
            <v>9.3166659999999997</v>
          </cell>
        </row>
        <row r="1196">
          <cell r="A1196">
            <v>40830</v>
          </cell>
          <cell r="B1196">
            <v>9.2699990000000003</v>
          </cell>
        </row>
        <row r="1197">
          <cell r="A1197">
            <v>40833</v>
          </cell>
          <cell r="B1197">
            <v>9.6</v>
          </cell>
        </row>
        <row r="1198">
          <cell r="A1198">
            <v>40834</v>
          </cell>
          <cell r="B1198">
            <v>9.9266660000000009</v>
          </cell>
        </row>
        <row r="1199">
          <cell r="A1199">
            <v>40835</v>
          </cell>
          <cell r="B1199">
            <v>9.9399990000000003</v>
          </cell>
        </row>
        <row r="1200">
          <cell r="A1200">
            <v>40836</v>
          </cell>
          <cell r="B1200">
            <v>9.7666660000000007</v>
          </cell>
        </row>
        <row r="1201">
          <cell r="A1201">
            <v>40837</v>
          </cell>
          <cell r="B1201">
            <v>9.9333329999999993</v>
          </cell>
        </row>
        <row r="1202">
          <cell r="A1202">
            <v>40840</v>
          </cell>
          <cell r="B1202">
            <v>9.9066659999999995</v>
          </cell>
        </row>
        <row r="1203">
          <cell r="A1203">
            <v>40841</v>
          </cell>
          <cell r="B1203">
            <v>9.8333329999999997</v>
          </cell>
        </row>
        <row r="1204">
          <cell r="A1204">
            <v>40842</v>
          </cell>
          <cell r="B1204">
            <v>9.6666659999999993</v>
          </cell>
        </row>
        <row r="1205">
          <cell r="A1205">
            <v>40843</v>
          </cell>
          <cell r="B1205">
            <v>9.3166659999999997</v>
          </cell>
        </row>
        <row r="1206">
          <cell r="A1206">
            <v>40844</v>
          </cell>
          <cell r="B1206">
            <v>9.3666660000000004</v>
          </cell>
        </row>
        <row r="1207">
          <cell r="A1207">
            <v>40847</v>
          </cell>
          <cell r="B1207">
            <v>9.5</v>
          </cell>
        </row>
        <row r="1208">
          <cell r="A1208">
            <v>40848</v>
          </cell>
          <cell r="B1208">
            <v>9.6333330000000004</v>
          </cell>
        </row>
        <row r="1209">
          <cell r="A1209">
            <v>40850</v>
          </cell>
          <cell r="B1209">
            <v>9.7666660000000007</v>
          </cell>
        </row>
        <row r="1210">
          <cell r="A1210">
            <v>40851</v>
          </cell>
          <cell r="B1210">
            <v>9.8333329999999997</v>
          </cell>
        </row>
        <row r="1211">
          <cell r="A1211">
            <v>40854</v>
          </cell>
          <cell r="B1211">
            <v>9.966666</v>
          </cell>
        </row>
        <row r="1212">
          <cell r="A1212">
            <v>40855</v>
          </cell>
          <cell r="B1212">
            <v>9.9166659999999993</v>
          </cell>
        </row>
        <row r="1213">
          <cell r="A1213">
            <v>40856</v>
          </cell>
          <cell r="B1213">
            <v>9.9</v>
          </cell>
        </row>
        <row r="1214">
          <cell r="A1214">
            <v>40857</v>
          </cell>
          <cell r="B1214">
            <v>9.8966659999999997</v>
          </cell>
        </row>
        <row r="1215">
          <cell r="A1215">
            <v>40858</v>
          </cell>
          <cell r="B1215">
            <v>9.9866659999999996</v>
          </cell>
        </row>
        <row r="1216">
          <cell r="A1216">
            <v>40861</v>
          </cell>
          <cell r="B1216">
            <v>10.073332000000001</v>
          </cell>
        </row>
        <row r="1217">
          <cell r="A1217">
            <v>40863</v>
          </cell>
          <cell r="B1217">
            <v>10.349999</v>
          </cell>
        </row>
        <row r="1218">
          <cell r="A1218">
            <v>40864</v>
          </cell>
          <cell r="B1218">
            <v>10.249999000000001</v>
          </cell>
        </row>
        <row r="1219">
          <cell r="A1219">
            <v>40865</v>
          </cell>
          <cell r="B1219">
            <v>10.183332</v>
          </cell>
        </row>
        <row r="1220">
          <cell r="A1220">
            <v>40868</v>
          </cell>
          <cell r="B1220">
            <v>10.183332</v>
          </cell>
        </row>
        <row r="1221">
          <cell r="A1221">
            <v>40869</v>
          </cell>
          <cell r="B1221">
            <v>9.8933330000000002</v>
          </cell>
        </row>
        <row r="1222">
          <cell r="A1222">
            <v>40870</v>
          </cell>
          <cell r="B1222">
            <v>10.149998999999999</v>
          </cell>
        </row>
        <row r="1223">
          <cell r="A1223">
            <v>40871</v>
          </cell>
          <cell r="B1223">
            <v>10.199999999999999</v>
          </cell>
        </row>
        <row r="1224">
          <cell r="A1224">
            <v>40872</v>
          </cell>
          <cell r="B1224">
            <v>10.383331999999999</v>
          </cell>
        </row>
        <row r="1225">
          <cell r="A1225">
            <v>40875</v>
          </cell>
          <cell r="B1225">
            <v>10.4</v>
          </cell>
        </row>
        <row r="1226">
          <cell r="A1226">
            <v>40876</v>
          </cell>
          <cell r="B1226">
            <v>10.383331999999999</v>
          </cell>
        </row>
        <row r="1227">
          <cell r="A1227">
            <v>40877</v>
          </cell>
          <cell r="B1227">
            <v>10.866666</v>
          </cell>
        </row>
        <row r="1228">
          <cell r="A1228">
            <v>40878</v>
          </cell>
          <cell r="B1228">
            <v>10.993333</v>
          </cell>
        </row>
        <row r="1229">
          <cell r="A1229">
            <v>40879</v>
          </cell>
          <cell r="B1229">
            <v>10.666665999999999</v>
          </cell>
        </row>
        <row r="1230">
          <cell r="A1230">
            <v>40882</v>
          </cell>
          <cell r="B1230">
            <v>10.849999</v>
          </cell>
        </row>
        <row r="1231">
          <cell r="A1231">
            <v>40883</v>
          </cell>
          <cell r="B1231">
            <v>10.719999</v>
          </cell>
        </row>
        <row r="1232">
          <cell r="A1232">
            <v>40884</v>
          </cell>
          <cell r="B1232">
            <v>10.983332000000001</v>
          </cell>
        </row>
        <row r="1233">
          <cell r="A1233">
            <v>40885</v>
          </cell>
          <cell r="B1233">
            <v>10.946666</v>
          </cell>
        </row>
        <row r="1234">
          <cell r="A1234">
            <v>40886</v>
          </cell>
          <cell r="B1234">
            <v>11.146666</v>
          </cell>
        </row>
        <row r="1235">
          <cell r="A1235">
            <v>40889</v>
          </cell>
          <cell r="B1235">
            <v>11.359999</v>
          </cell>
        </row>
        <row r="1236">
          <cell r="A1236">
            <v>40890</v>
          </cell>
          <cell r="B1236">
            <v>11.033333000000001</v>
          </cell>
        </row>
        <row r="1237">
          <cell r="A1237">
            <v>40891</v>
          </cell>
          <cell r="B1237">
            <v>11.1</v>
          </cell>
        </row>
        <row r="1238">
          <cell r="A1238">
            <v>40892</v>
          </cell>
          <cell r="B1238">
            <v>11.016666000000001</v>
          </cell>
        </row>
        <row r="1239">
          <cell r="A1239">
            <v>40893</v>
          </cell>
          <cell r="B1239">
            <v>11.336665999999999</v>
          </cell>
        </row>
        <row r="1240">
          <cell r="A1240">
            <v>40896</v>
          </cell>
          <cell r="B1240">
            <v>11</v>
          </cell>
        </row>
        <row r="1241">
          <cell r="A1241">
            <v>40897</v>
          </cell>
          <cell r="B1241">
            <v>11.073332000000001</v>
          </cell>
        </row>
        <row r="1242">
          <cell r="A1242">
            <v>40898</v>
          </cell>
          <cell r="B1242">
            <v>10.839999000000001</v>
          </cell>
        </row>
        <row r="1243">
          <cell r="A1243">
            <v>40899</v>
          </cell>
          <cell r="B1243">
            <v>10.433332999999999</v>
          </cell>
        </row>
        <row r="1244">
          <cell r="A1244">
            <v>40900</v>
          </cell>
          <cell r="B1244">
            <v>10.406666</v>
          </cell>
        </row>
        <row r="1245">
          <cell r="A1245">
            <v>40903</v>
          </cell>
          <cell r="B1245">
            <v>10.583332</v>
          </cell>
        </row>
        <row r="1246">
          <cell r="A1246">
            <v>40904</v>
          </cell>
          <cell r="B1246">
            <v>10.753332</v>
          </cell>
        </row>
        <row r="1247">
          <cell r="A1247">
            <v>40905</v>
          </cell>
          <cell r="B1247">
            <v>10.853332</v>
          </cell>
        </row>
        <row r="1248">
          <cell r="A1248">
            <v>40906</v>
          </cell>
          <cell r="B1248">
            <v>11.086665999999999</v>
          </cell>
        </row>
        <row r="1249">
          <cell r="A1249">
            <v>40910</v>
          </cell>
          <cell r="B1249">
            <v>11.179999</v>
          </cell>
        </row>
        <row r="1250">
          <cell r="A1250">
            <v>40911</v>
          </cell>
          <cell r="B1250">
            <v>11.336665999999999</v>
          </cell>
        </row>
        <row r="1251">
          <cell r="A1251">
            <v>40912</v>
          </cell>
          <cell r="B1251">
            <v>11.1</v>
          </cell>
        </row>
        <row r="1252">
          <cell r="A1252">
            <v>40913</v>
          </cell>
          <cell r="B1252">
            <v>10.633333</v>
          </cell>
        </row>
        <row r="1253">
          <cell r="A1253">
            <v>40914</v>
          </cell>
          <cell r="B1253">
            <v>10.316666</v>
          </cell>
        </row>
        <row r="1254">
          <cell r="A1254">
            <v>40917</v>
          </cell>
          <cell r="B1254">
            <v>10.479998999999999</v>
          </cell>
        </row>
        <row r="1255">
          <cell r="A1255">
            <v>40918</v>
          </cell>
          <cell r="B1255">
            <v>10.133333</v>
          </cell>
        </row>
        <row r="1256">
          <cell r="A1256">
            <v>40919</v>
          </cell>
          <cell r="B1256">
            <v>10.083332</v>
          </cell>
        </row>
        <row r="1257">
          <cell r="A1257">
            <v>40920</v>
          </cell>
          <cell r="B1257">
            <v>9.9766650000000006</v>
          </cell>
        </row>
        <row r="1258">
          <cell r="A1258">
            <v>40921</v>
          </cell>
          <cell r="B1258">
            <v>10.046666</v>
          </cell>
        </row>
        <row r="1259">
          <cell r="A1259">
            <v>40924</v>
          </cell>
          <cell r="B1259">
            <v>10.133333</v>
          </cell>
        </row>
        <row r="1260">
          <cell r="A1260">
            <v>40925</v>
          </cell>
          <cell r="B1260">
            <v>10.249999000000001</v>
          </cell>
        </row>
        <row r="1261">
          <cell r="A1261">
            <v>40926</v>
          </cell>
          <cell r="B1261">
            <v>10.466666</v>
          </cell>
        </row>
        <row r="1262">
          <cell r="A1262">
            <v>40927</v>
          </cell>
          <cell r="B1262">
            <v>10.493333</v>
          </cell>
        </row>
        <row r="1263">
          <cell r="A1263">
            <v>40928</v>
          </cell>
          <cell r="B1263">
            <v>10.463331999999999</v>
          </cell>
        </row>
        <row r="1264">
          <cell r="A1264">
            <v>40931</v>
          </cell>
          <cell r="B1264">
            <v>10.366666</v>
          </cell>
        </row>
        <row r="1265">
          <cell r="A1265">
            <v>40932</v>
          </cell>
          <cell r="B1265">
            <v>10.166665999999999</v>
          </cell>
        </row>
        <row r="1266">
          <cell r="A1266">
            <v>40934</v>
          </cell>
          <cell r="B1266">
            <v>10.166665999999999</v>
          </cell>
        </row>
        <row r="1267">
          <cell r="A1267">
            <v>40935</v>
          </cell>
          <cell r="B1267">
            <v>10.213333</v>
          </cell>
        </row>
        <row r="1268">
          <cell r="A1268">
            <v>40938</v>
          </cell>
          <cell r="B1268">
            <v>10.09</v>
          </cell>
        </row>
        <row r="1269">
          <cell r="A1269">
            <v>40939</v>
          </cell>
          <cell r="B1269">
            <v>10.013332999999999</v>
          </cell>
        </row>
        <row r="1270">
          <cell r="A1270">
            <v>40940</v>
          </cell>
          <cell r="B1270">
            <v>10.353332</v>
          </cell>
        </row>
        <row r="1271">
          <cell r="A1271">
            <v>40941</v>
          </cell>
          <cell r="B1271">
            <v>10.483332000000001</v>
          </cell>
        </row>
        <row r="1272">
          <cell r="A1272">
            <v>40942</v>
          </cell>
          <cell r="B1272">
            <v>10.423333</v>
          </cell>
        </row>
        <row r="1273">
          <cell r="A1273">
            <v>40945</v>
          </cell>
          <cell r="B1273">
            <v>10.496665999999999</v>
          </cell>
        </row>
        <row r="1274">
          <cell r="A1274">
            <v>40946</v>
          </cell>
          <cell r="B1274">
            <v>10.716666</v>
          </cell>
        </row>
        <row r="1275">
          <cell r="A1275">
            <v>40947</v>
          </cell>
          <cell r="B1275">
            <v>10.749999000000001</v>
          </cell>
        </row>
        <row r="1276">
          <cell r="A1276">
            <v>40948</v>
          </cell>
          <cell r="B1276">
            <v>10.913333</v>
          </cell>
        </row>
        <row r="1277">
          <cell r="A1277">
            <v>40949</v>
          </cell>
          <cell r="B1277">
            <v>10.813333</v>
          </cell>
        </row>
        <row r="1278">
          <cell r="A1278">
            <v>40952</v>
          </cell>
          <cell r="B1278">
            <v>10.833333</v>
          </cell>
        </row>
        <row r="1279">
          <cell r="A1279">
            <v>40953</v>
          </cell>
          <cell r="B1279">
            <v>10.766666000000001</v>
          </cell>
        </row>
        <row r="1280">
          <cell r="A1280">
            <v>40954</v>
          </cell>
          <cell r="B1280">
            <v>10.703333000000001</v>
          </cell>
        </row>
        <row r="1281">
          <cell r="A1281">
            <v>40955</v>
          </cell>
          <cell r="B1281">
            <v>10.566666</v>
          </cell>
        </row>
        <row r="1282">
          <cell r="A1282">
            <v>40956</v>
          </cell>
          <cell r="B1282">
            <v>10.666665999999999</v>
          </cell>
        </row>
        <row r="1283">
          <cell r="A1283">
            <v>40961</v>
          </cell>
          <cell r="B1283">
            <v>10.366666</v>
          </cell>
        </row>
        <row r="1284">
          <cell r="A1284">
            <v>40962</v>
          </cell>
          <cell r="B1284">
            <v>10.333333</v>
          </cell>
        </row>
        <row r="1285">
          <cell r="A1285">
            <v>40963</v>
          </cell>
          <cell r="B1285">
            <v>10.279999</v>
          </cell>
        </row>
        <row r="1286">
          <cell r="A1286">
            <v>40966</v>
          </cell>
          <cell r="B1286">
            <v>10.333333</v>
          </cell>
        </row>
        <row r="1287">
          <cell r="A1287">
            <v>40967</v>
          </cell>
          <cell r="B1287">
            <v>10.5</v>
          </cell>
        </row>
        <row r="1288">
          <cell r="A1288">
            <v>40968</v>
          </cell>
          <cell r="B1288">
            <v>10.626666</v>
          </cell>
        </row>
        <row r="1289">
          <cell r="A1289">
            <v>40969</v>
          </cell>
          <cell r="B1289">
            <v>10.616666</v>
          </cell>
        </row>
        <row r="1290">
          <cell r="A1290">
            <v>40970</v>
          </cell>
          <cell r="B1290">
            <v>10.876664999999999</v>
          </cell>
        </row>
        <row r="1291">
          <cell r="A1291">
            <v>40973</v>
          </cell>
          <cell r="B1291">
            <v>10.543331999999999</v>
          </cell>
        </row>
        <row r="1292">
          <cell r="A1292">
            <v>40974</v>
          </cell>
          <cell r="B1292">
            <v>10.339999000000001</v>
          </cell>
        </row>
        <row r="1293">
          <cell r="A1293">
            <v>40975</v>
          </cell>
          <cell r="B1293">
            <v>10.5</v>
          </cell>
        </row>
        <row r="1294">
          <cell r="A1294">
            <v>40976</v>
          </cell>
          <cell r="B1294">
            <v>10.666665999999999</v>
          </cell>
        </row>
        <row r="1295">
          <cell r="A1295">
            <v>40977</v>
          </cell>
          <cell r="B1295">
            <v>10.863332</v>
          </cell>
        </row>
        <row r="1296">
          <cell r="A1296">
            <v>40980</v>
          </cell>
          <cell r="B1296">
            <v>11.026666000000001</v>
          </cell>
        </row>
        <row r="1297">
          <cell r="A1297">
            <v>40981</v>
          </cell>
          <cell r="B1297">
            <v>11.119999</v>
          </cell>
        </row>
        <row r="1298">
          <cell r="A1298">
            <v>40982</v>
          </cell>
          <cell r="B1298">
            <v>11.119999</v>
          </cell>
        </row>
        <row r="1299">
          <cell r="A1299">
            <v>40983</v>
          </cell>
          <cell r="B1299">
            <v>11.129999</v>
          </cell>
        </row>
        <row r="1300">
          <cell r="A1300">
            <v>40984</v>
          </cell>
          <cell r="B1300">
            <v>11.066666</v>
          </cell>
        </row>
        <row r="1301">
          <cell r="A1301">
            <v>40987</v>
          </cell>
          <cell r="B1301">
            <v>11.1</v>
          </cell>
        </row>
        <row r="1302">
          <cell r="A1302">
            <v>40988</v>
          </cell>
          <cell r="B1302">
            <v>11.329999000000001</v>
          </cell>
        </row>
        <row r="1303">
          <cell r="A1303">
            <v>40989</v>
          </cell>
          <cell r="B1303">
            <v>11.006665999999999</v>
          </cell>
        </row>
        <row r="1304">
          <cell r="A1304">
            <v>40990</v>
          </cell>
          <cell r="B1304">
            <v>10.833333</v>
          </cell>
        </row>
        <row r="1305">
          <cell r="A1305">
            <v>40991</v>
          </cell>
          <cell r="B1305">
            <v>10.593332999999999</v>
          </cell>
        </row>
        <row r="1306">
          <cell r="A1306">
            <v>40994</v>
          </cell>
          <cell r="B1306">
            <v>10.659998999999999</v>
          </cell>
        </row>
        <row r="1307">
          <cell r="A1307">
            <v>40995</v>
          </cell>
          <cell r="B1307">
            <v>10.833333</v>
          </cell>
        </row>
        <row r="1308">
          <cell r="A1308">
            <v>40996</v>
          </cell>
          <cell r="B1308">
            <v>11</v>
          </cell>
        </row>
        <row r="1309">
          <cell r="A1309">
            <v>40997</v>
          </cell>
          <cell r="B1309">
            <v>11</v>
          </cell>
        </row>
        <row r="1310">
          <cell r="A1310">
            <v>40998</v>
          </cell>
          <cell r="B1310">
            <v>11.233333</v>
          </cell>
        </row>
        <row r="1311">
          <cell r="A1311">
            <v>41001</v>
          </cell>
          <cell r="B1311">
            <v>10.996665999999999</v>
          </cell>
        </row>
        <row r="1312">
          <cell r="A1312">
            <v>41002</v>
          </cell>
          <cell r="B1312">
            <v>10.9</v>
          </cell>
        </row>
        <row r="1313">
          <cell r="A1313">
            <v>41003</v>
          </cell>
          <cell r="B1313">
            <v>10.816666</v>
          </cell>
        </row>
        <row r="1314">
          <cell r="A1314">
            <v>41004</v>
          </cell>
          <cell r="B1314">
            <v>10.763332</v>
          </cell>
        </row>
        <row r="1315">
          <cell r="A1315">
            <v>41008</v>
          </cell>
          <cell r="B1315">
            <v>10.666665999999999</v>
          </cell>
        </row>
        <row r="1316">
          <cell r="A1316">
            <v>41009</v>
          </cell>
          <cell r="B1316">
            <v>10.769999</v>
          </cell>
        </row>
        <row r="1317">
          <cell r="A1317">
            <v>41010</v>
          </cell>
          <cell r="B1317">
            <v>10.916665999999999</v>
          </cell>
        </row>
        <row r="1318">
          <cell r="A1318">
            <v>41011</v>
          </cell>
          <cell r="B1318">
            <v>11.139999</v>
          </cell>
        </row>
        <row r="1319">
          <cell r="A1319">
            <v>41012</v>
          </cell>
          <cell r="B1319">
            <v>11.333333</v>
          </cell>
        </row>
        <row r="1320">
          <cell r="A1320">
            <v>41015</v>
          </cell>
          <cell r="B1320">
            <v>11.413333</v>
          </cell>
        </row>
        <row r="1321">
          <cell r="A1321">
            <v>41016</v>
          </cell>
          <cell r="B1321">
            <v>11.433332999999999</v>
          </cell>
        </row>
        <row r="1322">
          <cell r="A1322">
            <v>41017</v>
          </cell>
          <cell r="B1322">
            <v>11.933332999999999</v>
          </cell>
        </row>
        <row r="1323">
          <cell r="A1323">
            <v>41018</v>
          </cell>
          <cell r="B1323">
            <v>11.633333</v>
          </cell>
        </row>
        <row r="1324">
          <cell r="A1324">
            <v>41019</v>
          </cell>
          <cell r="B1324">
            <v>11.516666000000001</v>
          </cell>
        </row>
        <row r="1325">
          <cell r="A1325">
            <v>41022</v>
          </cell>
          <cell r="B1325">
            <v>11.333333</v>
          </cell>
        </row>
        <row r="1326">
          <cell r="A1326">
            <v>41023</v>
          </cell>
          <cell r="B1326">
            <v>11.6</v>
          </cell>
        </row>
        <row r="1327">
          <cell r="A1327">
            <v>41024</v>
          </cell>
          <cell r="B1327">
            <v>11.466666</v>
          </cell>
        </row>
        <row r="1328">
          <cell r="A1328">
            <v>41025</v>
          </cell>
          <cell r="B1328">
            <v>11.766666000000001</v>
          </cell>
        </row>
        <row r="1329">
          <cell r="A1329">
            <v>41026</v>
          </cell>
          <cell r="B1329">
            <v>12.233333</v>
          </cell>
        </row>
        <row r="1330">
          <cell r="A1330">
            <v>41029</v>
          </cell>
          <cell r="B1330">
            <v>12.383331999999999</v>
          </cell>
        </row>
        <row r="1331">
          <cell r="A1331">
            <v>41031</v>
          </cell>
          <cell r="B1331">
            <v>12.383331999999999</v>
          </cell>
        </row>
        <row r="1332">
          <cell r="A1332">
            <v>41032</v>
          </cell>
          <cell r="B1332">
            <v>12.666665999999999</v>
          </cell>
        </row>
        <row r="1333">
          <cell r="A1333">
            <v>41033</v>
          </cell>
          <cell r="B1333">
            <v>12.5</v>
          </cell>
        </row>
        <row r="1334">
          <cell r="A1334">
            <v>41036</v>
          </cell>
          <cell r="B1334">
            <v>12.3</v>
          </cell>
        </row>
        <row r="1335">
          <cell r="A1335">
            <v>41037</v>
          </cell>
          <cell r="B1335">
            <v>12.206666</v>
          </cell>
        </row>
        <row r="1336">
          <cell r="A1336">
            <v>41038</v>
          </cell>
          <cell r="B1336">
            <v>12.326665999999999</v>
          </cell>
        </row>
        <row r="1337">
          <cell r="A1337">
            <v>41039</v>
          </cell>
          <cell r="B1337">
            <v>12.326665999999999</v>
          </cell>
        </row>
        <row r="1338">
          <cell r="A1338">
            <v>41040</v>
          </cell>
          <cell r="B1338">
            <v>12.466666</v>
          </cell>
        </row>
        <row r="1339">
          <cell r="A1339">
            <v>41043</v>
          </cell>
          <cell r="B1339">
            <v>12.3</v>
          </cell>
        </row>
        <row r="1340">
          <cell r="A1340">
            <v>41044</v>
          </cell>
          <cell r="B1340">
            <v>12.133333</v>
          </cell>
        </row>
        <row r="1341">
          <cell r="A1341">
            <v>41045</v>
          </cell>
          <cell r="B1341">
            <v>12.243332000000001</v>
          </cell>
        </row>
        <row r="1342">
          <cell r="A1342">
            <v>41046</v>
          </cell>
          <cell r="B1342">
            <v>11.556666</v>
          </cell>
        </row>
        <row r="1343">
          <cell r="A1343">
            <v>41047</v>
          </cell>
          <cell r="B1343">
            <v>11.5</v>
          </cell>
        </row>
        <row r="1344">
          <cell r="A1344">
            <v>41050</v>
          </cell>
          <cell r="B1344">
            <v>11.796666</v>
          </cell>
        </row>
        <row r="1345">
          <cell r="A1345">
            <v>41051</v>
          </cell>
          <cell r="B1345">
            <v>11.4</v>
          </cell>
        </row>
        <row r="1346">
          <cell r="A1346">
            <v>41052</v>
          </cell>
          <cell r="B1346">
            <v>11.286666</v>
          </cell>
        </row>
        <row r="1347">
          <cell r="A1347">
            <v>41053</v>
          </cell>
          <cell r="B1347">
            <v>11.266666000000001</v>
          </cell>
        </row>
        <row r="1348">
          <cell r="A1348">
            <v>41054</v>
          </cell>
          <cell r="B1348">
            <v>11.366666</v>
          </cell>
        </row>
        <row r="1349">
          <cell r="A1349">
            <v>41057</v>
          </cell>
          <cell r="B1349">
            <v>11.533333000000001</v>
          </cell>
        </row>
        <row r="1350">
          <cell r="A1350">
            <v>41058</v>
          </cell>
          <cell r="B1350">
            <v>11.249999000000001</v>
          </cell>
        </row>
        <row r="1351">
          <cell r="A1351">
            <v>41059</v>
          </cell>
          <cell r="B1351">
            <v>11.446666</v>
          </cell>
        </row>
        <row r="1352">
          <cell r="A1352">
            <v>41060</v>
          </cell>
          <cell r="B1352">
            <v>12.166665999999999</v>
          </cell>
        </row>
        <row r="1353">
          <cell r="A1353">
            <v>41061</v>
          </cell>
          <cell r="B1353">
            <v>12.183332</v>
          </cell>
        </row>
        <row r="1354">
          <cell r="A1354">
            <v>41064</v>
          </cell>
          <cell r="B1354">
            <v>11.943332</v>
          </cell>
        </row>
        <row r="1355">
          <cell r="A1355">
            <v>41065</v>
          </cell>
          <cell r="B1355">
            <v>11.583332</v>
          </cell>
        </row>
        <row r="1356">
          <cell r="A1356">
            <v>41066</v>
          </cell>
          <cell r="B1356">
            <v>11.833333</v>
          </cell>
        </row>
        <row r="1357">
          <cell r="A1357">
            <v>41068</v>
          </cell>
          <cell r="B1357">
            <v>11.726666</v>
          </cell>
        </row>
        <row r="1358">
          <cell r="A1358">
            <v>41071</v>
          </cell>
          <cell r="B1358">
            <v>11.519999</v>
          </cell>
        </row>
        <row r="1359">
          <cell r="A1359">
            <v>41072</v>
          </cell>
          <cell r="B1359">
            <v>11.816666</v>
          </cell>
        </row>
        <row r="1360">
          <cell r="A1360">
            <v>41073</v>
          </cell>
          <cell r="B1360">
            <v>11.773332</v>
          </cell>
        </row>
        <row r="1361">
          <cell r="A1361">
            <v>41074</v>
          </cell>
          <cell r="B1361">
            <v>11.666665999999999</v>
          </cell>
        </row>
        <row r="1362">
          <cell r="A1362">
            <v>41075</v>
          </cell>
          <cell r="B1362">
            <v>12.033333000000001</v>
          </cell>
        </row>
        <row r="1363">
          <cell r="A1363">
            <v>41078</v>
          </cell>
          <cell r="B1363">
            <v>12.309998999999999</v>
          </cell>
        </row>
        <row r="1364">
          <cell r="A1364">
            <v>41079</v>
          </cell>
          <cell r="B1364">
            <v>12.266666000000001</v>
          </cell>
        </row>
        <row r="1365">
          <cell r="A1365">
            <v>41080</v>
          </cell>
          <cell r="B1365">
            <v>12.3</v>
          </cell>
        </row>
        <row r="1366">
          <cell r="A1366">
            <v>41081</v>
          </cell>
          <cell r="B1366">
            <v>12.333333</v>
          </cell>
        </row>
        <row r="1367">
          <cell r="A1367">
            <v>41082</v>
          </cell>
          <cell r="B1367">
            <v>12.59</v>
          </cell>
        </row>
        <row r="1368">
          <cell r="A1368">
            <v>41085</v>
          </cell>
          <cell r="B1368">
            <v>12.733333</v>
          </cell>
        </row>
        <row r="1369">
          <cell r="A1369">
            <v>41086</v>
          </cell>
          <cell r="B1369">
            <v>12.566666</v>
          </cell>
        </row>
        <row r="1370">
          <cell r="A1370">
            <v>41087</v>
          </cell>
          <cell r="B1370">
            <v>12.786666</v>
          </cell>
        </row>
        <row r="1371">
          <cell r="A1371">
            <v>41088</v>
          </cell>
          <cell r="B1371">
            <v>12.363332</v>
          </cell>
        </row>
        <row r="1372">
          <cell r="A1372">
            <v>41089</v>
          </cell>
          <cell r="B1372">
            <v>12.9</v>
          </cell>
        </row>
        <row r="1373">
          <cell r="A1373">
            <v>41092</v>
          </cell>
          <cell r="B1373">
            <v>12.966666</v>
          </cell>
        </row>
        <row r="1374">
          <cell r="A1374">
            <v>41093</v>
          </cell>
          <cell r="B1374">
            <v>12.956666</v>
          </cell>
        </row>
        <row r="1375">
          <cell r="A1375">
            <v>41094</v>
          </cell>
          <cell r="B1375">
            <v>12.959999</v>
          </cell>
        </row>
        <row r="1376">
          <cell r="A1376">
            <v>41095</v>
          </cell>
          <cell r="B1376">
            <v>13.1</v>
          </cell>
        </row>
        <row r="1377">
          <cell r="A1377">
            <v>41096</v>
          </cell>
          <cell r="B1377">
            <v>13.049999</v>
          </cell>
        </row>
        <row r="1378">
          <cell r="A1378">
            <v>41100</v>
          </cell>
          <cell r="B1378">
            <v>13.233333</v>
          </cell>
        </row>
        <row r="1379">
          <cell r="A1379">
            <v>41101</v>
          </cell>
          <cell r="B1379">
            <v>12.906666</v>
          </cell>
        </row>
        <row r="1380">
          <cell r="A1380">
            <v>41102</v>
          </cell>
          <cell r="B1380">
            <v>12.516666000000001</v>
          </cell>
        </row>
        <row r="1381">
          <cell r="A1381">
            <v>41103</v>
          </cell>
          <cell r="B1381">
            <v>12.483332000000001</v>
          </cell>
        </row>
        <row r="1382">
          <cell r="A1382">
            <v>41106</v>
          </cell>
          <cell r="B1382">
            <v>12.8</v>
          </cell>
        </row>
        <row r="1383">
          <cell r="A1383">
            <v>41107</v>
          </cell>
          <cell r="B1383">
            <v>12.49</v>
          </cell>
        </row>
        <row r="1384">
          <cell r="A1384">
            <v>41108</v>
          </cell>
          <cell r="B1384">
            <v>12.683332</v>
          </cell>
        </row>
        <row r="1385">
          <cell r="A1385">
            <v>41109</v>
          </cell>
          <cell r="B1385">
            <v>12.686666000000001</v>
          </cell>
        </row>
        <row r="1386">
          <cell r="A1386">
            <v>41110</v>
          </cell>
          <cell r="B1386">
            <v>12.666665999999999</v>
          </cell>
        </row>
        <row r="1387">
          <cell r="A1387">
            <v>41113</v>
          </cell>
          <cell r="B1387">
            <v>13.066666</v>
          </cell>
        </row>
        <row r="1388">
          <cell r="A1388">
            <v>41114</v>
          </cell>
          <cell r="B1388">
            <v>13.353332</v>
          </cell>
        </row>
        <row r="1389">
          <cell r="A1389">
            <v>41115</v>
          </cell>
          <cell r="B1389">
            <v>13.666665999999999</v>
          </cell>
        </row>
        <row r="1390">
          <cell r="A1390">
            <v>41116</v>
          </cell>
          <cell r="B1390">
            <v>13.233333</v>
          </cell>
        </row>
        <row r="1391">
          <cell r="A1391">
            <v>41117</v>
          </cell>
          <cell r="B1391">
            <v>13.3</v>
          </cell>
        </row>
        <row r="1392">
          <cell r="A1392">
            <v>41120</v>
          </cell>
          <cell r="B1392">
            <v>13.266666000000001</v>
          </cell>
        </row>
        <row r="1393">
          <cell r="A1393">
            <v>41121</v>
          </cell>
          <cell r="B1393">
            <v>12.6</v>
          </cell>
        </row>
        <row r="1394">
          <cell r="A1394">
            <v>41122</v>
          </cell>
          <cell r="B1394">
            <v>12.649998999999999</v>
          </cell>
        </row>
        <row r="1395">
          <cell r="A1395">
            <v>41123</v>
          </cell>
          <cell r="B1395">
            <v>12.666665999999999</v>
          </cell>
        </row>
        <row r="1396">
          <cell r="A1396">
            <v>41124</v>
          </cell>
          <cell r="B1396">
            <v>12.476665000000001</v>
          </cell>
        </row>
        <row r="1397">
          <cell r="A1397">
            <v>41127</v>
          </cell>
          <cell r="B1397">
            <v>12.539999</v>
          </cell>
        </row>
        <row r="1398">
          <cell r="A1398">
            <v>41128</v>
          </cell>
          <cell r="B1398">
            <v>13.1</v>
          </cell>
        </row>
        <row r="1399">
          <cell r="A1399">
            <v>41129</v>
          </cell>
          <cell r="B1399">
            <v>13.133333</v>
          </cell>
        </row>
        <row r="1400">
          <cell r="A1400">
            <v>41130</v>
          </cell>
          <cell r="B1400">
            <v>13</v>
          </cell>
        </row>
        <row r="1401">
          <cell r="A1401">
            <v>41131</v>
          </cell>
          <cell r="B1401">
            <v>12.966666</v>
          </cell>
        </row>
        <row r="1402">
          <cell r="A1402">
            <v>41134</v>
          </cell>
          <cell r="B1402">
            <v>12.5</v>
          </cell>
        </row>
        <row r="1403">
          <cell r="A1403">
            <v>41135</v>
          </cell>
          <cell r="B1403">
            <v>12.859999</v>
          </cell>
        </row>
        <row r="1404">
          <cell r="A1404">
            <v>41136</v>
          </cell>
          <cell r="B1404">
            <v>13.2</v>
          </cell>
        </row>
        <row r="1405">
          <cell r="A1405">
            <v>41137</v>
          </cell>
          <cell r="B1405">
            <v>13.2</v>
          </cell>
        </row>
        <row r="1406">
          <cell r="A1406">
            <v>41138</v>
          </cell>
          <cell r="B1406">
            <v>12.933332999999999</v>
          </cell>
        </row>
        <row r="1407">
          <cell r="A1407">
            <v>41141</v>
          </cell>
          <cell r="B1407">
            <v>12.723333</v>
          </cell>
        </row>
        <row r="1408">
          <cell r="A1408">
            <v>41142</v>
          </cell>
          <cell r="B1408">
            <v>13.083332</v>
          </cell>
        </row>
        <row r="1409">
          <cell r="A1409">
            <v>41143</v>
          </cell>
          <cell r="B1409">
            <v>12.783332</v>
          </cell>
        </row>
        <row r="1410">
          <cell r="A1410">
            <v>41144</v>
          </cell>
          <cell r="B1410">
            <v>12.869999</v>
          </cell>
        </row>
        <row r="1411">
          <cell r="A1411">
            <v>41145</v>
          </cell>
          <cell r="B1411">
            <v>12.749999000000001</v>
          </cell>
        </row>
        <row r="1412">
          <cell r="A1412">
            <v>41148</v>
          </cell>
          <cell r="B1412">
            <v>12.833333</v>
          </cell>
        </row>
        <row r="1413">
          <cell r="A1413">
            <v>41149</v>
          </cell>
          <cell r="B1413">
            <v>12.8</v>
          </cell>
        </row>
        <row r="1414">
          <cell r="A1414">
            <v>41150</v>
          </cell>
          <cell r="B1414">
            <v>12.883331999999999</v>
          </cell>
        </row>
        <row r="1415">
          <cell r="A1415">
            <v>41151</v>
          </cell>
          <cell r="B1415">
            <v>13.2</v>
          </cell>
        </row>
        <row r="1416">
          <cell r="A1416">
            <v>41152</v>
          </cell>
          <cell r="B1416">
            <v>13.149998999999999</v>
          </cell>
        </row>
        <row r="1417">
          <cell r="A1417">
            <v>41155</v>
          </cell>
          <cell r="B1417">
            <v>13.066666</v>
          </cell>
        </row>
        <row r="1418">
          <cell r="A1418">
            <v>41156</v>
          </cell>
          <cell r="B1418">
            <v>13.133333</v>
          </cell>
        </row>
        <row r="1419">
          <cell r="A1419">
            <v>41157</v>
          </cell>
          <cell r="B1419">
            <v>13.083332</v>
          </cell>
        </row>
        <row r="1420">
          <cell r="A1420">
            <v>41158</v>
          </cell>
          <cell r="B1420">
            <v>13.033333000000001</v>
          </cell>
        </row>
        <row r="1421">
          <cell r="A1421">
            <v>41162</v>
          </cell>
          <cell r="B1421">
            <v>13.2</v>
          </cell>
        </row>
        <row r="1422">
          <cell r="A1422">
            <v>41163</v>
          </cell>
          <cell r="B1422">
            <v>13.266666000000001</v>
          </cell>
        </row>
        <row r="1423">
          <cell r="A1423">
            <v>41164</v>
          </cell>
          <cell r="B1423">
            <v>13.166665999999999</v>
          </cell>
        </row>
        <row r="1424">
          <cell r="A1424">
            <v>41165</v>
          </cell>
          <cell r="B1424">
            <v>13.349999</v>
          </cell>
        </row>
        <row r="1425">
          <cell r="A1425">
            <v>41166</v>
          </cell>
          <cell r="B1425">
            <v>13.666665999999999</v>
          </cell>
        </row>
        <row r="1426">
          <cell r="A1426">
            <v>41169</v>
          </cell>
          <cell r="B1426">
            <v>13.666665999999999</v>
          </cell>
        </row>
        <row r="1427">
          <cell r="A1427">
            <v>41170</v>
          </cell>
          <cell r="B1427">
            <v>13.846666000000001</v>
          </cell>
        </row>
        <row r="1428">
          <cell r="A1428">
            <v>41171</v>
          </cell>
          <cell r="B1428">
            <v>13.6</v>
          </cell>
        </row>
        <row r="1429">
          <cell r="A1429">
            <v>41172</v>
          </cell>
          <cell r="B1429">
            <v>13.643331999999999</v>
          </cell>
        </row>
        <row r="1430">
          <cell r="A1430">
            <v>41173</v>
          </cell>
          <cell r="B1430">
            <v>13.833333</v>
          </cell>
        </row>
        <row r="1431">
          <cell r="A1431">
            <v>41176</v>
          </cell>
          <cell r="B1431">
            <v>13.769999</v>
          </cell>
        </row>
        <row r="1432">
          <cell r="A1432">
            <v>41177</v>
          </cell>
          <cell r="B1432">
            <v>13.666665999999999</v>
          </cell>
        </row>
        <row r="1433">
          <cell r="A1433">
            <v>41178</v>
          </cell>
          <cell r="B1433">
            <v>13.833333</v>
          </cell>
        </row>
        <row r="1434">
          <cell r="A1434">
            <v>41179</v>
          </cell>
          <cell r="B1434">
            <v>13.836665999999999</v>
          </cell>
        </row>
        <row r="1435">
          <cell r="A1435">
            <v>41180</v>
          </cell>
          <cell r="B1435">
            <v>14.036666</v>
          </cell>
        </row>
        <row r="1436">
          <cell r="A1436">
            <v>41183</v>
          </cell>
          <cell r="B1436">
            <v>14.429999</v>
          </cell>
        </row>
        <row r="1437">
          <cell r="A1437">
            <v>41184</v>
          </cell>
          <cell r="B1437">
            <v>14.583332</v>
          </cell>
        </row>
        <row r="1438">
          <cell r="A1438">
            <v>41185</v>
          </cell>
          <cell r="B1438">
            <v>14.516666000000001</v>
          </cell>
        </row>
        <row r="1439">
          <cell r="A1439">
            <v>41186</v>
          </cell>
          <cell r="B1439">
            <v>14.333333</v>
          </cell>
        </row>
        <row r="1440">
          <cell r="A1440">
            <v>41187</v>
          </cell>
          <cell r="B1440">
            <v>14.216666</v>
          </cell>
        </row>
        <row r="1441">
          <cell r="A1441">
            <v>41190</v>
          </cell>
          <cell r="B1441">
            <v>14.069998999999999</v>
          </cell>
        </row>
        <row r="1442">
          <cell r="A1442">
            <v>41191</v>
          </cell>
          <cell r="B1442">
            <v>14.123333000000001</v>
          </cell>
        </row>
        <row r="1443">
          <cell r="A1443">
            <v>41192</v>
          </cell>
          <cell r="B1443">
            <v>14.166665999999999</v>
          </cell>
        </row>
        <row r="1444">
          <cell r="A1444">
            <v>41193</v>
          </cell>
          <cell r="B1444">
            <v>13.816666</v>
          </cell>
        </row>
        <row r="1445">
          <cell r="A1445">
            <v>41197</v>
          </cell>
          <cell r="B1445">
            <v>13.659998999999999</v>
          </cell>
        </row>
        <row r="1446">
          <cell r="A1446">
            <v>41198</v>
          </cell>
          <cell r="B1446">
            <v>14</v>
          </cell>
        </row>
        <row r="1447">
          <cell r="A1447">
            <v>41199</v>
          </cell>
          <cell r="B1447">
            <v>14</v>
          </cell>
        </row>
        <row r="1448">
          <cell r="A1448">
            <v>41200</v>
          </cell>
          <cell r="B1448">
            <v>14.046666</v>
          </cell>
        </row>
        <row r="1449">
          <cell r="A1449">
            <v>41201</v>
          </cell>
          <cell r="B1449">
            <v>14.166665999999999</v>
          </cell>
        </row>
        <row r="1450">
          <cell r="A1450">
            <v>41204</v>
          </cell>
          <cell r="B1450">
            <v>13.966666</v>
          </cell>
        </row>
        <row r="1451">
          <cell r="A1451">
            <v>41205</v>
          </cell>
          <cell r="B1451">
            <v>13.833333</v>
          </cell>
        </row>
        <row r="1452">
          <cell r="A1452">
            <v>41206</v>
          </cell>
          <cell r="B1452">
            <v>13.726666</v>
          </cell>
        </row>
        <row r="1453">
          <cell r="A1453">
            <v>41207</v>
          </cell>
          <cell r="B1453">
            <v>13.533333000000001</v>
          </cell>
        </row>
        <row r="1454">
          <cell r="A1454">
            <v>41208</v>
          </cell>
          <cell r="B1454">
            <v>13.666665999999999</v>
          </cell>
        </row>
        <row r="1455">
          <cell r="A1455">
            <v>41211</v>
          </cell>
          <cell r="B1455">
            <v>14.149998999999999</v>
          </cell>
        </row>
        <row r="1456">
          <cell r="A1456">
            <v>41212</v>
          </cell>
          <cell r="B1456">
            <v>13.669999000000001</v>
          </cell>
        </row>
        <row r="1457">
          <cell r="A1457">
            <v>41213</v>
          </cell>
          <cell r="B1457">
            <v>13.766666000000001</v>
          </cell>
        </row>
        <row r="1458">
          <cell r="A1458">
            <v>41214</v>
          </cell>
          <cell r="B1458">
            <v>13.666665999999999</v>
          </cell>
        </row>
        <row r="1459">
          <cell r="A1459">
            <v>41218</v>
          </cell>
          <cell r="B1459">
            <v>13.273332</v>
          </cell>
        </row>
        <row r="1460">
          <cell r="A1460">
            <v>41219</v>
          </cell>
          <cell r="B1460">
            <v>13.749999000000001</v>
          </cell>
        </row>
        <row r="1461">
          <cell r="A1461">
            <v>41220</v>
          </cell>
          <cell r="B1461">
            <v>13.749999000000001</v>
          </cell>
        </row>
        <row r="1462">
          <cell r="A1462">
            <v>41221</v>
          </cell>
          <cell r="B1462">
            <v>13.59</v>
          </cell>
        </row>
        <row r="1463">
          <cell r="A1463">
            <v>41222</v>
          </cell>
          <cell r="B1463">
            <v>13.413333</v>
          </cell>
        </row>
        <row r="1464">
          <cell r="A1464">
            <v>41225</v>
          </cell>
          <cell r="B1464">
            <v>13.629999</v>
          </cell>
        </row>
        <row r="1465">
          <cell r="A1465">
            <v>41226</v>
          </cell>
          <cell r="B1465">
            <v>13.486666</v>
          </cell>
        </row>
        <row r="1466">
          <cell r="A1466">
            <v>41227</v>
          </cell>
          <cell r="B1466">
            <v>13.639999</v>
          </cell>
        </row>
        <row r="1467">
          <cell r="A1467">
            <v>41229</v>
          </cell>
          <cell r="B1467">
            <v>13.663332</v>
          </cell>
        </row>
        <row r="1468">
          <cell r="A1468">
            <v>41232</v>
          </cell>
          <cell r="B1468">
            <v>13.316666</v>
          </cell>
        </row>
        <row r="1469">
          <cell r="A1469">
            <v>41234</v>
          </cell>
          <cell r="B1469">
            <v>12.883331999999999</v>
          </cell>
        </row>
        <row r="1470">
          <cell r="A1470">
            <v>41235</v>
          </cell>
          <cell r="B1470">
            <v>13.526666000000001</v>
          </cell>
        </row>
        <row r="1471">
          <cell r="A1471">
            <v>41236</v>
          </cell>
          <cell r="B1471">
            <v>13.3</v>
          </cell>
        </row>
        <row r="1472">
          <cell r="A1472">
            <v>41239</v>
          </cell>
          <cell r="B1472">
            <v>12.979998999999999</v>
          </cell>
        </row>
        <row r="1473">
          <cell r="A1473">
            <v>41240</v>
          </cell>
          <cell r="B1473">
            <v>12.833333</v>
          </cell>
        </row>
        <row r="1474">
          <cell r="A1474">
            <v>41241</v>
          </cell>
          <cell r="B1474">
            <v>12.669999000000001</v>
          </cell>
        </row>
        <row r="1475">
          <cell r="A1475">
            <v>41242</v>
          </cell>
          <cell r="B1475">
            <v>13.166665999999999</v>
          </cell>
        </row>
        <row r="1476">
          <cell r="A1476">
            <v>41243</v>
          </cell>
          <cell r="B1476">
            <v>13.329999000000001</v>
          </cell>
        </row>
        <row r="1477">
          <cell r="A1477">
            <v>41246</v>
          </cell>
          <cell r="B1477">
            <v>13.436666000000001</v>
          </cell>
        </row>
        <row r="1478">
          <cell r="A1478">
            <v>41247</v>
          </cell>
          <cell r="B1478">
            <v>13.749999000000001</v>
          </cell>
        </row>
        <row r="1479">
          <cell r="A1479">
            <v>41248</v>
          </cell>
          <cell r="B1479">
            <v>13.243332000000001</v>
          </cell>
        </row>
        <row r="1480">
          <cell r="A1480">
            <v>41249</v>
          </cell>
          <cell r="B1480">
            <v>13.5</v>
          </cell>
        </row>
        <row r="1481">
          <cell r="A1481">
            <v>41250</v>
          </cell>
          <cell r="B1481">
            <v>13.666665999999999</v>
          </cell>
        </row>
        <row r="1482">
          <cell r="A1482">
            <v>41253</v>
          </cell>
          <cell r="B1482">
            <v>13.749999000000001</v>
          </cell>
        </row>
        <row r="1483">
          <cell r="A1483">
            <v>41254</v>
          </cell>
          <cell r="B1483">
            <v>13.833333</v>
          </cell>
        </row>
        <row r="1484">
          <cell r="A1484">
            <v>41255</v>
          </cell>
          <cell r="B1484">
            <v>14.066666</v>
          </cell>
        </row>
        <row r="1485">
          <cell r="A1485">
            <v>41256</v>
          </cell>
          <cell r="B1485">
            <v>13.846666000000001</v>
          </cell>
        </row>
        <row r="1486">
          <cell r="A1486">
            <v>41257</v>
          </cell>
          <cell r="B1486">
            <v>13.866666</v>
          </cell>
        </row>
        <row r="1487">
          <cell r="A1487">
            <v>41260</v>
          </cell>
          <cell r="B1487">
            <v>13.449999</v>
          </cell>
        </row>
        <row r="1488">
          <cell r="A1488">
            <v>41261</v>
          </cell>
          <cell r="B1488">
            <v>13.283332</v>
          </cell>
        </row>
        <row r="1489">
          <cell r="A1489">
            <v>41262</v>
          </cell>
          <cell r="B1489">
            <v>13.829999000000001</v>
          </cell>
        </row>
        <row r="1490">
          <cell r="A1490">
            <v>41263</v>
          </cell>
          <cell r="B1490">
            <v>13.676665</v>
          </cell>
        </row>
        <row r="1491">
          <cell r="A1491">
            <v>41264</v>
          </cell>
          <cell r="B1491">
            <v>13.466666</v>
          </cell>
        </row>
        <row r="1492">
          <cell r="A1492">
            <v>41269</v>
          </cell>
          <cell r="B1492">
            <v>13.559998999999999</v>
          </cell>
        </row>
        <row r="1493">
          <cell r="A1493">
            <v>41270</v>
          </cell>
          <cell r="B1493">
            <v>13.593332999999999</v>
          </cell>
        </row>
        <row r="1494">
          <cell r="A1494">
            <v>41271</v>
          </cell>
          <cell r="B1494">
            <v>13.463331999999999</v>
          </cell>
        </row>
        <row r="1495">
          <cell r="A1495">
            <v>41276</v>
          </cell>
          <cell r="B1495">
            <v>13.659998999999999</v>
          </cell>
        </row>
        <row r="1496">
          <cell r="A1496">
            <v>41277</v>
          </cell>
          <cell r="B1496">
            <v>13.633333</v>
          </cell>
        </row>
        <row r="1497">
          <cell r="A1497">
            <v>41278</v>
          </cell>
          <cell r="B1497">
            <v>13.216666</v>
          </cell>
        </row>
        <row r="1498">
          <cell r="A1498">
            <v>41281</v>
          </cell>
          <cell r="B1498">
            <v>13.296666</v>
          </cell>
        </row>
        <row r="1499">
          <cell r="A1499">
            <v>41282</v>
          </cell>
          <cell r="B1499">
            <v>13.383331999999999</v>
          </cell>
        </row>
        <row r="1500">
          <cell r="A1500">
            <v>41283</v>
          </cell>
          <cell r="B1500">
            <v>13.423333</v>
          </cell>
        </row>
        <row r="1501">
          <cell r="A1501">
            <v>41284</v>
          </cell>
          <cell r="B1501">
            <v>13.4</v>
          </cell>
        </row>
        <row r="1502">
          <cell r="A1502">
            <v>41285</v>
          </cell>
          <cell r="B1502">
            <v>13.416665999999999</v>
          </cell>
        </row>
        <row r="1503">
          <cell r="A1503">
            <v>41288</v>
          </cell>
          <cell r="B1503">
            <v>13.466666</v>
          </cell>
        </row>
        <row r="1504">
          <cell r="A1504">
            <v>41289</v>
          </cell>
          <cell r="B1504">
            <v>13.533333000000001</v>
          </cell>
        </row>
        <row r="1505">
          <cell r="A1505">
            <v>41290</v>
          </cell>
          <cell r="B1505">
            <v>13.633333</v>
          </cell>
        </row>
        <row r="1506">
          <cell r="A1506">
            <v>41291</v>
          </cell>
          <cell r="B1506">
            <v>14.069998999999999</v>
          </cell>
        </row>
        <row r="1507">
          <cell r="A1507">
            <v>41292</v>
          </cell>
          <cell r="B1507">
            <v>14.449999</v>
          </cell>
        </row>
        <row r="1508">
          <cell r="A1508">
            <v>41295</v>
          </cell>
          <cell r="B1508">
            <v>14.779999</v>
          </cell>
        </row>
        <row r="1509">
          <cell r="A1509">
            <v>41296</v>
          </cell>
          <cell r="B1509">
            <v>14.796666</v>
          </cell>
        </row>
        <row r="1510">
          <cell r="A1510">
            <v>41297</v>
          </cell>
          <cell r="B1510">
            <v>14.579999000000001</v>
          </cell>
        </row>
        <row r="1511">
          <cell r="A1511">
            <v>41298</v>
          </cell>
          <cell r="B1511">
            <v>14.356666000000001</v>
          </cell>
        </row>
        <row r="1512">
          <cell r="A1512">
            <v>41302</v>
          </cell>
          <cell r="B1512">
            <v>14.516666000000001</v>
          </cell>
        </row>
        <row r="1513">
          <cell r="A1513">
            <v>41303</v>
          </cell>
          <cell r="B1513">
            <v>14.683332</v>
          </cell>
        </row>
        <row r="1514">
          <cell r="A1514">
            <v>41304</v>
          </cell>
          <cell r="B1514">
            <v>13.829999000000001</v>
          </cell>
        </row>
        <row r="1515">
          <cell r="A1515">
            <v>41305</v>
          </cell>
          <cell r="B1515">
            <v>14.456666</v>
          </cell>
        </row>
        <row r="1516">
          <cell r="A1516">
            <v>41306</v>
          </cell>
          <cell r="B1516">
            <v>14.333333</v>
          </cell>
        </row>
        <row r="1517">
          <cell r="A1517">
            <v>41309</v>
          </cell>
          <cell r="B1517">
            <v>14.666665999999999</v>
          </cell>
        </row>
        <row r="1518">
          <cell r="A1518">
            <v>41310</v>
          </cell>
          <cell r="B1518">
            <v>14.7</v>
          </cell>
        </row>
        <row r="1519">
          <cell r="A1519">
            <v>41311</v>
          </cell>
          <cell r="B1519">
            <v>14.669999000000001</v>
          </cell>
        </row>
        <row r="1520">
          <cell r="A1520">
            <v>41312</v>
          </cell>
          <cell r="B1520">
            <v>14.613333000000001</v>
          </cell>
        </row>
        <row r="1521">
          <cell r="A1521">
            <v>41313</v>
          </cell>
          <cell r="B1521">
            <v>14.366666</v>
          </cell>
        </row>
        <row r="1522">
          <cell r="A1522">
            <v>41318</v>
          </cell>
          <cell r="B1522">
            <v>14.4</v>
          </cell>
        </row>
        <row r="1523">
          <cell r="A1523">
            <v>41319</v>
          </cell>
          <cell r="B1523">
            <v>14.1</v>
          </cell>
        </row>
        <row r="1524">
          <cell r="A1524">
            <v>41320</v>
          </cell>
          <cell r="B1524">
            <v>14.163332</v>
          </cell>
        </row>
        <row r="1525">
          <cell r="A1525">
            <v>41323</v>
          </cell>
          <cell r="B1525">
            <v>14.093332999999999</v>
          </cell>
        </row>
        <row r="1526">
          <cell r="A1526">
            <v>41324</v>
          </cell>
          <cell r="B1526">
            <v>14.3</v>
          </cell>
        </row>
        <row r="1527">
          <cell r="A1527">
            <v>41325</v>
          </cell>
          <cell r="B1527">
            <v>14.579999000000001</v>
          </cell>
        </row>
        <row r="1528">
          <cell r="A1528">
            <v>41326</v>
          </cell>
          <cell r="B1528">
            <v>14.5</v>
          </cell>
        </row>
        <row r="1529">
          <cell r="A1529">
            <v>41327</v>
          </cell>
          <cell r="B1529">
            <v>14.566666</v>
          </cell>
        </row>
        <row r="1530">
          <cell r="A1530">
            <v>41330</v>
          </cell>
          <cell r="B1530">
            <v>14.533333000000001</v>
          </cell>
        </row>
        <row r="1531">
          <cell r="A1531">
            <v>41331</v>
          </cell>
          <cell r="B1531">
            <v>14.396666</v>
          </cell>
        </row>
        <row r="1532">
          <cell r="A1532">
            <v>41332</v>
          </cell>
          <cell r="B1532">
            <v>14.449999</v>
          </cell>
        </row>
        <row r="1533">
          <cell r="A1533">
            <v>41333</v>
          </cell>
          <cell r="B1533">
            <v>14.583332</v>
          </cell>
        </row>
        <row r="1534">
          <cell r="A1534">
            <v>41334</v>
          </cell>
          <cell r="B1534">
            <v>14.583332</v>
          </cell>
        </row>
        <row r="1535">
          <cell r="A1535">
            <v>41337</v>
          </cell>
          <cell r="B1535">
            <v>14.459999</v>
          </cell>
        </row>
        <row r="1536">
          <cell r="A1536">
            <v>41338</v>
          </cell>
          <cell r="B1536">
            <v>14.556666</v>
          </cell>
        </row>
        <row r="1537">
          <cell r="A1537">
            <v>41339</v>
          </cell>
          <cell r="B1537">
            <v>14.333333</v>
          </cell>
        </row>
        <row r="1538">
          <cell r="A1538">
            <v>41340</v>
          </cell>
          <cell r="B1538">
            <v>14.333333</v>
          </cell>
        </row>
        <row r="1539">
          <cell r="A1539">
            <v>41341</v>
          </cell>
          <cell r="B1539">
            <v>14.333333</v>
          </cell>
        </row>
        <row r="1540">
          <cell r="A1540">
            <v>41344</v>
          </cell>
          <cell r="B1540">
            <v>14.333333</v>
          </cell>
        </row>
        <row r="1541">
          <cell r="A1541">
            <v>41345</v>
          </cell>
          <cell r="B1541">
            <v>14.136666</v>
          </cell>
        </row>
        <row r="1542">
          <cell r="A1542">
            <v>41346</v>
          </cell>
          <cell r="B1542">
            <v>14.249999000000001</v>
          </cell>
        </row>
        <row r="1543">
          <cell r="A1543">
            <v>41347</v>
          </cell>
          <cell r="B1543">
            <v>14.493333</v>
          </cell>
        </row>
        <row r="1544">
          <cell r="A1544">
            <v>41348</v>
          </cell>
          <cell r="B1544">
            <v>14.276664999999999</v>
          </cell>
        </row>
        <row r="1545">
          <cell r="A1545">
            <v>41351</v>
          </cell>
          <cell r="B1545">
            <v>14.463331999999999</v>
          </cell>
        </row>
        <row r="1546">
          <cell r="A1546">
            <v>41352</v>
          </cell>
          <cell r="B1546">
            <v>14.366666</v>
          </cell>
        </row>
        <row r="1547">
          <cell r="A1547">
            <v>41353</v>
          </cell>
          <cell r="B1547">
            <v>14.323333</v>
          </cell>
        </row>
        <row r="1548">
          <cell r="A1548">
            <v>41354</v>
          </cell>
          <cell r="B1548">
            <v>14.146666</v>
          </cell>
        </row>
        <row r="1549">
          <cell r="A1549">
            <v>41355</v>
          </cell>
          <cell r="B1549">
            <v>13.183332</v>
          </cell>
        </row>
        <row r="1550">
          <cell r="A1550">
            <v>41358</v>
          </cell>
          <cell r="B1550">
            <v>13.366666</v>
          </cell>
        </row>
        <row r="1551">
          <cell r="A1551">
            <v>41359</v>
          </cell>
          <cell r="B1551">
            <v>13.706666</v>
          </cell>
        </row>
        <row r="1552">
          <cell r="A1552">
            <v>41360</v>
          </cell>
          <cell r="B1552">
            <v>13.863332</v>
          </cell>
        </row>
        <row r="1553">
          <cell r="A1553">
            <v>41361</v>
          </cell>
          <cell r="B1553">
            <v>13.813333</v>
          </cell>
        </row>
        <row r="1554">
          <cell r="A1554">
            <v>41365</v>
          </cell>
          <cell r="B1554">
            <v>13.723333</v>
          </cell>
        </row>
        <row r="1555">
          <cell r="A1555">
            <v>41366</v>
          </cell>
          <cell r="B1555">
            <v>13.556666</v>
          </cell>
        </row>
        <row r="1556">
          <cell r="A1556">
            <v>41367</v>
          </cell>
          <cell r="B1556">
            <v>13.543331999999999</v>
          </cell>
        </row>
        <row r="1557">
          <cell r="A1557">
            <v>41368</v>
          </cell>
          <cell r="B1557">
            <v>13.533333000000001</v>
          </cell>
        </row>
        <row r="1558">
          <cell r="A1558">
            <v>41369</v>
          </cell>
          <cell r="B1558">
            <v>13.433332999999999</v>
          </cell>
        </row>
        <row r="1559">
          <cell r="A1559">
            <v>41372</v>
          </cell>
          <cell r="B1559">
            <v>13.383331999999999</v>
          </cell>
        </row>
        <row r="1560">
          <cell r="A1560">
            <v>41373</v>
          </cell>
          <cell r="B1560">
            <v>13.533333000000001</v>
          </cell>
        </row>
        <row r="1561">
          <cell r="A1561">
            <v>41374</v>
          </cell>
          <cell r="B1561">
            <v>13.6</v>
          </cell>
        </row>
        <row r="1562">
          <cell r="A1562">
            <v>41375</v>
          </cell>
          <cell r="B1562">
            <v>13.619999</v>
          </cell>
        </row>
        <row r="1563">
          <cell r="A1563">
            <v>41376</v>
          </cell>
          <cell r="B1563">
            <v>13.546666</v>
          </cell>
        </row>
        <row r="1564">
          <cell r="A1564">
            <v>41379</v>
          </cell>
          <cell r="B1564">
            <v>13.203333000000001</v>
          </cell>
        </row>
        <row r="1565">
          <cell r="A1565">
            <v>41380</v>
          </cell>
          <cell r="B1565">
            <v>13.349999</v>
          </cell>
        </row>
        <row r="1566">
          <cell r="A1566">
            <v>41381</v>
          </cell>
          <cell r="B1566">
            <v>13.266666000000001</v>
          </cell>
        </row>
        <row r="1567">
          <cell r="A1567">
            <v>41382</v>
          </cell>
          <cell r="B1567">
            <v>13.166665999999999</v>
          </cell>
        </row>
        <row r="1568">
          <cell r="A1568">
            <v>41383</v>
          </cell>
          <cell r="B1568">
            <v>13.249999000000001</v>
          </cell>
        </row>
        <row r="1569">
          <cell r="A1569">
            <v>41386</v>
          </cell>
          <cell r="B1569">
            <v>12.879999</v>
          </cell>
        </row>
        <row r="1570">
          <cell r="A1570">
            <v>41387</v>
          </cell>
          <cell r="B1570">
            <v>13</v>
          </cell>
        </row>
        <row r="1571">
          <cell r="A1571">
            <v>41388</v>
          </cell>
          <cell r="B1571">
            <v>12.9</v>
          </cell>
        </row>
        <row r="1572">
          <cell r="A1572">
            <v>41389</v>
          </cell>
          <cell r="B1572">
            <v>12.663332</v>
          </cell>
        </row>
        <row r="1573">
          <cell r="A1573">
            <v>41390</v>
          </cell>
          <cell r="B1573">
            <v>12.636666</v>
          </cell>
        </row>
        <row r="1574">
          <cell r="A1574">
            <v>41393</v>
          </cell>
          <cell r="B1574">
            <v>12.6</v>
          </cell>
        </row>
        <row r="1575">
          <cell r="A1575">
            <v>41394</v>
          </cell>
          <cell r="B1575">
            <v>12.6</v>
          </cell>
        </row>
        <row r="1576">
          <cell r="A1576">
            <v>41396</v>
          </cell>
          <cell r="B1576">
            <v>13.106666000000001</v>
          </cell>
        </row>
        <row r="1577">
          <cell r="A1577">
            <v>41397</v>
          </cell>
          <cell r="B1577">
            <v>12.566666</v>
          </cell>
        </row>
        <row r="1578">
          <cell r="A1578">
            <v>41400</v>
          </cell>
          <cell r="B1578">
            <v>12.203333000000001</v>
          </cell>
        </row>
        <row r="1579">
          <cell r="A1579">
            <v>41401</v>
          </cell>
          <cell r="B1579">
            <v>11.833333</v>
          </cell>
        </row>
        <row r="1580">
          <cell r="A1580">
            <v>41402</v>
          </cell>
          <cell r="B1580">
            <v>11.816666</v>
          </cell>
        </row>
        <row r="1581">
          <cell r="A1581">
            <v>41403</v>
          </cell>
          <cell r="B1581">
            <v>12.076665</v>
          </cell>
        </row>
        <row r="1582">
          <cell r="A1582">
            <v>41404</v>
          </cell>
          <cell r="B1582">
            <v>12.126666</v>
          </cell>
        </row>
        <row r="1583">
          <cell r="A1583">
            <v>41407</v>
          </cell>
          <cell r="B1583">
            <v>12.306666</v>
          </cell>
        </row>
        <row r="1584">
          <cell r="A1584">
            <v>41408</v>
          </cell>
          <cell r="B1584">
            <v>12.333333</v>
          </cell>
        </row>
        <row r="1585">
          <cell r="A1585">
            <v>41409</v>
          </cell>
          <cell r="B1585">
            <v>12.726666</v>
          </cell>
        </row>
        <row r="1586">
          <cell r="A1586">
            <v>41410</v>
          </cell>
          <cell r="B1586">
            <v>12.659998999999999</v>
          </cell>
        </row>
        <row r="1587">
          <cell r="A1587">
            <v>41411</v>
          </cell>
          <cell r="B1587">
            <v>12.479998999999999</v>
          </cell>
        </row>
        <row r="1588">
          <cell r="A1588">
            <v>41414</v>
          </cell>
          <cell r="B1588">
            <v>12.679999</v>
          </cell>
        </row>
        <row r="1589">
          <cell r="A1589">
            <v>41415</v>
          </cell>
          <cell r="B1589">
            <v>12.716666</v>
          </cell>
        </row>
        <row r="1590">
          <cell r="A1590">
            <v>41416</v>
          </cell>
          <cell r="B1590">
            <v>12.933332999999999</v>
          </cell>
        </row>
        <row r="1591">
          <cell r="A1591">
            <v>41417</v>
          </cell>
          <cell r="B1591">
            <v>13.036666</v>
          </cell>
        </row>
        <row r="1592">
          <cell r="A1592">
            <v>41418</v>
          </cell>
          <cell r="B1592">
            <v>13.2</v>
          </cell>
        </row>
        <row r="1593">
          <cell r="A1593">
            <v>41421</v>
          </cell>
          <cell r="B1593">
            <v>13.049999</v>
          </cell>
        </row>
        <row r="1594">
          <cell r="A1594">
            <v>41422</v>
          </cell>
          <cell r="B1594">
            <v>13.1</v>
          </cell>
        </row>
        <row r="1595">
          <cell r="A1595">
            <v>41423</v>
          </cell>
          <cell r="B1595">
            <v>12.793333000000001</v>
          </cell>
        </row>
        <row r="1596">
          <cell r="A1596">
            <v>41425</v>
          </cell>
          <cell r="B1596">
            <v>12.583332</v>
          </cell>
        </row>
        <row r="1597">
          <cell r="A1597">
            <v>41428</v>
          </cell>
          <cell r="B1597">
            <v>12.213333</v>
          </cell>
        </row>
        <row r="1598">
          <cell r="A1598">
            <v>41429</v>
          </cell>
          <cell r="B1598">
            <v>12.323333</v>
          </cell>
        </row>
        <row r="1599">
          <cell r="A1599">
            <v>41430</v>
          </cell>
          <cell r="B1599">
            <v>11.849999</v>
          </cell>
        </row>
        <row r="1600">
          <cell r="A1600">
            <v>41431</v>
          </cell>
          <cell r="B1600">
            <v>11.649998999999999</v>
          </cell>
        </row>
        <row r="1601">
          <cell r="A1601">
            <v>41432</v>
          </cell>
          <cell r="B1601">
            <v>11.403333</v>
          </cell>
        </row>
        <row r="1602">
          <cell r="A1602">
            <v>41435</v>
          </cell>
          <cell r="B1602">
            <v>11.316666</v>
          </cell>
        </row>
        <row r="1603">
          <cell r="A1603">
            <v>41436</v>
          </cell>
          <cell r="B1603">
            <v>11</v>
          </cell>
        </row>
        <row r="1604">
          <cell r="A1604">
            <v>41437</v>
          </cell>
          <cell r="B1604">
            <v>10.946666</v>
          </cell>
        </row>
        <row r="1605">
          <cell r="A1605">
            <v>41438</v>
          </cell>
          <cell r="B1605">
            <v>11.226666</v>
          </cell>
        </row>
        <row r="1606">
          <cell r="A1606">
            <v>41439</v>
          </cell>
          <cell r="B1606">
            <v>10.903333</v>
          </cell>
        </row>
        <row r="1607">
          <cell r="A1607">
            <v>41442</v>
          </cell>
          <cell r="B1607">
            <v>11.006665999999999</v>
          </cell>
        </row>
        <row r="1608">
          <cell r="A1608">
            <v>41443</v>
          </cell>
          <cell r="B1608">
            <v>10.933332999999999</v>
          </cell>
        </row>
        <row r="1609">
          <cell r="A1609">
            <v>41444</v>
          </cell>
          <cell r="B1609">
            <v>10.729998999999999</v>
          </cell>
        </row>
        <row r="1610">
          <cell r="A1610">
            <v>41445</v>
          </cell>
          <cell r="B1610">
            <v>10.766666000000001</v>
          </cell>
        </row>
        <row r="1611">
          <cell r="A1611">
            <v>41446</v>
          </cell>
          <cell r="B1611">
            <v>10.713333</v>
          </cell>
        </row>
        <row r="1612">
          <cell r="A1612">
            <v>41449</v>
          </cell>
          <cell r="B1612">
            <v>10.663332</v>
          </cell>
        </row>
        <row r="1613">
          <cell r="A1613">
            <v>41450</v>
          </cell>
          <cell r="B1613">
            <v>10.8</v>
          </cell>
        </row>
        <row r="1614">
          <cell r="A1614">
            <v>41451</v>
          </cell>
          <cell r="B1614">
            <v>10.966666</v>
          </cell>
        </row>
        <row r="1615">
          <cell r="A1615">
            <v>41452</v>
          </cell>
          <cell r="B1615">
            <v>11.649998999999999</v>
          </cell>
        </row>
        <row r="1616">
          <cell r="A1616">
            <v>41453</v>
          </cell>
          <cell r="B1616">
            <v>11.663332</v>
          </cell>
        </row>
        <row r="1617">
          <cell r="A1617">
            <v>41456</v>
          </cell>
          <cell r="B1617">
            <v>11.876664999999999</v>
          </cell>
        </row>
        <row r="1618">
          <cell r="A1618">
            <v>41457</v>
          </cell>
          <cell r="B1618">
            <v>11.6</v>
          </cell>
        </row>
        <row r="1619">
          <cell r="A1619">
            <v>41458</v>
          </cell>
          <cell r="B1619">
            <v>11.333333</v>
          </cell>
        </row>
        <row r="1620">
          <cell r="A1620">
            <v>41459</v>
          </cell>
          <cell r="B1620">
            <v>11.573332000000001</v>
          </cell>
        </row>
        <row r="1621">
          <cell r="A1621">
            <v>41460</v>
          </cell>
          <cell r="B1621">
            <v>11.456666</v>
          </cell>
        </row>
        <row r="1622">
          <cell r="A1622">
            <v>41463</v>
          </cell>
          <cell r="B1622">
            <v>11.236666</v>
          </cell>
        </row>
        <row r="1623">
          <cell r="A1623">
            <v>41465</v>
          </cell>
          <cell r="B1623">
            <v>11.386666</v>
          </cell>
        </row>
        <row r="1624">
          <cell r="A1624">
            <v>41466</v>
          </cell>
          <cell r="B1624">
            <v>11.333333</v>
          </cell>
        </row>
        <row r="1625">
          <cell r="A1625">
            <v>41467</v>
          </cell>
          <cell r="B1625">
            <v>11.306666</v>
          </cell>
        </row>
        <row r="1626">
          <cell r="A1626">
            <v>41470</v>
          </cell>
          <cell r="B1626">
            <v>11.623333000000001</v>
          </cell>
        </row>
        <row r="1627">
          <cell r="A1627">
            <v>41471</v>
          </cell>
          <cell r="B1627">
            <v>11.866666</v>
          </cell>
        </row>
        <row r="1628">
          <cell r="A1628">
            <v>41472</v>
          </cell>
          <cell r="B1628">
            <v>11.843332</v>
          </cell>
        </row>
        <row r="1629">
          <cell r="A1629">
            <v>41473</v>
          </cell>
          <cell r="B1629">
            <v>12.046666</v>
          </cell>
        </row>
        <row r="1630">
          <cell r="A1630">
            <v>41474</v>
          </cell>
          <cell r="B1630">
            <v>11.866666</v>
          </cell>
        </row>
        <row r="1631">
          <cell r="A1631">
            <v>41477</v>
          </cell>
          <cell r="B1631">
            <v>12.006665999999999</v>
          </cell>
        </row>
        <row r="1632">
          <cell r="A1632">
            <v>41478</v>
          </cell>
          <cell r="B1632">
            <v>12.033333000000001</v>
          </cell>
        </row>
        <row r="1633">
          <cell r="A1633">
            <v>41479</v>
          </cell>
          <cell r="B1633">
            <v>12.019999</v>
          </cell>
        </row>
        <row r="1634">
          <cell r="A1634">
            <v>41480</v>
          </cell>
          <cell r="B1634">
            <v>12.063332000000001</v>
          </cell>
        </row>
        <row r="1635">
          <cell r="A1635">
            <v>41481</v>
          </cell>
          <cell r="B1635">
            <v>12.033333000000001</v>
          </cell>
        </row>
        <row r="1636">
          <cell r="A1636">
            <v>41484</v>
          </cell>
          <cell r="B1636">
            <v>11.833333</v>
          </cell>
        </row>
        <row r="1637">
          <cell r="A1637">
            <v>41485</v>
          </cell>
          <cell r="B1637">
            <v>11.833333</v>
          </cell>
        </row>
        <row r="1638">
          <cell r="A1638">
            <v>41486</v>
          </cell>
          <cell r="B1638">
            <v>12</v>
          </cell>
        </row>
        <row r="1639">
          <cell r="A1639">
            <v>41487</v>
          </cell>
          <cell r="B1639">
            <v>12.249999000000001</v>
          </cell>
        </row>
        <row r="1640">
          <cell r="A1640">
            <v>41488</v>
          </cell>
          <cell r="B1640">
            <v>12.359999</v>
          </cell>
        </row>
        <row r="1641">
          <cell r="A1641">
            <v>41491</v>
          </cell>
          <cell r="B1641">
            <v>12.383331999999999</v>
          </cell>
        </row>
        <row r="1642">
          <cell r="A1642">
            <v>41492</v>
          </cell>
          <cell r="B1642">
            <v>12.193333000000001</v>
          </cell>
        </row>
        <row r="1643">
          <cell r="A1643">
            <v>41493</v>
          </cell>
          <cell r="B1643">
            <v>11.893333</v>
          </cell>
        </row>
        <row r="1644">
          <cell r="A1644">
            <v>41494</v>
          </cell>
          <cell r="B1644">
            <v>12.029999</v>
          </cell>
        </row>
        <row r="1645">
          <cell r="A1645">
            <v>41495</v>
          </cell>
          <cell r="B1645">
            <v>12.216666</v>
          </cell>
        </row>
        <row r="1646">
          <cell r="A1646">
            <v>41498</v>
          </cell>
          <cell r="B1646">
            <v>11.969999</v>
          </cell>
        </row>
        <row r="1647">
          <cell r="A1647">
            <v>41499</v>
          </cell>
          <cell r="B1647">
            <v>12.016666000000001</v>
          </cell>
        </row>
        <row r="1648">
          <cell r="A1648">
            <v>41500</v>
          </cell>
          <cell r="B1648">
            <v>12.066666</v>
          </cell>
        </row>
        <row r="1649">
          <cell r="A1649">
            <v>41501</v>
          </cell>
          <cell r="B1649">
            <v>12.149998999999999</v>
          </cell>
        </row>
        <row r="1650">
          <cell r="A1650">
            <v>41502</v>
          </cell>
          <cell r="B1650">
            <v>12.253332</v>
          </cell>
        </row>
        <row r="1651">
          <cell r="A1651">
            <v>41505</v>
          </cell>
          <cell r="B1651">
            <v>12.39</v>
          </cell>
        </row>
        <row r="1652">
          <cell r="A1652">
            <v>41506</v>
          </cell>
          <cell r="B1652">
            <v>12.386666</v>
          </cell>
        </row>
        <row r="1653">
          <cell r="A1653">
            <v>41507</v>
          </cell>
          <cell r="B1653">
            <v>12.049999</v>
          </cell>
        </row>
        <row r="1654">
          <cell r="A1654">
            <v>41508</v>
          </cell>
          <cell r="B1654">
            <v>11.879999</v>
          </cell>
        </row>
        <row r="1655">
          <cell r="A1655">
            <v>41509</v>
          </cell>
          <cell r="B1655">
            <v>12</v>
          </cell>
        </row>
        <row r="1656">
          <cell r="A1656">
            <v>41512</v>
          </cell>
          <cell r="B1656">
            <v>12.166665999999999</v>
          </cell>
        </row>
        <row r="1657">
          <cell r="A1657">
            <v>41513</v>
          </cell>
          <cell r="B1657">
            <v>11.823333</v>
          </cell>
        </row>
        <row r="1658">
          <cell r="A1658">
            <v>41514</v>
          </cell>
          <cell r="B1658">
            <v>11.703333000000001</v>
          </cell>
        </row>
        <row r="1659">
          <cell r="A1659">
            <v>41515</v>
          </cell>
          <cell r="B1659">
            <v>11.976665000000001</v>
          </cell>
        </row>
        <row r="1660">
          <cell r="A1660">
            <v>41516</v>
          </cell>
          <cell r="B1660">
            <v>12.466666</v>
          </cell>
        </row>
        <row r="1661">
          <cell r="A1661">
            <v>41519</v>
          </cell>
          <cell r="B1661">
            <v>12.333333</v>
          </cell>
        </row>
        <row r="1662">
          <cell r="A1662">
            <v>41520</v>
          </cell>
          <cell r="B1662">
            <v>12.029999</v>
          </cell>
        </row>
        <row r="1663">
          <cell r="A1663">
            <v>41521</v>
          </cell>
          <cell r="B1663">
            <v>12.116666</v>
          </cell>
        </row>
        <row r="1664">
          <cell r="A1664">
            <v>41522</v>
          </cell>
          <cell r="B1664">
            <v>12.116666</v>
          </cell>
        </row>
        <row r="1665">
          <cell r="A1665">
            <v>41523</v>
          </cell>
          <cell r="B1665">
            <v>12.393333</v>
          </cell>
        </row>
        <row r="1666">
          <cell r="A1666">
            <v>41526</v>
          </cell>
          <cell r="B1666">
            <v>12.616666</v>
          </cell>
        </row>
        <row r="1667">
          <cell r="A1667">
            <v>41527</v>
          </cell>
          <cell r="B1667">
            <v>12.766666000000001</v>
          </cell>
        </row>
        <row r="1668">
          <cell r="A1668">
            <v>41528</v>
          </cell>
          <cell r="B1668">
            <v>12.709999</v>
          </cell>
        </row>
        <row r="1669">
          <cell r="A1669">
            <v>41529</v>
          </cell>
          <cell r="B1669">
            <v>12.579999000000001</v>
          </cell>
        </row>
        <row r="1670">
          <cell r="A1670">
            <v>41530</v>
          </cell>
          <cell r="B1670">
            <v>12.673332</v>
          </cell>
        </row>
        <row r="1671">
          <cell r="A1671">
            <v>41533</v>
          </cell>
          <cell r="B1671">
            <v>12.666665999999999</v>
          </cell>
        </row>
        <row r="1672">
          <cell r="A1672">
            <v>41534</v>
          </cell>
          <cell r="B1672">
            <v>12.423333</v>
          </cell>
        </row>
        <row r="1673">
          <cell r="A1673">
            <v>41535</v>
          </cell>
          <cell r="B1673">
            <v>12.533333000000001</v>
          </cell>
        </row>
        <row r="1674">
          <cell r="A1674">
            <v>41536</v>
          </cell>
          <cell r="B1674">
            <v>12.466666</v>
          </cell>
        </row>
        <row r="1675">
          <cell r="A1675">
            <v>41537</v>
          </cell>
          <cell r="B1675">
            <v>12.063332000000001</v>
          </cell>
        </row>
        <row r="1676">
          <cell r="A1676">
            <v>41540</v>
          </cell>
          <cell r="B1676">
            <v>12.193333000000001</v>
          </cell>
        </row>
        <row r="1677">
          <cell r="A1677">
            <v>41541</v>
          </cell>
          <cell r="B1677">
            <v>12.116666</v>
          </cell>
        </row>
        <row r="1678">
          <cell r="A1678">
            <v>41542</v>
          </cell>
          <cell r="B1678">
            <v>12.233333</v>
          </cell>
        </row>
        <row r="1679">
          <cell r="A1679">
            <v>41543</v>
          </cell>
          <cell r="B1679">
            <v>12.296666</v>
          </cell>
        </row>
        <row r="1680">
          <cell r="A1680">
            <v>41544</v>
          </cell>
          <cell r="B1680">
            <v>12.433332999999999</v>
          </cell>
        </row>
        <row r="1681">
          <cell r="A1681">
            <v>41547</v>
          </cell>
          <cell r="B1681">
            <v>12.496665999999999</v>
          </cell>
        </row>
        <row r="1682">
          <cell r="A1682">
            <v>41548</v>
          </cell>
          <cell r="B1682">
            <v>12.39</v>
          </cell>
        </row>
        <row r="1683">
          <cell r="A1683">
            <v>41549</v>
          </cell>
          <cell r="B1683">
            <v>12.156666</v>
          </cell>
        </row>
        <row r="1684">
          <cell r="A1684">
            <v>41550</v>
          </cell>
          <cell r="B1684">
            <v>12.256665999999999</v>
          </cell>
        </row>
        <row r="1685">
          <cell r="A1685">
            <v>41551</v>
          </cell>
          <cell r="B1685">
            <v>12.069998999999999</v>
          </cell>
        </row>
        <row r="1686">
          <cell r="A1686">
            <v>41554</v>
          </cell>
          <cell r="B1686">
            <v>12.1</v>
          </cell>
        </row>
        <row r="1687">
          <cell r="A1687">
            <v>41555</v>
          </cell>
          <cell r="B1687">
            <v>12.049999</v>
          </cell>
        </row>
        <row r="1688">
          <cell r="A1688">
            <v>41556</v>
          </cell>
          <cell r="B1688">
            <v>11.936666000000001</v>
          </cell>
        </row>
        <row r="1689">
          <cell r="A1689">
            <v>41557</v>
          </cell>
          <cell r="B1689">
            <v>11.99</v>
          </cell>
        </row>
        <row r="1690">
          <cell r="A1690">
            <v>41558</v>
          </cell>
          <cell r="B1690">
            <v>11.936666000000001</v>
          </cell>
        </row>
        <row r="1691">
          <cell r="A1691">
            <v>41561</v>
          </cell>
          <cell r="B1691">
            <v>12.159998999999999</v>
          </cell>
        </row>
        <row r="1692">
          <cell r="A1692">
            <v>41562</v>
          </cell>
          <cell r="B1692">
            <v>12.09</v>
          </cell>
        </row>
        <row r="1693">
          <cell r="A1693">
            <v>41563</v>
          </cell>
          <cell r="B1693">
            <v>12.283332</v>
          </cell>
        </row>
        <row r="1694">
          <cell r="A1694">
            <v>41564</v>
          </cell>
          <cell r="B1694">
            <v>12.296666</v>
          </cell>
        </row>
        <row r="1695">
          <cell r="A1695">
            <v>41565</v>
          </cell>
          <cell r="B1695">
            <v>12.333333</v>
          </cell>
        </row>
        <row r="1696">
          <cell r="A1696">
            <v>41568</v>
          </cell>
          <cell r="B1696">
            <v>12.316666</v>
          </cell>
        </row>
        <row r="1697">
          <cell r="A1697">
            <v>41569</v>
          </cell>
          <cell r="B1697">
            <v>12.4</v>
          </cell>
        </row>
        <row r="1698">
          <cell r="A1698">
            <v>41570</v>
          </cell>
          <cell r="B1698">
            <v>12.446666</v>
          </cell>
        </row>
        <row r="1699">
          <cell r="A1699">
            <v>41571</v>
          </cell>
          <cell r="B1699">
            <v>12.316666</v>
          </cell>
        </row>
        <row r="1700">
          <cell r="A1700">
            <v>41572</v>
          </cell>
          <cell r="B1700">
            <v>12.333333</v>
          </cell>
        </row>
        <row r="1701">
          <cell r="A1701">
            <v>41575</v>
          </cell>
          <cell r="B1701">
            <v>12.59</v>
          </cell>
        </row>
        <row r="1702">
          <cell r="A1702">
            <v>41576</v>
          </cell>
          <cell r="B1702">
            <v>12.249999000000001</v>
          </cell>
        </row>
        <row r="1703">
          <cell r="A1703">
            <v>41577</v>
          </cell>
          <cell r="B1703">
            <v>12.583332</v>
          </cell>
        </row>
        <row r="1704">
          <cell r="A1704">
            <v>41578</v>
          </cell>
          <cell r="B1704">
            <v>12.659998999999999</v>
          </cell>
        </row>
        <row r="1705">
          <cell r="A1705">
            <v>41579</v>
          </cell>
          <cell r="B1705">
            <v>12.279999</v>
          </cell>
        </row>
        <row r="1706">
          <cell r="A1706">
            <v>41582</v>
          </cell>
          <cell r="B1706">
            <v>12.016666000000001</v>
          </cell>
        </row>
        <row r="1707">
          <cell r="A1707">
            <v>41583</v>
          </cell>
          <cell r="B1707">
            <v>12.116666</v>
          </cell>
        </row>
        <row r="1708">
          <cell r="A1708">
            <v>41584</v>
          </cell>
          <cell r="B1708">
            <v>12.003333</v>
          </cell>
        </row>
        <row r="1709">
          <cell r="A1709">
            <v>41585</v>
          </cell>
          <cell r="B1709">
            <v>11.949999</v>
          </cell>
        </row>
        <row r="1710">
          <cell r="A1710">
            <v>41586</v>
          </cell>
          <cell r="B1710">
            <v>11.783332</v>
          </cell>
        </row>
        <row r="1711">
          <cell r="A1711">
            <v>41589</v>
          </cell>
          <cell r="B1711">
            <v>11.89</v>
          </cell>
        </row>
        <row r="1712">
          <cell r="A1712">
            <v>41590</v>
          </cell>
          <cell r="B1712">
            <v>11.816666</v>
          </cell>
        </row>
        <row r="1713">
          <cell r="A1713">
            <v>41591</v>
          </cell>
          <cell r="B1713">
            <v>11.8</v>
          </cell>
        </row>
        <row r="1714">
          <cell r="A1714">
            <v>41592</v>
          </cell>
          <cell r="B1714">
            <v>12.1</v>
          </cell>
        </row>
        <row r="1715">
          <cell r="A1715">
            <v>41596</v>
          </cell>
          <cell r="B1715">
            <v>12.4</v>
          </cell>
        </row>
        <row r="1716">
          <cell r="A1716">
            <v>41597</v>
          </cell>
          <cell r="B1716">
            <v>12.176665</v>
          </cell>
        </row>
        <row r="1717">
          <cell r="A1717">
            <v>41599</v>
          </cell>
          <cell r="B1717">
            <v>11.966666</v>
          </cell>
        </row>
        <row r="1718">
          <cell r="A1718">
            <v>41600</v>
          </cell>
          <cell r="B1718">
            <v>12.349999</v>
          </cell>
        </row>
        <row r="1719">
          <cell r="A1719">
            <v>41603</v>
          </cell>
          <cell r="B1719">
            <v>12.273332</v>
          </cell>
        </row>
        <row r="1720">
          <cell r="A1720">
            <v>41604</v>
          </cell>
          <cell r="B1720">
            <v>12.469999</v>
          </cell>
        </row>
        <row r="1721">
          <cell r="A1721">
            <v>41605</v>
          </cell>
          <cell r="B1721">
            <v>12.383331999999999</v>
          </cell>
        </row>
        <row r="1722">
          <cell r="A1722">
            <v>41606</v>
          </cell>
          <cell r="B1722">
            <v>12.269999</v>
          </cell>
        </row>
        <row r="1723">
          <cell r="A1723">
            <v>41607</v>
          </cell>
          <cell r="B1723">
            <v>12.283332</v>
          </cell>
        </row>
        <row r="1724">
          <cell r="A1724">
            <v>41610</v>
          </cell>
          <cell r="B1724">
            <v>12.253332</v>
          </cell>
        </row>
        <row r="1725">
          <cell r="A1725">
            <v>41611</v>
          </cell>
          <cell r="B1725">
            <v>12</v>
          </cell>
        </row>
        <row r="1726">
          <cell r="A1726">
            <v>41612</v>
          </cell>
          <cell r="B1726">
            <v>12.076665</v>
          </cell>
        </row>
        <row r="1727">
          <cell r="A1727">
            <v>41613</v>
          </cell>
          <cell r="B1727">
            <v>12.333333</v>
          </cell>
        </row>
        <row r="1728">
          <cell r="A1728">
            <v>41614</v>
          </cell>
          <cell r="B1728">
            <v>12.166665999999999</v>
          </cell>
        </row>
        <row r="1729">
          <cell r="A1729">
            <v>41617</v>
          </cell>
          <cell r="B1729">
            <v>12.376664999999999</v>
          </cell>
        </row>
        <row r="1730">
          <cell r="A1730">
            <v>41618</v>
          </cell>
          <cell r="B1730">
            <v>12.226666</v>
          </cell>
        </row>
        <row r="1731">
          <cell r="A1731">
            <v>41619</v>
          </cell>
          <cell r="B1731">
            <v>12</v>
          </cell>
        </row>
        <row r="1732">
          <cell r="A1732">
            <v>41620</v>
          </cell>
          <cell r="B1732">
            <v>11.849999</v>
          </cell>
        </row>
        <row r="1733">
          <cell r="A1733">
            <v>41621</v>
          </cell>
          <cell r="B1733">
            <v>11.873332</v>
          </cell>
        </row>
        <row r="1734">
          <cell r="A1734">
            <v>41624</v>
          </cell>
          <cell r="B1734">
            <v>12.066666</v>
          </cell>
        </row>
        <row r="1735">
          <cell r="A1735">
            <v>41625</v>
          </cell>
          <cell r="B1735">
            <v>12.186666000000001</v>
          </cell>
        </row>
        <row r="1736">
          <cell r="A1736">
            <v>41626</v>
          </cell>
          <cell r="B1736">
            <v>12.129999</v>
          </cell>
        </row>
        <row r="1737">
          <cell r="A1737">
            <v>41627</v>
          </cell>
          <cell r="B1737">
            <v>11.949999</v>
          </cell>
        </row>
        <row r="1738">
          <cell r="A1738">
            <v>41628</v>
          </cell>
          <cell r="B1738">
            <v>12.063332000000001</v>
          </cell>
        </row>
        <row r="1739">
          <cell r="A1739">
            <v>41631</v>
          </cell>
          <cell r="B1739">
            <v>12.079999000000001</v>
          </cell>
        </row>
        <row r="1740">
          <cell r="A1740">
            <v>41634</v>
          </cell>
          <cell r="B1740">
            <v>12.036666</v>
          </cell>
        </row>
        <row r="1741">
          <cell r="A1741">
            <v>41635</v>
          </cell>
          <cell r="B1741">
            <v>12.1</v>
          </cell>
        </row>
        <row r="1742">
          <cell r="A1742">
            <v>41638</v>
          </cell>
          <cell r="B1742">
            <v>12.319998999999999</v>
          </cell>
        </row>
        <row r="1743">
          <cell r="A1743">
            <v>41641</v>
          </cell>
          <cell r="B1743">
            <v>12.2</v>
          </cell>
        </row>
        <row r="1744">
          <cell r="A1744">
            <v>41642</v>
          </cell>
          <cell r="B1744">
            <v>12.083332</v>
          </cell>
        </row>
        <row r="1745">
          <cell r="A1745">
            <v>41645</v>
          </cell>
          <cell r="B1745">
            <v>11.956666</v>
          </cell>
        </row>
        <row r="1746">
          <cell r="A1746">
            <v>41646</v>
          </cell>
          <cell r="B1746">
            <v>12.033333000000001</v>
          </cell>
        </row>
        <row r="1747">
          <cell r="A1747">
            <v>41647</v>
          </cell>
          <cell r="B1747">
            <v>11.933332999999999</v>
          </cell>
        </row>
        <row r="1748">
          <cell r="A1748">
            <v>41648</v>
          </cell>
          <cell r="B1748">
            <v>11.766666000000001</v>
          </cell>
        </row>
        <row r="1749">
          <cell r="A1749">
            <v>41649</v>
          </cell>
          <cell r="B1749">
            <v>11.849999</v>
          </cell>
        </row>
        <row r="1750">
          <cell r="A1750">
            <v>41652</v>
          </cell>
          <cell r="B1750">
            <v>11.743332000000001</v>
          </cell>
        </row>
        <row r="1751">
          <cell r="A1751">
            <v>41653</v>
          </cell>
          <cell r="B1751">
            <v>11.783332</v>
          </cell>
        </row>
        <row r="1752">
          <cell r="A1752">
            <v>41654</v>
          </cell>
          <cell r="B1752">
            <v>11.856666000000001</v>
          </cell>
        </row>
        <row r="1753">
          <cell r="A1753">
            <v>41655</v>
          </cell>
          <cell r="B1753">
            <v>11.829999000000001</v>
          </cell>
        </row>
        <row r="1754">
          <cell r="A1754">
            <v>41656</v>
          </cell>
          <cell r="B1754">
            <v>11.729998999999999</v>
          </cell>
        </row>
        <row r="1755">
          <cell r="A1755">
            <v>41659</v>
          </cell>
          <cell r="B1755">
            <v>11.746665999999999</v>
          </cell>
        </row>
        <row r="1756">
          <cell r="A1756">
            <v>41660</v>
          </cell>
          <cell r="B1756">
            <v>11.7</v>
          </cell>
        </row>
        <row r="1757">
          <cell r="A1757">
            <v>41661</v>
          </cell>
          <cell r="B1757">
            <v>11.473331999999999</v>
          </cell>
        </row>
        <row r="1758">
          <cell r="A1758">
            <v>41662</v>
          </cell>
          <cell r="B1758">
            <v>11.266666000000001</v>
          </cell>
        </row>
        <row r="1759">
          <cell r="A1759">
            <v>41663</v>
          </cell>
          <cell r="B1759">
            <v>11.029999</v>
          </cell>
        </row>
        <row r="1760">
          <cell r="A1760">
            <v>41666</v>
          </cell>
          <cell r="B1760">
            <v>10.786666</v>
          </cell>
        </row>
        <row r="1761">
          <cell r="A1761">
            <v>41667</v>
          </cell>
          <cell r="B1761">
            <v>11.176665</v>
          </cell>
        </row>
        <row r="1762">
          <cell r="A1762">
            <v>41668</v>
          </cell>
          <cell r="B1762">
            <v>11.039999</v>
          </cell>
        </row>
        <row r="1763">
          <cell r="A1763">
            <v>41669</v>
          </cell>
          <cell r="B1763">
            <v>10.659998999999999</v>
          </cell>
        </row>
        <row r="1764">
          <cell r="A1764">
            <v>41670</v>
          </cell>
          <cell r="B1764">
            <v>10.569998999999999</v>
          </cell>
        </row>
        <row r="1765">
          <cell r="A1765">
            <v>41673</v>
          </cell>
          <cell r="B1765">
            <v>10.333333</v>
          </cell>
        </row>
        <row r="1766">
          <cell r="A1766">
            <v>41674</v>
          </cell>
          <cell r="B1766">
            <v>10.459999</v>
          </cell>
        </row>
        <row r="1767">
          <cell r="A1767">
            <v>41675</v>
          </cell>
          <cell r="B1767">
            <v>10.666665999999999</v>
          </cell>
        </row>
        <row r="1768">
          <cell r="A1768">
            <v>41676</v>
          </cell>
          <cell r="B1768">
            <v>10.533333000000001</v>
          </cell>
        </row>
        <row r="1769">
          <cell r="A1769">
            <v>41677</v>
          </cell>
          <cell r="B1769">
            <v>10.686666000000001</v>
          </cell>
        </row>
        <row r="1770">
          <cell r="A1770">
            <v>41680</v>
          </cell>
          <cell r="B1770">
            <v>10.736666</v>
          </cell>
        </row>
        <row r="1771">
          <cell r="A1771">
            <v>41681</v>
          </cell>
          <cell r="B1771">
            <v>10.803333</v>
          </cell>
        </row>
        <row r="1772">
          <cell r="A1772">
            <v>41682</v>
          </cell>
          <cell r="B1772">
            <v>10.833333</v>
          </cell>
        </row>
        <row r="1773">
          <cell r="A1773">
            <v>41683</v>
          </cell>
          <cell r="B1773">
            <v>10.896666</v>
          </cell>
        </row>
        <row r="1774">
          <cell r="A1774">
            <v>41684</v>
          </cell>
          <cell r="B1774">
            <v>11.073332000000001</v>
          </cell>
        </row>
        <row r="1775">
          <cell r="A1775">
            <v>41687</v>
          </cell>
          <cell r="B1775">
            <v>11.149998999999999</v>
          </cell>
        </row>
        <row r="1776">
          <cell r="A1776">
            <v>41688</v>
          </cell>
          <cell r="B1776">
            <v>11.1</v>
          </cell>
        </row>
        <row r="1777">
          <cell r="A1777">
            <v>41689</v>
          </cell>
          <cell r="B1777">
            <v>10.856666000000001</v>
          </cell>
        </row>
        <row r="1778">
          <cell r="A1778">
            <v>41690</v>
          </cell>
          <cell r="B1778">
            <v>10.666665999999999</v>
          </cell>
        </row>
        <row r="1779">
          <cell r="A1779">
            <v>41691</v>
          </cell>
          <cell r="B1779">
            <v>10.753332</v>
          </cell>
        </row>
        <row r="1780">
          <cell r="A1780">
            <v>41694</v>
          </cell>
          <cell r="B1780">
            <v>10.773332</v>
          </cell>
        </row>
        <row r="1781">
          <cell r="A1781">
            <v>41695</v>
          </cell>
          <cell r="B1781">
            <v>10.483332000000001</v>
          </cell>
        </row>
        <row r="1782">
          <cell r="A1782">
            <v>41696</v>
          </cell>
          <cell r="B1782">
            <v>10.766666000000001</v>
          </cell>
        </row>
        <row r="1783">
          <cell r="A1783">
            <v>41697</v>
          </cell>
          <cell r="B1783">
            <v>10.716666</v>
          </cell>
        </row>
        <row r="1784">
          <cell r="A1784">
            <v>41698</v>
          </cell>
          <cell r="B1784">
            <v>10.786666</v>
          </cell>
        </row>
        <row r="1785">
          <cell r="A1785">
            <v>41703</v>
          </cell>
          <cell r="B1785">
            <v>10.966666</v>
          </cell>
        </row>
        <row r="1786">
          <cell r="A1786">
            <v>41704</v>
          </cell>
          <cell r="B1786">
            <v>10.986666</v>
          </cell>
        </row>
        <row r="1787">
          <cell r="A1787">
            <v>41705</v>
          </cell>
          <cell r="B1787">
            <v>10.8</v>
          </cell>
        </row>
        <row r="1788">
          <cell r="A1788">
            <v>41708</v>
          </cell>
          <cell r="B1788">
            <v>10.666665999999999</v>
          </cell>
        </row>
        <row r="1789">
          <cell r="A1789">
            <v>41709</v>
          </cell>
          <cell r="B1789">
            <v>10.696666</v>
          </cell>
        </row>
        <row r="1790">
          <cell r="A1790">
            <v>41710</v>
          </cell>
          <cell r="B1790">
            <v>10.949999</v>
          </cell>
        </row>
        <row r="1791">
          <cell r="A1791">
            <v>41711</v>
          </cell>
          <cell r="B1791">
            <v>10.829999000000001</v>
          </cell>
        </row>
        <row r="1792">
          <cell r="A1792">
            <v>41712</v>
          </cell>
          <cell r="B1792">
            <v>10.706666</v>
          </cell>
        </row>
        <row r="1793">
          <cell r="A1793">
            <v>41715</v>
          </cell>
          <cell r="B1793">
            <v>10.326665999999999</v>
          </cell>
        </row>
        <row r="1794">
          <cell r="A1794">
            <v>41716</v>
          </cell>
          <cell r="B1794">
            <v>10.843332</v>
          </cell>
        </row>
        <row r="1795">
          <cell r="A1795">
            <v>41717</v>
          </cell>
          <cell r="B1795">
            <v>11.329999000000001</v>
          </cell>
        </row>
        <row r="1796">
          <cell r="A1796">
            <v>41718</v>
          </cell>
          <cell r="B1796">
            <v>11.2</v>
          </cell>
        </row>
        <row r="1797">
          <cell r="A1797">
            <v>41719</v>
          </cell>
          <cell r="B1797">
            <v>11.383331999999999</v>
          </cell>
        </row>
        <row r="1798">
          <cell r="A1798">
            <v>41722</v>
          </cell>
          <cell r="B1798">
            <v>11.379999</v>
          </cell>
        </row>
        <row r="1799">
          <cell r="A1799">
            <v>41723</v>
          </cell>
          <cell r="B1799">
            <v>11.379999</v>
          </cell>
        </row>
        <row r="1800">
          <cell r="A1800">
            <v>41724</v>
          </cell>
          <cell r="B1800">
            <v>11.723333</v>
          </cell>
        </row>
        <row r="1801">
          <cell r="A1801">
            <v>41725</v>
          </cell>
          <cell r="B1801">
            <v>11.713333</v>
          </cell>
        </row>
        <row r="1802">
          <cell r="A1802">
            <v>41726</v>
          </cell>
          <cell r="B1802">
            <v>11.516666000000001</v>
          </cell>
        </row>
        <row r="1803">
          <cell r="A1803">
            <v>41729</v>
          </cell>
          <cell r="B1803">
            <v>11.866666</v>
          </cell>
        </row>
        <row r="1804">
          <cell r="A1804">
            <v>41730</v>
          </cell>
          <cell r="B1804">
            <v>11.9</v>
          </cell>
        </row>
        <row r="1805">
          <cell r="A1805">
            <v>41731</v>
          </cell>
          <cell r="B1805">
            <v>11.9</v>
          </cell>
        </row>
        <row r="1806">
          <cell r="A1806">
            <v>41732</v>
          </cell>
          <cell r="B1806">
            <v>12</v>
          </cell>
        </row>
        <row r="1807">
          <cell r="A1807">
            <v>41733</v>
          </cell>
          <cell r="B1807">
            <v>11.759999000000001</v>
          </cell>
        </row>
        <row r="1808">
          <cell r="A1808">
            <v>41736</v>
          </cell>
          <cell r="B1808">
            <v>11.749999000000001</v>
          </cell>
        </row>
        <row r="1809">
          <cell r="A1809">
            <v>41737</v>
          </cell>
          <cell r="B1809">
            <v>11.766666000000001</v>
          </cell>
        </row>
        <row r="1810">
          <cell r="A1810">
            <v>41738</v>
          </cell>
          <cell r="B1810">
            <v>11.983332000000001</v>
          </cell>
        </row>
        <row r="1811">
          <cell r="A1811">
            <v>41739</v>
          </cell>
          <cell r="B1811">
            <v>11.973331999999999</v>
          </cell>
        </row>
        <row r="1812">
          <cell r="A1812">
            <v>41740</v>
          </cell>
          <cell r="B1812">
            <v>11.893333</v>
          </cell>
        </row>
        <row r="1813">
          <cell r="A1813">
            <v>41743</v>
          </cell>
          <cell r="B1813">
            <v>11.866666</v>
          </cell>
        </row>
        <row r="1814">
          <cell r="A1814">
            <v>41744</v>
          </cell>
          <cell r="B1814">
            <v>11.573332000000001</v>
          </cell>
        </row>
        <row r="1815">
          <cell r="A1815">
            <v>41745</v>
          </cell>
          <cell r="B1815">
            <v>11.603332999999999</v>
          </cell>
        </row>
        <row r="1816">
          <cell r="A1816">
            <v>41746</v>
          </cell>
          <cell r="B1816">
            <v>11.733333</v>
          </cell>
        </row>
        <row r="1817">
          <cell r="A1817">
            <v>41751</v>
          </cell>
          <cell r="B1817">
            <v>11.749999000000001</v>
          </cell>
        </row>
        <row r="1818">
          <cell r="A1818">
            <v>41752</v>
          </cell>
          <cell r="B1818">
            <v>11.4</v>
          </cell>
        </row>
        <row r="1819">
          <cell r="A1819">
            <v>41753</v>
          </cell>
          <cell r="B1819">
            <v>11.513332999999999</v>
          </cell>
        </row>
        <row r="1820">
          <cell r="A1820">
            <v>41754</v>
          </cell>
          <cell r="B1820">
            <v>11.416665999999999</v>
          </cell>
        </row>
        <row r="1821">
          <cell r="A1821">
            <v>41757</v>
          </cell>
          <cell r="B1821">
            <v>11.533333000000001</v>
          </cell>
        </row>
        <row r="1822">
          <cell r="A1822">
            <v>41758</v>
          </cell>
          <cell r="B1822">
            <v>11.783332</v>
          </cell>
        </row>
        <row r="1823">
          <cell r="A1823">
            <v>41759</v>
          </cell>
          <cell r="B1823">
            <v>12.136666</v>
          </cell>
        </row>
        <row r="1824">
          <cell r="A1824">
            <v>41761</v>
          </cell>
          <cell r="B1824">
            <v>12.283332</v>
          </cell>
        </row>
        <row r="1825">
          <cell r="A1825">
            <v>41764</v>
          </cell>
          <cell r="B1825">
            <v>12.383331999999999</v>
          </cell>
        </row>
        <row r="1826">
          <cell r="A1826">
            <v>41765</v>
          </cell>
          <cell r="B1826">
            <v>12.333333</v>
          </cell>
        </row>
        <row r="1827">
          <cell r="A1827">
            <v>41766</v>
          </cell>
          <cell r="B1827">
            <v>12.379999</v>
          </cell>
        </row>
        <row r="1828">
          <cell r="A1828">
            <v>41767</v>
          </cell>
          <cell r="B1828">
            <v>12.639999</v>
          </cell>
        </row>
        <row r="1829">
          <cell r="A1829">
            <v>41768</v>
          </cell>
          <cell r="B1829">
            <v>12.733333</v>
          </cell>
        </row>
        <row r="1830">
          <cell r="A1830">
            <v>41771</v>
          </cell>
          <cell r="B1830">
            <v>12.749999000000001</v>
          </cell>
        </row>
        <row r="1831">
          <cell r="A1831">
            <v>41772</v>
          </cell>
          <cell r="B1831">
            <v>13.016666000000001</v>
          </cell>
        </row>
        <row r="1832">
          <cell r="A1832">
            <v>41773</v>
          </cell>
          <cell r="B1832">
            <v>13.1</v>
          </cell>
        </row>
        <row r="1833">
          <cell r="A1833">
            <v>41774</v>
          </cell>
          <cell r="B1833">
            <v>13.183332</v>
          </cell>
        </row>
        <row r="1834">
          <cell r="A1834">
            <v>41775</v>
          </cell>
          <cell r="B1834">
            <v>13.059998999999999</v>
          </cell>
        </row>
        <row r="1835">
          <cell r="A1835">
            <v>41778</v>
          </cell>
          <cell r="B1835">
            <v>12.9</v>
          </cell>
        </row>
        <row r="1836">
          <cell r="A1836">
            <v>41779</v>
          </cell>
          <cell r="B1836">
            <v>12.849999</v>
          </cell>
        </row>
        <row r="1837">
          <cell r="A1837">
            <v>41780</v>
          </cell>
          <cell r="B1837">
            <v>12.909998999999999</v>
          </cell>
        </row>
        <row r="1838">
          <cell r="A1838">
            <v>41781</v>
          </cell>
          <cell r="B1838">
            <v>12.933332999999999</v>
          </cell>
        </row>
        <row r="1839">
          <cell r="A1839">
            <v>41782</v>
          </cell>
          <cell r="B1839">
            <v>13.093332999999999</v>
          </cell>
        </row>
        <row r="1840">
          <cell r="A1840">
            <v>41785</v>
          </cell>
          <cell r="B1840">
            <v>13.093332999999999</v>
          </cell>
        </row>
        <row r="1841">
          <cell r="A1841">
            <v>41786</v>
          </cell>
          <cell r="B1841">
            <v>13.103332999999999</v>
          </cell>
        </row>
        <row r="1842">
          <cell r="A1842">
            <v>41787</v>
          </cell>
          <cell r="B1842">
            <v>13.166665999999999</v>
          </cell>
        </row>
        <row r="1843">
          <cell r="A1843">
            <v>41788</v>
          </cell>
          <cell r="B1843">
            <v>13.249999000000001</v>
          </cell>
        </row>
        <row r="1844">
          <cell r="A1844">
            <v>41789</v>
          </cell>
          <cell r="B1844">
            <v>13.019999</v>
          </cell>
        </row>
        <row r="1845">
          <cell r="A1845">
            <v>41792</v>
          </cell>
          <cell r="B1845">
            <v>13</v>
          </cell>
        </row>
        <row r="1846">
          <cell r="A1846">
            <v>41793</v>
          </cell>
          <cell r="B1846">
            <v>13.256665999999999</v>
          </cell>
        </row>
        <row r="1847">
          <cell r="A1847">
            <v>41794</v>
          </cell>
          <cell r="B1847">
            <v>13.296666</v>
          </cell>
        </row>
        <row r="1848">
          <cell r="A1848">
            <v>41795</v>
          </cell>
          <cell r="B1848">
            <v>13.416665999999999</v>
          </cell>
        </row>
        <row r="1849">
          <cell r="A1849">
            <v>41796</v>
          </cell>
          <cell r="B1849">
            <v>13.533333000000001</v>
          </cell>
        </row>
        <row r="1850">
          <cell r="A1850">
            <v>41799</v>
          </cell>
          <cell r="B1850">
            <v>13.6</v>
          </cell>
        </row>
        <row r="1851">
          <cell r="A1851">
            <v>41800</v>
          </cell>
          <cell r="B1851">
            <v>13.983332000000001</v>
          </cell>
        </row>
        <row r="1852">
          <cell r="A1852">
            <v>41801</v>
          </cell>
          <cell r="B1852">
            <v>13.849999</v>
          </cell>
        </row>
        <row r="1853">
          <cell r="A1853">
            <v>41803</v>
          </cell>
          <cell r="B1853">
            <v>13.79</v>
          </cell>
        </row>
        <row r="1854">
          <cell r="A1854">
            <v>41806</v>
          </cell>
          <cell r="B1854">
            <v>13.673332</v>
          </cell>
        </row>
        <row r="1855">
          <cell r="A1855">
            <v>41807</v>
          </cell>
          <cell r="B1855">
            <v>13.266666000000001</v>
          </cell>
        </row>
        <row r="1856">
          <cell r="A1856">
            <v>41808</v>
          </cell>
          <cell r="B1856">
            <v>13.586665999999999</v>
          </cell>
        </row>
        <row r="1857">
          <cell r="A1857">
            <v>41810</v>
          </cell>
          <cell r="B1857">
            <v>13.5</v>
          </cell>
        </row>
        <row r="1858">
          <cell r="A1858">
            <v>41813</v>
          </cell>
          <cell r="B1858">
            <v>13.4</v>
          </cell>
        </row>
        <row r="1859">
          <cell r="A1859">
            <v>41814</v>
          </cell>
          <cell r="B1859">
            <v>13.5</v>
          </cell>
        </row>
        <row r="1860">
          <cell r="A1860">
            <v>41815</v>
          </cell>
          <cell r="B1860">
            <v>13.003333</v>
          </cell>
        </row>
        <row r="1861">
          <cell r="A1861">
            <v>41816</v>
          </cell>
          <cell r="B1861">
            <v>13.1</v>
          </cell>
        </row>
        <row r="1862">
          <cell r="A1862">
            <v>41817</v>
          </cell>
          <cell r="B1862">
            <v>12.826665999999999</v>
          </cell>
        </row>
        <row r="1863">
          <cell r="A1863">
            <v>41820</v>
          </cell>
          <cell r="B1863">
            <v>12.666665999999999</v>
          </cell>
        </row>
        <row r="1864">
          <cell r="A1864">
            <v>41821</v>
          </cell>
          <cell r="B1864">
            <v>12.676665</v>
          </cell>
        </row>
        <row r="1865">
          <cell r="A1865">
            <v>41822</v>
          </cell>
          <cell r="B1865">
            <v>12.633333</v>
          </cell>
        </row>
        <row r="1866">
          <cell r="A1866">
            <v>41823</v>
          </cell>
          <cell r="B1866">
            <v>12.849999</v>
          </cell>
        </row>
        <row r="1867">
          <cell r="A1867">
            <v>41824</v>
          </cell>
          <cell r="B1867">
            <v>12.916665999999999</v>
          </cell>
        </row>
        <row r="1868">
          <cell r="A1868">
            <v>41827</v>
          </cell>
          <cell r="B1868">
            <v>12.983332000000001</v>
          </cell>
        </row>
        <row r="1869">
          <cell r="A1869">
            <v>41828</v>
          </cell>
          <cell r="B1869">
            <v>13.119999</v>
          </cell>
        </row>
        <row r="1870">
          <cell r="A1870">
            <v>41830</v>
          </cell>
          <cell r="B1870">
            <v>12.749999000000001</v>
          </cell>
        </row>
        <row r="1871">
          <cell r="A1871">
            <v>41831</v>
          </cell>
          <cell r="B1871">
            <v>12.583332</v>
          </cell>
        </row>
        <row r="1872">
          <cell r="A1872">
            <v>41834</v>
          </cell>
          <cell r="B1872">
            <v>12.416665999999999</v>
          </cell>
        </row>
        <row r="1873">
          <cell r="A1873">
            <v>41835</v>
          </cell>
          <cell r="B1873">
            <v>12.3</v>
          </cell>
        </row>
        <row r="1874">
          <cell r="A1874">
            <v>41836</v>
          </cell>
          <cell r="B1874">
            <v>12.233333</v>
          </cell>
        </row>
        <row r="1875">
          <cell r="A1875">
            <v>41837</v>
          </cell>
          <cell r="B1875">
            <v>12.409998999999999</v>
          </cell>
        </row>
        <row r="1876">
          <cell r="A1876">
            <v>41838</v>
          </cell>
          <cell r="B1876">
            <v>12.4</v>
          </cell>
        </row>
        <row r="1877">
          <cell r="A1877">
            <v>41841</v>
          </cell>
          <cell r="B1877">
            <v>12.833333</v>
          </cell>
        </row>
        <row r="1878">
          <cell r="A1878">
            <v>41842</v>
          </cell>
          <cell r="B1878">
            <v>12.7</v>
          </cell>
        </row>
        <row r="1879">
          <cell r="A1879">
            <v>41843</v>
          </cell>
          <cell r="B1879">
            <v>12.663332</v>
          </cell>
        </row>
        <row r="1880">
          <cell r="A1880">
            <v>41844</v>
          </cell>
          <cell r="B1880">
            <v>12.643331999999999</v>
          </cell>
        </row>
        <row r="1881">
          <cell r="A1881">
            <v>41845</v>
          </cell>
          <cell r="B1881">
            <v>12.786666</v>
          </cell>
        </row>
        <row r="1882">
          <cell r="A1882">
            <v>41848</v>
          </cell>
          <cell r="B1882">
            <v>12.69</v>
          </cell>
        </row>
        <row r="1883">
          <cell r="A1883">
            <v>41849</v>
          </cell>
          <cell r="B1883">
            <v>12.966666</v>
          </cell>
        </row>
        <row r="1884">
          <cell r="A1884">
            <v>41850</v>
          </cell>
          <cell r="B1884">
            <v>12.716666</v>
          </cell>
        </row>
        <row r="1885">
          <cell r="A1885">
            <v>41851</v>
          </cell>
          <cell r="B1885">
            <v>13.063332000000001</v>
          </cell>
        </row>
        <row r="1886">
          <cell r="A1886">
            <v>41852</v>
          </cell>
          <cell r="B1886">
            <v>13.266666000000001</v>
          </cell>
        </row>
        <row r="1887">
          <cell r="A1887">
            <v>41855</v>
          </cell>
          <cell r="B1887">
            <v>13.349999</v>
          </cell>
        </row>
        <row r="1888">
          <cell r="A1888">
            <v>41856</v>
          </cell>
          <cell r="B1888">
            <v>13.626666</v>
          </cell>
        </row>
        <row r="1889">
          <cell r="A1889">
            <v>41857</v>
          </cell>
          <cell r="B1889">
            <v>13.079999000000001</v>
          </cell>
        </row>
        <row r="1890">
          <cell r="A1890">
            <v>41858</v>
          </cell>
          <cell r="B1890">
            <v>13</v>
          </cell>
        </row>
        <row r="1891">
          <cell r="A1891">
            <v>41859</v>
          </cell>
          <cell r="B1891">
            <v>13.066666</v>
          </cell>
        </row>
        <row r="1892">
          <cell r="A1892">
            <v>41862</v>
          </cell>
          <cell r="B1892">
            <v>13.349999</v>
          </cell>
        </row>
        <row r="1893">
          <cell r="A1893">
            <v>41863</v>
          </cell>
          <cell r="B1893">
            <v>13.546666</v>
          </cell>
        </row>
        <row r="1894">
          <cell r="A1894">
            <v>41864</v>
          </cell>
          <cell r="B1894">
            <v>13.949999</v>
          </cell>
        </row>
        <row r="1895">
          <cell r="A1895">
            <v>41865</v>
          </cell>
          <cell r="B1895">
            <v>13.7</v>
          </cell>
        </row>
        <row r="1896">
          <cell r="A1896">
            <v>41866</v>
          </cell>
          <cell r="B1896">
            <v>13.629999</v>
          </cell>
        </row>
        <row r="1897">
          <cell r="A1897">
            <v>41869</v>
          </cell>
          <cell r="B1897">
            <v>13.329999000000001</v>
          </cell>
        </row>
        <row r="1898">
          <cell r="A1898">
            <v>41870</v>
          </cell>
          <cell r="B1898">
            <v>13.253332</v>
          </cell>
        </row>
        <row r="1899">
          <cell r="A1899">
            <v>41871</v>
          </cell>
          <cell r="B1899">
            <v>13.316666</v>
          </cell>
        </row>
        <row r="1900">
          <cell r="A1900">
            <v>41872</v>
          </cell>
          <cell r="B1900">
            <v>13.583332</v>
          </cell>
        </row>
        <row r="1901">
          <cell r="A1901">
            <v>41873</v>
          </cell>
          <cell r="B1901">
            <v>13.633333</v>
          </cell>
        </row>
        <row r="1902">
          <cell r="A1902">
            <v>41876</v>
          </cell>
          <cell r="B1902">
            <v>13.786666</v>
          </cell>
        </row>
        <row r="1903">
          <cell r="A1903">
            <v>41877</v>
          </cell>
          <cell r="B1903">
            <v>13.916665999999999</v>
          </cell>
        </row>
        <row r="1904">
          <cell r="A1904">
            <v>41878</v>
          </cell>
          <cell r="B1904">
            <v>13.766666000000001</v>
          </cell>
        </row>
        <row r="1905">
          <cell r="A1905">
            <v>41879</v>
          </cell>
          <cell r="B1905">
            <v>13.713333</v>
          </cell>
        </row>
        <row r="1906">
          <cell r="A1906">
            <v>41880</v>
          </cell>
          <cell r="B1906">
            <v>13.619999</v>
          </cell>
        </row>
        <row r="1907">
          <cell r="A1907">
            <v>41883</v>
          </cell>
          <cell r="B1907">
            <v>13.829999000000001</v>
          </cell>
        </row>
        <row r="1908">
          <cell r="A1908">
            <v>41884</v>
          </cell>
          <cell r="B1908">
            <v>13.819998999999999</v>
          </cell>
        </row>
        <row r="1909">
          <cell r="A1909">
            <v>41885</v>
          </cell>
          <cell r="B1909">
            <v>13.8</v>
          </cell>
        </row>
        <row r="1910">
          <cell r="A1910">
            <v>41886</v>
          </cell>
          <cell r="B1910">
            <v>13.666665999999999</v>
          </cell>
        </row>
        <row r="1911">
          <cell r="A1911">
            <v>41887</v>
          </cell>
          <cell r="B1911">
            <v>13.513332999999999</v>
          </cell>
        </row>
        <row r="1912">
          <cell r="A1912">
            <v>41890</v>
          </cell>
          <cell r="B1912">
            <v>13.6</v>
          </cell>
        </row>
        <row r="1913">
          <cell r="A1913">
            <v>41891</v>
          </cell>
          <cell r="B1913">
            <v>13.419999000000001</v>
          </cell>
        </row>
        <row r="1914">
          <cell r="A1914">
            <v>41892</v>
          </cell>
          <cell r="B1914">
            <v>13.076665</v>
          </cell>
        </row>
        <row r="1915">
          <cell r="A1915">
            <v>41893</v>
          </cell>
          <cell r="B1915">
            <v>13.333333</v>
          </cell>
        </row>
        <row r="1916">
          <cell r="A1916">
            <v>41894</v>
          </cell>
          <cell r="B1916">
            <v>12.933332999999999</v>
          </cell>
        </row>
        <row r="1917">
          <cell r="A1917">
            <v>41897</v>
          </cell>
          <cell r="B1917">
            <v>12.816666</v>
          </cell>
        </row>
        <row r="1918">
          <cell r="A1918">
            <v>41898</v>
          </cell>
          <cell r="B1918">
            <v>12.886666</v>
          </cell>
        </row>
        <row r="1919">
          <cell r="A1919">
            <v>41899</v>
          </cell>
          <cell r="B1919">
            <v>12.936666000000001</v>
          </cell>
        </row>
        <row r="1920">
          <cell r="A1920">
            <v>41900</v>
          </cell>
          <cell r="B1920">
            <v>12.996665999999999</v>
          </cell>
        </row>
        <row r="1921">
          <cell r="A1921">
            <v>41901</v>
          </cell>
          <cell r="B1921">
            <v>12.766666000000001</v>
          </cell>
        </row>
        <row r="1922">
          <cell r="A1922">
            <v>41904</v>
          </cell>
          <cell r="B1922">
            <v>12.493333</v>
          </cell>
        </row>
        <row r="1923">
          <cell r="A1923">
            <v>41905</v>
          </cell>
          <cell r="B1923">
            <v>12.523332999999999</v>
          </cell>
        </row>
        <row r="1924">
          <cell r="A1924">
            <v>41906</v>
          </cell>
          <cell r="B1924">
            <v>12.729998999999999</v>
          </cell>
        </row>
        <row r="1925">
          <cell r="A1925">
            <v>41907</v>
          </cell>
          <cell r="B1925">
            <v>12.333333</v>
          </cell>
        </row>
        <row r="1926">
          <cell r="A1926">
            <v>41908</v>
          </cell>
          <cell r="B1926">
            <v>12.639999</v>
          </cell>
        </row>
        <row r="1927">
          <cell r="A1927">
            <v>41911</v>
          </cell>
          <cell r="B1927">
            <v>12.509999000000001</v>
          </cell>
        </row>
        <row r="1928">
          <cell r="A1928">
            <v>41912</v>
          </cell>
          <cell r="B1928">
            <v>12.409998999999999</v>
          </cell>
        </row>
        <row r="1929">
          <cell r="A1929">
            <v>41913</v>
          </cell>
          <cell r="B1929">
            <v>12.3</v>
          </cell>
        </row>
        <row r="1930">
          <cell r="A1930">
            <v>41914</v>
          </cell>
          <cell r="B1930">
            <v>12.116666</v>
          </cell>
        </row>
        <row r="1931">
          <cell r="A1931">
            <v>41915</v>
          </cell>
          <cell r="B1931">
            <v>12.4</v>
          </cell>
        </row>
        <row r="1932">
          <cell r="A1932">
            <v>41918</v>
          </cell>
          <cell r="B1932">
            <v>12.333333</v>
          </cell>
        </row>
        <row r="1933">
          <cell r="A1933">
            <v>41919</v>
          </cell>
          <cell r="B1933">
            <v>12.666665999999999</v>
          </cell>
        </row>
        <row r="1934">
          <cell r="A1934">
            <v>41920</v>
          </cell>
          <cell r="B1934">
            <v>12.666665999999999</v>
          </cell>
        </row>
        <row r="1935">
          <cell r="A1935">
            <v>41921</v>
          </cell>
          <cell r="B1935">
            <v>12.706666</v>
          </cell>
        </row>
        <row r="1936">
          <cell r="A1936">
            <v>41922</v>
          </cell>
          <cell r="B1936">
            <v>12.666665999999999</v>
          </cell>
        </row>
        <row r="1937">
          <cell r="A1937">
            <v>41925</v>
          </cell>
          <cell r="B1937">
            <v>12.839999000000001</v>
          </cell>
        </row>
        <row r="1938">
          <cell r="A1938">
            <v>41926</v>
          </cell>
          <cell r="B1938">
            <v>12.673332</v>
          </cell>
        </row>
        <row r="1939">
          <cell r="A1939">
            <v>41927</v>
          </cell>
          <cell r="B1939">
            <v>12.566666</v>
          </cell>
        </row>
        <row r="1940">
          <cell r="A1940">
            <v>41928</v>
          </cell>
          <cell r="B1940">
            <v>12.649998999999999</v>
          </cell>
        </row>
        <row r="1941">
          <cell r="A1941">
            <v>41929</v>
          </cell>
          <cell r="B1941">
            <v>13</v>
          </cell>
        </row>
        <row r="1942">
          <cell r="A1942">
            <v>41932</v>
          </cell>
          <cell r="B1942">
            <v>12.626666</v>
          </cell>
        </row>
        <row r="1943">
          <cell r="A1943">
            <v>41933</v>
          </cell>
          <cell r="B1943">
            <v>12.3</v>
          </cell>
        </row>
        <row r="1944">
          <cell r="A1944">
            <v>41934</v>
          </cell>
          <cell r="B1944">
            <v>11.853332</v>
          </cell>
        </row>
        <row r="1945">
          <cell r="A1945">
            <v>41935</v>
          </cell>
          <cell r="B1945">
            <v>12</v>
          </cell>
        </row>
        <row r="1946">
          <cell r="A1946">
            <v>41936</v>
          </cell>
          <cell r="B1946">
            <v>12.066666</v>
          </cell>
        </row>
        <row r="1947">
          <cell r="A1947">
            <v>41939</v>
          </cell>
          <cell r="B1947">
            <v>11.833333</v>
          </cell>
        </row>
        <row r="1948">
          <cell r="A1948">
            <v>41940</v>
          </cell>
          <cell r="B1948">
            <v>11.749999000000001</v>
          </cell>
        </row>
        <row r="1949">
          <cell r="A1949">
            <v>41941</v>
          </cell>
          <cell r="B1949">
            <v>12.216666</v>
          </cell>
        </row>
        <row r="1950">
          <cell r="A1950">
            <v>41942</v>
          </cell>
          <cell r="B1950">
            <v>11.379999</v>
          </cell>
        </row>
        <row r="1951">
          <cell r="A1951">
            <v>41943</v>
          </cell>
          <cell r="B1951">
            <v>12.039999</v>
          </cell>
        </row>
        <row r="1952">
          <cell r="A1952">
            <v>41946</v>
          </cell>
          <cell r="B1952">
            <v>11.9</v>
          </cell>
        </row>
        <row r="1953">
          <cell r="A1953">
            <v>41947</v>
          </cell>
          <cell r="B1953">
            <v>11.966666</v>
          </cell>
        </row>
        <row r="1954">
          <cell r="A1954">
            <v>41948</v>
          </cell>
          <cell r="B1954">
            <v>11.773332</v>
          </cell>
        </row>
        <row r="1955">
          <cell r="A1955">
            <v>41949</v>
          </cell>
          <cell r="B1955">
            <v>11.4</v>
          </cell>
        </row>
        <row r="1956">
          <cell r="A1956">
            <v>41950</v>
          </cell>
          <cell r="B1956">
            <v>11.406666</v>
          </cell>
        </row>
        <row r="1957">
          <cell r="A1957">
            <v>41953</v>
          </cell>
          <cell r="B1957">
            <v>11.463331999999999</v>
          </cell>
        </row>
        <row r="1958">
          <cell r="A1958">
            <v>41954</v>
          </cell>
          <cell r="B1958">
            <v>11.273332</v>
          </cell>
        </row>
        <row r="1959">
          <cell r="A1959">
            <v>41955</v>
          </cell>
          <cell r="B1959">
            <v>11.509999000000001</v>
          </cell>
        </row>
        <row r="1960">
          <cell r="A1960">
            <v>41956</v>
          </cell>
          <cell r="B1960">
            <v>11.5</v>
          </cell>
        </row>
        <row r="1961">
          <cell r="A1961">
            <v>41957</v>
          </cell>
          <cell r="B1961">
            <v>11.556666</v>
          </cell>
        </row>
        <row r="1962">
          <cell r="A1962">
            <v>41960</v>
          </cell>
          <cell r="B1962">
            <v>11.353332</v>
          </cell>
        </row>
        <row r="1963">
          <cell r="A1963">
            <v>41961</v>
          </cell>
          <cell r="B1963">
            <v>11.466666</v>
          </cell>
        </row>
        <row r="1964">
          <cell r="A1964">
            <v>41962</v>
          </cell>
          <cell r="B1964">
            <v>11.616666</v>
          </cell>
        </row>
        <row r="1965">
          <cell r="A1965">
            <v>41964</v>
          </cell>
          <cell r="B1965">
            <v>11.569998999999999</v>
          </cell>
        </row>
        <row r="1966">
          <cell r="A1966">
            <v>41967</v>
          </cell>
          <cell r="B1966">
            <v>11.903333</v>
          </cell>
        </row>
        <row r="1967">
          <cell r="A1967">
            <v>41968</v>
          </cell>
          <cell r="B1967">
            <v>11.633333</v>
          </cell>
        </row>
        <row r="1968">
          <cell r="A1968">
            <v>41969</v>
          </cell>
          <cell r="B1968">
            <v>11.8</v>
          </cell>
        </row>
        <row r="1969">
          <cell r="A1969">
            <v>41970</v>
          </cell>
          <cell r="B1969">
            <v>12.083332</v>
          </cell>
        </row>
        <row r="1970">
          <cell r="A1970">
            <v>41971</v>
          </cell>
          <cell r="B1970">
            <v>11.843332</v>
          </cell>
        </row>
        <row r="1971">
          <cell r="A1971">
            <v>41974</v>
          </cell>
          <cell r="B1971">
            <v>12</v>
          </cell>
        </row>
        <row r="1972">
          <cell r="A1972">
            <v>41975</v>
          </cell>
          <cell r="B1972">
            <v>11.69</v>
          </cell>
        </row>
        <row r="1973">
          <cell r="A1973">
            <v>41976</v>
          </cell>
          <cell r="B1973">
            <v>12.083332</v>
          </cell>
        </row>
        <row r="1974">
          <cell r="A1974">
            <v>41977</v>
          </cell>
          <cell r="B1974">
            <v>11.493333</v>
          </cell>
        </row>
        <row r="1975">
          <cell r="A1975">
            <v>41978</v>
          </cell>
          <cell r="B1975">
            <v>11.409998999999999</v>
          </cell>
        </row>
        <row r="1976">
          <cell r="A1976">
            <v>41981</v>
          </cell>
          <cell r="B1976">
            <v>11.333333</v>
          </cell>
        </row>
        <row r="1977">
          <cell r="A1977">
            <v>41982</v>
          </cell>
          <cell r="B1977">
            <v>11.116666</v>
          </cell>
        </row>
        <row r="1978">
          <cell r="A1978">
            <v>41983</v>
          </cell>
          <cell r="B1978">
            <v>10.866666</v>
          </cell>
        </row>
        <row r="1979">
          <cell r="A1979">
            <v>41984</v>
          </cell>
          <cell r="B1979">
            <v>10.806666</v>
          </cell>
        </row>
        <row r="1980">
          <cell r="A1980">
            <v>41985</v>
          </cell>
          <cell r="B1980">
            <v>10.833333</v>
          </cell>
        </row>
        <row r="1981">
          <cell r="A1981">
            <v>41988</v>
          </cell>
          <cell r="B1981">
            <v>10.666665999999999</v>
          </cell>
        </row>
        <row r="1982">
          <cell r="A1982">
            <v>41989</v>
          </cell>
          <cell r="B1982">
            <v>10.856666000000001</v>
          </cell>
        </row>
        <row r="1983">
          <cell r="A1983">
            <v>41990</v>
          </cell>
          <cell r="B1983">
            <v>11.256665999999999</v>
          </cell>
        </row>
        <row r="1984">
          <cell r="A1984">
            <v>41991</v>
          </cell>
          <cell r="B1984">
            <v>11.783332</v>
          </cell>
        </row>
        <row r="1985">
          <cell r="A1985">
            <v>41992</v>
          </cell>
          <cell r="B1985">
            <v>11.9</v>
          </cell>
        </row>
        <row r="1986">
          <cell r="A1986">
            <v>41995</v>
          </cell>
          <cell r="B1986">
            <v>11.539999</v>
          </cell>
        </row>
        <row r="1987">
          <cell r="A1987">
            <v>41996</v>
          </cell>
          <cell r="B1987">
            <v>11.546666</v>
          </cell>
        </row>
        <row r="1988">
          <cell r="A1988">
            <v>41999</v>
          </cell>
          <cell r="B1988">
            <v>11.386666</v>
          </cell>
        </row>
        <row r="1989">
          <cell r="A1989">
            <v>42002</v>
          </cell>
          <cell r="B1989">
            <v>12.066666</v>
          </cell>
        </row>
        <row r="1990">
          <cell r="A1990">
            <v>42003</v>
          </cell>
          <cell r="B1990">
            <v>11.666665999999999</v>
          </cell>
        </row>
        <row r="1991">
          <cell r="A1991">
            <v>42006</v>
          </cell>
          <cell r="B1991">
            <v>11.933332999999999</v>
          </cell>
        </row>
        <row r="1992">
          <cell r="A1992">
            <v>42009</v>
          </cell>
          <cell r="B1992">
            <v>11.566666</v>
          </cell>
        </row>
        <row r="1993">
          <cell r="A1993">
            <v>42010</v>
          </cell>
          <cell r="B1993">
            <v>10.933332999999999</v>
          </cell>
        </row>
        <row r="1994">
          <cell r="A1994">
            <v>42011</v>
          </cell>
          <cell r="B1994">
            <v>10.769999</v>
          </cell>
        </row>
        <row r="1995">
          <cell r="A1995">
            <v>42012</v>
          </cell>
          <cell r="B1995">
            <v>11.016666000000001</v>
          </cell>
        </row>
        <row r="1996">
          <cell r="A1996">
            <v>42013</v>
          </cell>
          <cell r="B1996">
            <v>10.903333</v>
          </cell>
        </row>
        <row r="1997">
          <cell r="A1997">
            <v>42016</v>
          </cell>
          <cell r="B1997">
            <v>11.403333</v>
          </cell>
        </row>
        <row r="1998">
          <cell r="A1998">
            <v>42017</v>
          </cell>
          <cell r="B1998">
            <v>11.166665999999999</v>
          </cell>
        </row>
        <row r="1999">
          <cell r="A1999">
            <v>42018</v>
          </cell>
          <cell r="B1999">
            <v>11.083332</v>
          </cell>
        </row>
        <row r="2000">
          <cell r="A2000">
            <v>42019</v>
          </cell>
          <cell r="B2000">
            <v>10.766666000000001</v>
          </cell>
        </row>
        <row r="2001">
          <cell r="A2001">
            <v>42020</v>
          </cell>
          <cell r="B2001">
            <v>11.459999</v>
          </cell>
        </row>
        <row r="2002">
          <cell r="A2002">
            <v>42023</v>
          </cell>
          <cell r="B2002">
            <v>10.666665999999999</v>
          </cell>
        </row>
        <row r="2003">
          <cell r="A2003">
            <v>42024</v>
          </cell>
          <cell r="B2003">
            <v>11.1</v>
          </cell>
        </row>
        <row r="2004">
          <cell r="A2004">
            <v>42025</v>
          </cell>
          <cell r="B2004">
            <v>11.659998999999999</v>
          </cell>
        </row>
        <row r="2005">
          <cell r="A2005">
            <v>42026</v>
          </cell>
          <cell r="B2005">
            <v>11.656666</v>
          </cell>
        </row>
        <row r="2006">
          <cell r="A2006">
            <v>42027</v>
          </cell>
          <cell r="B2006">
            <v>11.569998999999999</v>
          </cell>
        </row>
        <row r="2007">
          <cell r="A2007">
            <v>42030</v>
          </cell>
          <cell r="B2007">
            <v>11.266666000000001</v>
          </cell>
        </row>
        <row r="2008">
          <cell r="A2008">
            <v>42031</v>
          </cell>
          <cell r="B2008">
            <v>11.1</v>
          </cell>
        </row>
        <row r="2009">
          <cell r="A2009">
            <v>42032</v>
          </cell>
          <cell r="B2009">
            <v>11.416665999999999</v>
          </cell>
        </row>
        <row r="2010">
          <cell r="A2010">
            <v>42033</v>
          </cell>
          <cell r="B2010">
            <v>10.966666</v>
          </cell>
        </row>
        <row r="2011">
          <cell r="A2011">
            <v>42034</v>
          </cell>
          <cell r="B2011">
            <v>11.19</v>
          </cell>
        </row>
        <row r="2012">
          <cell r="A2012">
            <v>42037</v>
          </cell>
          <cell r="B2012">
            <v>11.333333</v>
          </cell>
        </row>
        <row r="2013">
          <cell r="A2013">
            <v>42038</v>
          </cell>
          <cell r="B2013">
            <v>11.833333</v>
          </cell>
        </row>
        <row r="2014">
          <cell r="A2014">
            <v>42039</v>
          </cell>
          <cell r="B2014">
            <v>11.749999000000001</v>
          </cell>
        </row>
        <row r="2015">
          <cell r="A2015">
            <v>42040</v>
          </cell>
          <cell r="B2015">
            <v>12.1</v>
          </cell>
        </row>
        <row r="2016">
          <cell r="A2016">
            <v>42041</v>
          </cell>
          <cell r="B2016">
            <v>12.166665999999999</v>
          </cell>
        </row>
        <row r="2017">
          <cell r="A2017">
            <v>42044</v>
          </cell>
          <cell r="B2017">
            <v>12.359999</v>
          </cell>
        </row>
        <row r="2018">
          <cell r="A2018">
            <v>42045</v>
          </cell>
          <cell r="B2018">
            <v>12.273332</v>
          </cell>
        </row>
        <row r="2019">
          <cell r="A2019">
            <v>42046</v>
          </cell>
          <cell r="B2019">
            <v>11.996665999999999</v>
          </cell>
        </row>
        <row r="2020">
          <cell r="A2020">
            <v>42047</v>
          </cell>
          <cell r="B2020">
            <v>11.939999</v>
          </cell>
        </row>
        <row r="2021">
          <cell r="A2021">
            <v>42048</v>
          </cell>
          <cell r="B2021">
            <v>12.2</v>
          </cell>
        </row>
        <row r="2022">
          <cell r="A2022">
            <v>42053</v>
          </cell>
          <cell r="B2022">
            <v>12.283332</v>
          </cell>
        </row>
        <row r="2023">
          <cell r="A2023">
            <v>42054</v>
          </cell>
          <cell r="B2023">
            <v>12.2</v>
          </cell>
        </row>
        <row r="2024">
          <cell r="A2024">
            <v>42055</v>
          </cell>
          <cell r="B2024">
            <v>11.983332000000001</v>
          </cell>
        </row>
        <row r="2025">
          <cell r="A2025">
            <v>42058</v>
          </cell>
          <cell r="B2025">
            <v>11.983332000000001</v>
          </cell>
        </row>
        <row r="2026">
          <cell r="A2026">
            <v>42059</v>
          </cell>
          <cell r="B2026">
            <v>12.183332</v>
          </cell>
        </row>
        <row r="2027">
          <cell r="A2027">
            <v>42060</v>
          </cell>
          <cell r="B2027">
            <v>12.2</v>
          </cell>
        </row>
        <row r="2028">
          <cell r="A2028">
            <v>42061</v>
          </cell>
          <cell r="B2028">
            <v>12.079999000000001</v>
          </cell>
        </row>
        <row r="2029">
          <cell r="A2029">
            <v>42062</v>
          </cell>
          <cell r="B2029">
            <v>11.436666000000001</v>
          </cell>
        </row>
        <row r="2030">
          <cell r="A2030">
            <v>42065</v>
          </cell>
          <cell r="B2030">
            <v>11.396666</v>
          </cell>
        </row>
        <row r="2031">
          <cell r="A2031">
            <v>42066</v>
          </cell>
          <cell r="B2031">
            <v>11.333333</v>
          </cell>
        </row>
        <row r="2032">
          <cell r="A2032">
            <v>42067</v>
          </cell>
          <cell r="B2032">
            <v>11.2</v>
          </cell>
        </row>
        <row r="2033">
          <cell r="A2033">
            <v>42068</v>
          </cell>
          <cell r="B2033">
            <v>11.366666</v>
          </cell>
        </row>
        <row r="2034">
          <cell r="A2034">
            <v>42069</v>
          </cell>
          <cell r="B2034">
            <v>11.333333</v>
          </cell>
        </row>
        <row r="2035">
          <cell r="A2035">
            <v>42072</v>
          </cell>
          <cell r="B2035">
            <v>11.283332</v>
          </cell>
        </row>
        <row r="2036">
          <cell r="A2036">
            <v>42073</v>
          </cell>
          <cell r="B2036">
            <v>11.093332999999999</v>
          </cell>
        </row>
        <row r="2037">
          <cell r="A2037">
            <v>42074</v>
          </cell>
          <cell r="B2037">
            <v>11.2</v>
          </cell>
        </row>
        <row r="2038">
          <cell r="A2038">
            <v>42075</v>
          </cell>
          <cell r="B2038">
            <v>11.233333</v>
          </cell>
        </row>
        <row r="2039">
          <cell r="A2039">
            <v>42076</v>
          </cell>
          <cell r="B2039">
            <v>11.006665999999999</v>
          </cell>
        </row>
        <row r="2040">
          <cell r="A2040">
            <v>42079</v>
          </cell>
          <cell r="B2040">
            <v>11.116666</v>
          </cell>
        </row>
        <row r="2041">
          <cell r="A2041">
            <v>42080</v>
          </cell>
          <cell r="B2041">
            <v>11.169999000000001</v>
          </cell>
        </row>
        <row r="2042">
          <cell r="A2042">
            <v>42081</v>
          </cell>
          <cell r="B2042">
            <v>11.416665999999999</v>
          </cell>
        </row>
        <row r="2043">
          <cell r="A2043">
            <v>42082</v>
          </cell>
          <cell r="B2043">
            <v>11.533333000000001</v>
          </cell>
        </row>
        <row r="2044">
          <cell r="A2044">
            <v>42083</v>
          </cell>
          <cell r="B2044">
            <v>11.5</v>
          </cell>
        </row>
        <row r="2045">
          <cell r="A2045">
            <v>42086</v>
          </cell>
          <cell r="B2045">
            <v>11.666665999999999</v>
          </cell>
        </row>
        <row r="2046">
          <cell r="A2046">
            <v>42087</v>
          </cell>
          <cell r="B2046">
            <v>11.649998999999999</v>
          </cell>
        </row>
        <row r="2047">
          <cell r="A2047">
            <v>42088</v>
          </cell>
          <cell r="B2047">
            <v>11.653332000000001</v>
          </cell>
        </row>
        <row r="2048">
          <cell r="A2048">
            <v>42089</v>
          </cell>
          <cell r="B2048">
            <v>11.666665999999999</v>
          </cell>
        </row>
        <row r="2049">
          <cell r="A2049">
            <v>42090</v>
          </cell>
          <cell r="B2049">
            <v>11.793333000000001</v>
          </cell>
        </row>
        <row r="2050">
          <cell r="A2050">
            <v>42093</v>
          </cell>
          <cell r="B2050">
            <v>11.746665999999999</v>
          </cell>
        </row>
        <row r="2051">
          <cell r="A2051">
            <v>42094</v>
          </cell>
          <cell r="B2051">
            <v>12.166665999999999</v>
          </cell>
        </row>
        <row r="2052">
          <cell r="A2052">
            <v>42095</v>
          </cell>
          <cell r="B2052">
            <v>11.966666</v>
          </cell>
        </row>
        <row r="2053">
          <cell r="A2053">
            <v>42096</v>
          </cell>
          <cell r="B2053">
            <v>12.266666000000001</v>
          </cell>
        </row>
        <row r="2054">
          <cell r="A2054">
            <v>42100</v>
          </cell>
          <cell r="B2054">
            <v>12.3</v>
          </cell>
        </row>
        <row r="2055">
          <cell r="A2055">
            <v>42101</v>
          </cell>
          <cell r="B2055">
            <v>12.183332</v>
          </cell>
        </row>
        <row r="2056">
          <cell r="A2056">
            <v>42102</v>
          </cell>
          <cell r="B2056">
            <v>12.193333000000001</v>
          </cell>
        </row>
        <row r="2057">
          <cell r="A2057">
            <v>42103</v>
          </cell>
          <cell r="B2057">
            <v>12.116666</v>
          </cell>
        </row>
        <row r="2058">
          <cell r="A2058">
            <v>42104</v>
          </cell>
          <cell r="B2058">
            <v>12.076665</v>
          </cell>
        </row>
        <row r="2059">
          <cell r="A2059">
            <v>42107</v>
          </cell>
          <cell r="B2059">
            <v>12.049999</v>
          </cell>
        </row>
        <row r="2060">
          <cell r="A2060">
            <v>42108</v>
          </cell>
          <cell r="B2060">
            <v>12.329999000000001</v>
          </cell>
        </row>
        <row r="2061">
          <cell r="A2061">
            <v>42109</v>
          </cell>
          <cell r="B2061">
            <v>12.233333</v>
          </cell>
        </row>
        <row r="2062">
          <cell r="A2062">
            <v>42110</v>
          </cell>
          <cell r="B2062">
            <v>11.933332999999999</v>
          </cell>
        </row>
        <row r="2063">
          <cell r="A2063">
            <v>42111</v>
          </cell>
          <cell r="B2063">
            <v>12.146666</v>
          </cell>
        </row>
        <row r="2064">
          <cell r="A2064">
            <v>42114</v>
          </cell>
          <cell r="B2064">
            <v>12.233333</v>
          </cell>
        </row>
        <row r="2065">
          <cell r="A2065">
            <v>42116</v>
          </cell>
          <cell r="B2065">
            <v>12.333333</v>
          </cell>
        </row>
        <row r="2066">
          <cell r="A2066">
            <v>42117</v>
          </cell>
          <cell r="B2066">
            <v>12.339999000000001</v>
          </cell>
        </row>
        <row r="2067">
          <cell r="A2067">
            <v>42118</v>
          </cell>
          <cell r="B2067">
            <v>12.416665999999999</v>
          </cell>
        </row>
        <row r="2068">
          <cell r="A2068">
            <v>42121</v>
          </cell>
          <cell r="B2068">
            <v>12.383331999999999</v>
          </cell>
        </row>
        <row r="2069">
          <cell r="A2069">
            <v>42122</v>
          </cell>
          <cell r="B2069">
            <v>12.093332999999999</v>
          </cell>
        </row>
        <row r="2070">
          <cell r="A2070">
            <v>42123</v>
          </cell>
          <cell r="B2070">
            <v>12.066666</v>
          </cell>
        </row>
        <row r="2071">
          <cell r="A2071">
            <v>42124</v>
          </cell>
          <cell r="B2071">
            <v>11.603332999999999</v>
          </cell>
        </row>
        <row r="2072">
          <cell r="A2072">
            <v>42128</v>
          </cell>
          <cell r="B2072">
            <v>12.166665999999999</v>
          </cell>
        </row>
        <row r="2073">
          <cell r="A2073">
            <v>42129</v>
          </cell>
          <cell r="B2073">
            <v>12.336665999999999</v>
          </cell>
        </row>
        <row r="2074">
          <cell r="A2074">
            <v>42130</v>
          </cell>
          <cell r="B2074">
            <v>12.616666</v>
          </cell>
        </row>
        <row r="2075">
          <cell r="A2075">
            <v>42131</v>
          </cell>
          <cell r="B2075">
            <v>12.866666</v>
          </cell>
        </row>
        <row r="2076">
          <cell r="A2076">
            <v>42132</v>
          </cell>
          <cell r="B2076">
            <v>13</v>
          </cell>
        </row>
        <row r="2077">
          <cell r="A2077">
            <v>42135</v>
          </cell>
          <cell r="B2077">
            <v>12.706666</v>
          </cell>
        </row>
        <row r="2078">
          <cell r="A2078">
            <v>42136</v>
          </cell>
          <cell r="B2078">
            <v>12.683332</v>
          </cell>
        </row>
        <row r="2079">
          <cell r="A2079">
            <v>42137</v>
          </cell>
          <cell r="B2079">
            <v>12.579999000000001</v>
          </cell>
        </row>
        <row r="2080">
          <cell r="A2080">
            <v>42138</v>
          </cell>
          <cell r="B2080">
            <v>12.849999</v>
          </cell>
        </row>
        <row r="2081">
          <cell r="A2081">
            <v>42139</v>
          </cell>
          <cell r="B2081">
            <v>13.133333</v>
          </cell>
        </row>
        <row r="2082">
          <cell r="A2082">
            <v>42142</v>
          </cell>
          <cell r="B2082">
            <v>13.029999</v>
          </cell>
        </row>
        <row r="2083">
          <cell r="A2083">
            <v>42143</v>
          </cell>
          <cell r="B2083">
            <v>13</v>
          </cell>
        </row>
        <row r="2084">
          <cell r="A2084">
            <v>42144</v>
          </cell>
          <cell r="B2084">
            <v>12.673332</v>
          </cell>
        </row>
        <row r="2085">
          <cell r="A2085">
            <v>42145</v>
          </cell>
          <cell r="B2085">
            <v>12.913333</v>
          </cell>
        </row>
        <row r="2086">
          <cell r="A2086">
            <v>42146</v>
          </cell>
          <cell r="B2086">
            <v>13.383331999999999</v>
          </cell>
        </row>
        <row r="2087">
          <cell r="A2087">
            <v>42149</v>
          </cell>
          <cell r="B2087">
            <v>13.159998999999999</v>
          </cell>
        </row>
        <row r="2088">
          <cell r="A2088">
            <v>42150</v>
          </cell>
          <cell r="B2088">
            <v>12.716666</v>
          </cell>
        </row>
        <row r="2089">
          <cell r="A2089">
            <v>42151</v>
          </cell>
          <cell r="B2089">
            <v>13.069998999999999</v>
          </cell>
        </row>
        <row r="2090">
          <cell r="A2090">
            <v>42152</v>
          </cell>
          <cell r="B2090">
            <v>12.819998999999999</v>
          </cell>
        </row>
        <row r="2091">
          <cell r="A2091">
            <v>42153</v>
          </cell>
          <cell r="B2091">
            <v>12.433332999999999</v>
          </cell>
        </row>
        <row r="2092">
          <cell r="A2092">
            <v>42156</v>
          </cell>
          <cell r="B2092">
            <v>12.983332000000001</v>
          </cell>
        </row>
        <row r="2093">
          <cell r="A2093">
            <v>42157</v>
          </cell>
          <cell r="B2093">
            <v>13.219999</v>
          </cell>
        </row>
        <row r="2094">
          <cell r="A2094">
            <v>42158</v>
          </cell>
          <cell r="B2094">
            <v>13.233333</v>
          </cell>
        </row>
        <row r="2095">
          <cell r="A2095">
            <v>42160</v>
          </cell>
          <cell r="B2095">
            <v>13.1</v>
          </cell>
        </row>
        <row r="2096">
          <cell r="A2096">
            <v>42163</v>
          </cell>
          <cell r="B2096">
            <v>12.946666</v>
          </cell>
        </row>
        <row r="2097">
          <cell r="A2097">
            <v>42164</v>
          </cell>
          <cell r="B2097">
            <v>12.883331999999999</v>
          </cell>
        </row>
        <row r="2098">
          <cell r="A2098">
            <v>42165</v>
          </cell>
          <cell r="B2098">
            <v>13.063332000000001</v>
          </cell>
        </row>
        <row r="2099">
          <cell r="A2099">
            <v>42166</v>
          </cell>
          <cell r="B2099">
            <v>13.043331999999999</v>
          </cell>
        </row>
        <row r="2100">
          <cell r="A2100">
            <v>42167</v>
          </cell>
          <cell r="B2100">
            <v>12.919999000000001</v>
          </cell>
        </row>
        <row r="2101">
          <cell r="A2101">
            <v>42170</v>
          </cell>
          <cell r="B2101">
            <v>12.379999</v>
          </cell>
        </row>
        <row r="2102">
          <cell r="A2102">
            <v>42171</v>
          </cell>
          <cell r="B2102">
            <v>12.246665999999999</v>
          </cell>
        </row>
        <row r="2103">
          <cell r="A2103">
            <v>42172</v>
          </cell>
          <cell r="B2103">
            <v>12.183332</v>
          </cell>
        </row>
        <row r="2104">
          <cell r="A2104">
            <v>42173</v>
          </cell>
          <cell r="B2104">
            <v>12.533333000000001</v>
          </cell>
        </row>
        <row r="2105">
          <cell r="A2105">
            <v>42174</v>
          </cell>
          <cell r="B2105">
            <v>12.663332</v>
          </cell>
        </row>
        <row r="2106">
          <cell r="A2106">
            <v>42177</v>
          </cell>
          <cell r="B2106">
            <v>12.716666</v>
          </cell>
        </row>
        <row r="2107">
          <cell r="A2107">
            <v>42178</v>
          </cell>
          <cell r="B2107">
            <v>13.139999</v>
          </cell>
        </row>
        <row r="2108">
          <cell r="A2108">
            <v>42179</v>
          </cell>
          <cell r="B2108">
            <v>13</v>
          </cell>
        </row>
        <row r="2109">
          <cell r="A2109">
            <v>42180</v>
          </cell>
          <cell r="B2109">
            <v>12.933332999999999</v>
          </cell>
        </row>
        <row r="2110">
          <cell r="A2110">
            <v>42181</v>
          </cell>
          <cell r="B2110">
            <v>13.316666</v>
          </cell>
        </row>
        <row r="2111">
          <cell r="A2111">
            <v>42184</v>
          </cell>
          <cell r="B2111">
            <v>12.966666</v>
          </cell>
        </row>
        <row r="2112">
          <cell r="A2112">
            <v>42185</v>
          </cell>
          <cell r="B2112">
            <v>13</v>
          </cell>
        </row>
        <row r="2113">
          <cell r="A2113">
            <v>42186</v>
          </cell>
          <cell r="B2113">
            <v>13</v>
          </cell>
        </row>
        <row r="2114">
          <cell r="A2114">
            <v>42187</v>
          </cell>
          <cell r="B2114">
            <v>13.09</v>
          </cell>
        </row>
        <row r="2115">
          <cell r="A2115">
            <v>42188</v>
          </cell>
          <cell r="B2115">
            <v>13.003333</v>
          </cell>
        </row>
        <row r="2116">
          <cell r="A2116">
            <v>42191</v>
          </cell>
          <cell r="B2116">
            <v>12.883331999999999</v>
          </cell>
        </row>
        <row r="2117">
          <cell r="A2117">
            <v>42192</v>
          </cell>
          <cell r="B2117">
            <v>12.79</v>
          </cell>
        </row>
        <row r="2118">
          <cell r="A2118">
            <v>42193</v>
          </cell>
          <cell r="B2118">
            <v>12.403333</v>
          </cell>
        </row>
        <row r="2119">
          <cell r="A2119">
            <v>42195</v>
          </cell>
          <cell r="B2119">
            <v>12.513332999999999</v>
          </cell>
        </row>
        <row r="2120">
          <cell r="A2120">
            <v>42198</v>
          </cell>
          <cell r="B2120">
            <v>12.566666</v>
          </cell>
        </row>
        <row r="2121">
          <cell r="A2121">
            <v>42199</v>
          </cell>
          <cell r="B2121">
            <v>12.753332</v>
          </cell>
        </row>
        <row r="2122">
          <cell r="A2122">
            <v>42200</v>
          </cell>
          <cell r="B2122">
            <v>12.433332999999999</v>
          </cell>
        </row>
        <row r="2123">
          <cell r="A2123">
            <v>42201</v>
          </cell>
          <cell r="B2123">
            <v>12.419999000000001</v>
          </cell>
        </row>
        <row r="2124">
          <cell r="A2124">
            <v>42202</v>
          </cell>
          <cell r="B2124">
            <v>12.276664999999999</v>
          </cell>
        </row>
        <row r="2125">
          <cell r="A2125">
            <v>42205</v>
          </cell>
          <cell r="B2125">
            <v>12.166665999999999</v>
          </cell>
        </row>
        <row r="2126">
          <cell r="A2126">
            <v>42206</v>
          </cell>
          <cell r="B2126">
            <v>12.146666</v>
          </cell>
        </row>
        <row r="2127">
          <cell r="A2127">
            <v>42207</v>
          </cell>
          <cell r="B2127">
            <v>12.093332999999999</v>
          </cell>
        </row>
        <row r="2128">
          <cell r="A2128">
            <v>42208</v>
          </cell>
          <cell r="B2128">
            <v>12.029999</v>
          </cell>
        </row>
        <row r="2129">
          <cell r="A2129">
            <v>42209</v>
          </cell>
          <cell r="B2129">
            <v>11.716666</v>
          </cell>
        </row>
        <row r="2130">
          <cell r="A2130">
            <v>42212</v>
          </cell>
          <cell r="B2130">
            <v>11.6</v>
          </cell>
        </row>
        <row r="2131">
          <cell r="A2131">
            <v>42213</v>
          </cell>
          <cell r="B2131">
            <v>11.626666</v>
          </cell>
        </row>
        <row r="2132">
          <cell r="A2132">
            <v>42214</v>
          </cell>
          <cell r="B2132">
            <v>11.533333000000001</v>
          </cell>
        </row>
        <row r="2133">
          <cell r="A2133">
            <v>42215</v>
          </cell>
          <cell r="B2133">
            <v>11.409998999999999</v>
          </cell>
        </row>
        <row r="2134">
          <cell r="A2134">
            <v>42216</v>
          </cell>
          <cell r="B2134">
            <v>11.686666000000001</v>
          </cell>
        </row>
        <row r="2135">
          <cell r="A2135">
            <v>42219</v>
          </cell>
          <cell r="B2135">
            <v>11.679999</v>
          </cell>
        </row>
        <row r="2136">
          <cell r="A2136">
            <v>42220</v>
          </cell>
          <cell r="B2136">
            <v>11.759999000000001</v>
          </cell>
        </row>
        <row r="2137">
          <cell r="A2137">
            <v>42221</v>
          </cell>
          <cell r="B2137">
            <v>11.729998999999999</v>
          </cell>
        </row>
        <row r="2138">
          <cell r="A2138">
            <v>42222</v>
          </cell>
          <cell r="B2138">
            <v>11.49</v>
          </cell>
        </row>
        <row r="2139">
          <cell r="A2139">
            <v>42223</v>
          </cell>
          <cell r="B2139">
            <v>11.223333</v>
          </cell>
        </row>
        <row r="2140">
          <cell r="A2140">
            <v>42226</v>
          </cell>
          <cell r="B2140">
            <v>11.333333</v>
          </cell>
        </row>
        <row r="2141">
          <cell r="A2141">
            <v>42227</v>
          </cell>
          <cell r="B2141">
            <v>11.266666000000001</v>
          </cell>
        </row>
        <row r="2142">
          <cell r="A2142">
            <v>42228</v>
          </cell>
          <cell r="B2142">
            <v>10.949999</v>
          </cell>
        </row>
        <row r="2143">
          <cell r="A2143">
            <v>42229</v>
          </cell>
          <cell r="B2143">
            <v>10.703333000000001</v>
          </cell>
        </row>
        <row r="2144">
          <cell r="A2144">
            <v>42230</v>
          </cell>
          <cell r="B2144">
            <v>10.616666</v>
          </cell>
        </row>
        <row r="2145">
          <cell r="A2145">
            <v>42233</v>
          </cell>
          <cell r="B2145">
            <v>10.906666</v>
          </cell>
        </row>
        <row r="2146">
          <cell r="A2146">
            <v>42234</v>
          </cell>
          <cell r="B2146">
            <v>11.096666000000001</v>
          </cell>
        </row>
        <row r="2147">
          <cell r="A2147">
            <v>42235</v>
          </cell>
          <cell r="B2147">
            <v>10.863332</v>
          </cell>
        </row>
        <row r="2148">
          <cell r="A2148">
            <v>42236</v>
          </cell>
          <cell r="B2148">
            <v>10.7</v>
          </cell>
        </row>
        <row r="2149">
          <cell r="A2149">
            <v>42237</v>
          </cell>
          <cell r="B2149">
            <v>10.329999000000001</v>
          </cell>
        </row>
        <row r="2150">
          <cell r="A2150">
            <v>42240</v>
          </cell>
          <cell r="B2150">
            <v>10</v>
          </cell>
        </row>
        <row r="2151">
          <cell r="A2151">
            <v>42241</v>
          </cell>
          <cell r="B2151">
            <v>10.239998999999999</v>
          </cell>
        </row>
        <row r="2152">
          <cell r="A2152">
            <v>42242</v>
          </cell>
          <cell r="B2152">
            <v>10.293333000000001</v>
          </cell>
        </row>
        <row r="2153">
          <cell r="A2153">
            <v>42243</v>
          </cell>
          <cell r="B2153">
            <v>10.369999</v>
          </cell>
        </row>
        <row r="2154">
          <cell r="A2154">
            <v>42244</v>
          </cell>
          <cell r="B2154">
            <v>10.753332</v>
          </cell>
        </row>
        <row r="2155">
          <cell r="A2155">
            <v>42247</v>
          </cell>
          <cell r="B2155">
            <v>10.566666</v>
          </cell>
        </row>
        <row r="2156">
          <cell r="A2156">
            <v>42248</v>
          </cell>
          <cell r="B2156">
            <v>9.949999</v>
          </cell>
        </row>
        <row r="2157">
          <cell r="A2157">
            <v>42249</v>
          </cell>
          <cell r="B2157">
            <v>9.9299990000000005</v>
          </cell>
        </row>
        <row r="2158">
          <cell r="A2158">
            <v>42250</v>
          </cell>
          <cell r="B2158">
            <v>10.333333</v>
          </cell>
        </row>
        <row r="2159">
          <cell r="A2159">
            <v>42251</v>
          </cell>
          <cell r="B2159">
            <v>9.8666660000000004</v>
          </cell>
        </row>
        <row r="2160">
          <cell r="A2160">
            <v>42255</v>
          </cell>
          <cell r="B2160">
            <v>10</v>
          </cell>
        </row>
        <row r="2161">
          <cell r="A2161">
            <v>42256</v>
          </cell>
          <cell r="B2161">
            <v>10.126666</v>
          </cell>
        </row>
        <row r="2162">
          <cell r="A2162">
            <v>42257</v>
          </cell>
          <cell r="B2162">
            <v>9.7666660000000007</v>
          </cell>
        </row>
        <row r="2163">
          <cell r="A2163">
            <v>42258</v>
          </cell>
          <cell r="B2163">
            <v>10</v>
          </cell>
        </row>
        <row r="2164">
          <cell r="A2164">
            <v>42261</v>
          </cell>
          <cell r="B2164">
            <v>10</v>
          </cell>
        </row>
        <row r="2165">
          <cell r="A2165">
            <v>42262</v>
          </cell>
          <cell r="B2165">
            <v>10</v>
          </cell>
        </row>
        <row r="2166">
          <cell r="A2166">
            <v>42263</v>
          </cell>
          <cell r="B2166">
            <v>10.513332999999999</v>
          </cell>
        </row>
        <row r="2167">
          <cell r="A2167">
            <v>42264</v>
          </cell>
          <cell r="B2167">
            <v>10.159998999999999</v>
          </cell>
        </row>
        <row r="2168">
          <cell r="A2168">
            <v>42265</v>
          </cell>
          <cell r="B2168">
            <v>10</v>
          </cell>
        </row>
        <row r="2169">
          <cell r="A2169">
            <v>42268</v>
          </cell>
          <cell r="B2169">
            <v>9.9766650000000006</v>
          </cell>
        </row>
        <row r="2170">
          <cell r="A2170">
            <v>42269</v>
          </cell>
          <cell r="B2170">
            <v>9.9633319999999994</v>
          </cell>
        </row>
        <row r="2171">
          <cell r="A2171">
            <v>42270</v>
          </cell>
          <cell r="B2171">
            <v>9.8666660000000004</v>
          </cell>
        </row>
        <row r="2172">
          <cell r="A2172">
            <v>42271</v>
          </cell>
          <cell r="B2172">
            <v>9.733333</v>
          </cell>
        </row>
        <row r="2173">
          <cell r="A2173">
            <v>42272</v>
          </cell>
          <cell r="B2173">
            <v>9.7266659999999998</v>
          </cell>
        </row>
        <row r="2174">
          <cell r="A2174">
            <v>42275</v>
          </cell>
          <cell r="B2174">
            <v>9.619999</v>
          </cell>
        </row>
        <row r="2175">
          <cell r="A2175">
            <v>42276</v>
          </cell>
          <cell r="B2175">
            <v>9.7733319999999999</v>
          </cell>
        </row>
        <row r="2176">
          <cell r="A2176">
            <v>42277</v>
          </cell>
          <cell r="B2176">
            <v>10.046666</v>
          </cell>
        </row>
        <row r="2177">
          <cell r="A2177">
            <v>42278</v>
          </cell>
          <cell r="B2177">
            <v>9.8333329999999997</v>
          </cell>
        </row>
        <row r="2178">
          <cell r="A2178">
            <v>42279</v>
          </cell>
          <cell r="B2178">
            <v>10.226666</v>
          </cell>
        </row>
        <row r="2179">
          <cell r="A2179">
            <v>42282</v>
          </cell>
          <cell r="B2179">
            <v>10.469999</v>
          </cell>
        </row>
        <row r="2180">
          <cell r="A2180">
            <v>42283</v>
          </cell>
          <cell r="B2180">
            <v>10.296666</v>
          </cell>
        </row>
        <row r="2181">
          <cell r="A2181">
            <v>42284</v>
          </cell>
          <cell r="B2181">
            <v>10.666665999999999</v>
          </cell>
        </row>
        <row r="2182">
          <cell r="A2182">
            <v>42285</v>
          </cell>
          <cell r="B2182">
            <v>10.696666</v>
          </cell>
        </row>
        <row r="2183">
          <cell r="A2183">
            <v>42286</v>
          </cell>
          <cell r="B2183">
            <v>11.009999000000001</v>
          </cell>
        </row>
        <row r="2184">
          <cell r="A2184">
            <v>42290</v>
          </cell>
          <cell r="B2184">
            <v>11.049999</v>
          </cell>
        </row>
        <row r="2185">
          <cell r="A2185">
            <v>42291</v>
          </cell>
          <cell r="B2185">
            <v>10.749999000000001</v>
          </cell>
        </row>
        <row r="2186">
          <cell r="A2186">
            <v>42292</v>
          </cell>
          <cell r="B2186">
            <v>11.1</v>
          </cell>
        </row>
        <row r="2187">
          <cell r="A2187">
            <v>42293</v>
          </cell>
          <cell r="B2187">
            <v>10.833333</v>
          </cell>
        </row>
        <row r="2188">
          <cell r="A2188">
            <v>42296</v>
          </cell>
          <cell r="B2188">
            <v>11.439999</v>
          </cell>
        </row>
        <row r="2189">
          <cell r="A2189">
            <v>42297</v>
          </cell>
          <cell r="B2189">
            <v>11.466666</v>
          </cell>
        </row>
        <row r="2190">
          <cell r="A2190">
            <v>42298</v>
          </cell>
          <cell r="B2190">
            <v>11.166665999999999</v>
          </cell>
        </row>
        <row r="2191">
          <cell r="A2191">
            <v>42299</v>
          </cell>
          <cell r="B2191">
            <v>11.633333</v>
          </cell>
        </row>
        <row r="2192">
          <cell r="A2192">
            <v>42300</v>
          </cell>
          <cell r="B2192">
            <v>11.553331999999999</v>
          </cell>
        </row>
        <row r="2193">
          <cell r="A2193">
            <v>42303</v>
          </cell>
          <cell r="B2193">
            <v>11.639999</v>
          </cell>
        </row>
        <row r="2194">
          <cell r="A2194">
            <v>42304</v>
          </cell>
          <cell r="B2194">
            <v>11.666665999999999</v>
          </cell>
        </row>
        <row r="2195">
          <cell r="A2195">
            <v>42305</v>
          </cell>
          <cell r="B2195">
            <v>11.033333000000001</v>
          </cell>
        </row>
        <row r="2196">
          <cell r="A2196">
            <v>42306</v>
          </cell>
          <cell r="B2196">
            <v>11.096666000000001</v>
          </cell>
        </row>
        <row r="2197">
          <cell r="A2197">
            <v>42307</v>
          </cell>
          <cell r="B2197">
            <v>11.39</v>
          </cell>
        </row>
        <row r="2198">
          <cell r="A2198">
            <v>42311</v>
          </cell>
          <cell r="B2198">
            <v>12.156666</v>
          </cell>
        </row>
        <row r="2199">
          <cell r="A2199">
            <v>42312</v>
          </cell>
          <cell r="B2199">
            <v>11.809998999999999</v>
          </cell>
        </row>
        <row r="2200">
          <cell r="A2200">
            <v>42313</v>
          </cell>
          <cell r="B2200">
            <v>12.249999000000001</v>
          </cell>
        </row>
        <row r="2201">
          <cell r="A2201">
            <v>42314</v>
          </cell>
          <cell r="B2201">
            <v>12.186666000000001</v>
          </cell>
        </row>
        <row r="2202">
          <cell r="A2202">
            <v>42317</v>
          </cell>
          <cell r="B2202">
            <v>12.3</v>
          </cell>
        </row>
        <row r="2203">
          <cell r="A2203">
            <v>42318</v>
          </cell>
          <cell r="B2203">
            <v>12.159998999999999</v>
          </cell>
        </row>
        <row r="2204">
          <cell r="A2204">
            <v>42319</v>
          </cell>
          <cell r="B2204">
            <v>11.996665999999999</v>
          </cell>
        </row>
        <row r="2205">
          <cell r="A2205">
            <v>42320</v>
          </cell>
          <cell r="B2205">
            <v>12.083332</v>
          </cell>
        </row>
        <row r="2206">
          <cell r="A2206">
            <v>42321</v>
          </cell>
          <cell r="B2206">
            <v>12.033333000000001</v>
          </cell>
        </row>
        <row r="2207">
          <cell r="A2207">
            <v>42324</v>
          </cell>
          <cell r="B2207">
            <v>11.766666000000001</v>
          </cell>
        </row>
        <row r="2208">
          <cell r="A2208">
            <v>42325</v>
          </cell>
          <cell r="B2208">
            <v>11.883331999999999</v>
          </cell>
        </row>
        <row r="2209">
          <cell r="A2209">
            <v>42326</v>
          </cell>
          <cell r="B2209">
            <v>11.916665999999999</v>
          </cell>
        </row>
        <row r="2210">
          <cell r="A2210">
            <v>42327</v>
          </cell>
          <cell r="B2210">
            <v>11.733333</v>
          </cell>
        </row>
        <row r="2211">
          <cell r="A2211">
            <v>42331</v>
          </cell>
          <cell r="B2211">
            <v>12.046666</v>
          </cell>
        </row>
        <row r="2212">
          <cell r="A2212">
            <v>42332</v>
          </cell>
          <cell r="B2212">
            <v>11.883331999999999</v>
          </cell>
        </row>
        <row r="2213">
          <cell r="A2213">
            <v>42333</v>
          </cell>
          <cell r="B2213">
            <v>11.866666</v>
          </cell>
        </row>
        <row r="2214">
          <cell r="A2214">
            <v>42334</v>
          </cell>
          <cell r="B2214">
            <v>12</v>
          </cell>
        </row>
        <row r="2215">
          <cell r="A2215">
            <v>42335</v>
          </cell>
          <cell r="B2215">
            <v>11.833333</v>
          </cell>
        </row>
        <row r="2216">
          <cell r="A2216">
            <v>42338</v>
          </cell>
          <cell r="B2216">
            <v>11.156666</v>
          </cell>
        </row>
        <row r="2217">
          <cell r="A2217">
            <v>42339</v>
          </cell>
          <cell r="B2217">
            <v>11.466666</v>
          </cell>
        </row>
        <row r="2218">
          <cell r="A2218">
            <v>42340</v>
          </cell>
          <cell r="B2218">
            <v>11.7</v>
          </cell>
        </row>
        <row r="2219">
          <cell r="A2219">
            <v>42341</v>
          </cell>
          <cell r="B2219">
            <v>12.166665999999999</v>
          </cell>
        </row>
        <row r="2220">
          <cell r="A2220">
            <v>42342</v>
          </cell>
          <cell r="B2220">
            <v>11.536666</v>
          </cell>
        </row>
        <row r="2221">
          <cell r="A2221">
            <v>42345</v>
          </cell>
          <cell r="B2221">
            <v>11.649998999999999</v>
          </cell>
        </row>
        <row r="2222">
          <cell r="A2222">
            <v>42346</v>
          </cell>
          <cell r="B2222">
            <v>11.249999000000001</v>
          </cell>
        </row>
        <row r="2223">
          <cell r="A2223">
            <v>42347</v>
          </cell>
          <cell r="B2223">
            <v>11.216666</v>
          </cell>
        </row>
        <row r="2224">
          <cell r="A2224">
            <v>42348</v>
          </cell>
          <cell r="B2224">
            <v>10.503333</v>
          </cell>
        </row>
        <row r="2225">
          <cell r="A2225">
            <v>42349</v>
          </cell>
          <cell r="B2225">
            <v>10.666665999999999</v>
          </cell>
        </row>
        <row r="2226">
          <cell r="A2226">
            <v>42352</v>
          </cell>
          <cell r="B2226">
            <v>10.569998999999999</v>
          </cell>
        </row>
        <row r="2227">
          <cell r="A2227">
            <v>42353</v>
          </cell>
          <cell r="B2227">
            <v>10.509999000000001</v>
          </cell>
        </row>
        <row r="2228">
          <cell r="A2228">
            <v>42354</v>
          </cell>
          <cell r="B2228">
            <v>10.396666</v>
          </cell>
        </row>
        <row r="2229">
          <cell r="A2229">
            <v>42355</v>
          </cell>
          <cell r="B2229">
            <v>10.649998999999999</v>
          </cell>
        </row>
        <row r="2230">
          <cell r="A2230">
            <v>42356</v>
          </cell>
          <cell r="B2230">
            <v>10.563332000000001</v>
          </cell>
        </row>
        <row r="2231">
          <cell r="A2231">
            <v>42359</v>
          </cell>
          <cell r="B2231">
            <v>10.103332999999999</v>
          </cell>
        </row>
        <row r="2232">
          <cell r="A2232">
            <v>42360</v>
          </cell>
          <cell r="B2232">
            <v>10.333333</v>
          </cell>
        </row>
        <row r="2233">
          <cell r="A2233">
            <v>42361</v>
          </cell>
          <cell r="B2233">
            <v>10.666665999999999</v>
          </cell>
        </row>
        <row r="2234">
          <cell r="A2234">
            <v>42366</v>
          </cell>
          <cell r="B2234">
            <v>10.449999</v>
          </cell>
        </row>
        <row r="2235">
          <cell r="A2235">
            <v>42367</v>
          </cell>
          <cell r="B2235">
            <v>10.449999</v>
          </cell>
        </row>
        <row r="2236">
          <cell r="A2236">
            <v>42368</v>
          </cell>
          <cell r="B2236">
            <v>10.343332</v>
          </cell>
        </row>
        <row r="2237">
          <cell r="A2237">
            <v>42373</v>
          </cell>
          <cell r="B2237">
            <v>10.229998999999999</v>
          </cell>
        </row>
        <row r="2238">
          <cell r="A2238">
            <v>42374</v>
          </cell>
          <cell r="B2238">
            <v>10.179999</v>
          </cell>
        </row>
        <row r="2239">
          <cell r="A2239">
            <v>42375</v>
          </cell>
          <cell r="B2239">
            <v>10.433332999999999</v>
          </cell>
        </row>
        <row r="2240">
          <cell r="A2240">
            <v>42376</v>
          </cell>
          <cell r="B2240">
            <v>10.159998999999999</v>
          </cell>
        </row>
        <row r="2241">
          <cell r="A2241">
            <v>42377</v>
          </cell>
          <cell r="B2241">
            <v>10.183332</v>
          </cell>
        </row>
        <row r="2242">
          <cell r="A2242">
            <v>42380</v>
          </cell>
          <cell r="B2242">
            <v>9.59</v>
          </cell>
        </row>
        <row r="2243">
          <cell r="A2243">
            <v>42381</v>
          </cell>
          <cell r="B2243">
            <v>9.9166659999999993</v>
          </cell>
        </row>
        <row r="2244">
          <cell r="A2244">
            <v>42382</v>
          </cell>
          <cell r="B2244">
            <v>9.9833320000000008</v>
          </cell>
        </row>
        <row r="2245">
          <cell r="A2245">
            <v>42383</v>
          </cell>
          <cell r="B2245">
            <v>9.9</v>
          </cell>
        </row>
        <row r="2246">
          <cell r="A2246">
            <v>42384</v>
          </cell>
          <cell r="B2246">
            <v>9.6666659999999993</v>
          </cell>
        </row>
        <row r="2247">
          <cell r="A2247">
            <v>42387</v>
          </cell>
          <cell r="B2247">
            <v>9.7266659999999998</v>
          </cell>
        </row>
        <row r="2248">
          <cell r="A2248">
            <v>42388</v>
          </cell>
          <cell r="B2248">
            <v>9.9399990000000003</v>
          </cell>
        </row>
        <row r="2249">
          <cell r="A2249">
            <v>42389</v>
          </cell>
          <cell r="B2249">
            <v>9.6666659999999993</v>
          </cell>
        </row>
        <row r="2250">
          <cell r="A2250">
            <v>42390</v>
          </cell>
          <cell r="B2250">
            <v>9.4599989999999998</v>
          </cell>
        </row>
        <row r="2251">
          <cell r="A2251">
            <v>42391</v>
          </cell>
          <cell r="B2251">
            <v>9.5333330000000007</v>
          </cell>
        </row>
        <row r="2252">
          <cell r="A2252">
            <v>42395</v>
          </cell>
          <cell r="B2252">
            <v>9.6666659999999993</v>
          </cell>
        </row>
        <row r="2253">
          <cell r="A2253">
            <v>42396</v>
          </cell>
          <cell r="B2253">
            <v>9.8366659999999992</v>
          </cell>
        </row>
        <row r="2254">
          <cell r="A2254">
            <v>42397</v>
          </cell>
          <cell r="B2254">
            <v>10.049999</v>
          </cell>
        </row>
        <row r="2255">
          <cell r="A2255">
            <v>42398</v>
          </cell>
          <cell r="B2255">
            <v>10.8</v>
          </cell>
        </row>
        <row r="2256">
          <cell r="A2256">
            <v>42401</v>
          </cell>
          <cell r="B2256">
            <v>10.679999</v>
          </cell>
        </row>
        <row r="2257">
          <cell r="A2257">
            <v>42402</v>
          </cell>
          <cell r="B2257">
            <v>10.533333000000001</v>
          </cell>
        </row>
        <row r="2258">
          <cell r="A2258">
            <v>42403</v>
          </cell>
          <cell r="B2258">
            <v>10.136666</v>
          </cell>
        </row>
        <row r="2259">
          <cell r="A2259">
            <v>42404</v>
          </cell>
          <cell r="B2259">
            <v>10.266666000000001</v>
          </cell>
        </row>
        <row r="2260">
          <cell r="A2260">
            <v>42405</v>
          </cell>
          <cell r="B2260">
            <v>10.4</v>
          </cell>
        </row>
        <row r="2261">
          <cell r="A2261">
            <v>42410</v>
          </cell>
          <cell r="B2261">
            <v>10.266666000000001</v>
          </cell>
        </row>
        <row r="2262">
          <cell r="A2262">
            <v>42411</v>
          </cell>
          <cell r="B2262">
            <v>10.103332999999999</v>
          </cell>
        </row>
        <row r="2263">
          <cell r="A2263">
            <v>42412</v>
          </cell>
          <cell r="B2263">
            <v>10.049999</v>
          </cell>
        </row>
        <row r="2264">
          <cell r="A2264">
            <v>42415</v>
          </cell>
          <cell r="B2264">
            <v>9.6933330000000009</v>
          </cell>
        </row>
        <row r="2265">
          <cell r="A2265">
            <v>42416</v>
          </cell>
          <cell r="B2265">
            <v>10.003333</v>
          </cell>
        </row>
        <row r="2266">
          <cell r="A2266">
            <v>42417</v>
          </cell>
          <cell r="B2266">
            <v>10</v>
          </cell>
        </row>
        <row r="2267">
          <cell r="A2267">
            <v>42418</v>
          </cell>
          <cell r="B2267">
            <v>10.236666</v>
          </cell>
        </row>
        <row r="2268">
          <cell r="A2268">
            <v>42419</v>
          </cell>
          <cell r="B2268">
            <v>10.379999</v>
          </cell>
        </row>
        <row r="2269">
          <cell r="A2269">
            <v>42422</v>
          </cell>
          <cell r="B2269">
            <v>10.813333</v>
          </cell>
        </row>
        <row r="2270">
          <cell r="A2270">
            <v>42423</v>
          </cell>
          <cell r="B2270">
            <v>11</v>
          </cell>
        </row>
        <row r="2271">
          <cell r="A2271">
            <v>42424</v>
          </cell>
          <cell r="B2271">
            <v>10.4</v>
          </cell>
        </row>
        <row r="2272">
          <cell r="A2272">
            <v>42425</v>
          </cell>
          <cell r="B2272">
            <v>10.233333</v>
          </cell>
        </row>
        <row r="2273">
          <cell r="A2273">
            <v>42426</v>
          </cell>
          <cell r="B2273">
            <v>10.186666000000001</v>
          </cell>
        </row>
        <row r="2274">
          <cell r="A2274">
            <v>42429</v>
          </cell>
          <cell r="B2274">
            <v>10.5</v>
          </cell>
        </row>
        <row r="2275">
          <cell r="A2275">
            <v>42430</v>
          </cell>
          <cell r="B2275">
            <v>10.933332999999999</v>
          </cell>
        </row>
        <row r="2276">
          <cell r="A2276">
            <v>42431</v>
          </cell>
          <cell r="B2276">
            <v>11.033333000000001</v>
          </cell>
        </row>
        <row r="2277">
          <cell r="A2277">
            <v>42432</v>
          </cell>
          <cell r="B2277">
            <v>10.849999</v>
          </cell>
        </row>
        <row r="2278">
          <cell r="A2278">
            <v>42433</v>
          </cell>
          <cell r="B2278">
            <v>10.993333</v>
          </cell>
        </row>
        <row r="2279">
          <cell r="A2279">
            <v>42436</v>
          </cell>
          <cell r="B2279">
            <v>11.216666</v>
          </cell>
        </row>
        <row r="2280">
          <cell r="A2280">
            <v>42437</v>
          </cell>
          <cell r="B2280">
            <v>11.233333</v>
          </cell>
        </row>
        <row r="2281">
          <cell r="A2281">
            <v>42438</v>
          </cell>
          <cell r="B2281">
            <v>10.859999</v>
          </cell>
        </row>
        <row r="2282">
          <cell r="A2282">
            <v>42439</v>
          </cell>
          <cell r="B2282">
            <v>10.883331999999999</v>
          </cell>
        </row>
        <row r="2283">
          <cell r="A2283">
            <v>42440</v>
          </cell>
          <cell r="B2283">
            <v>10.89</v>
          </cell>
        </row>
        <row r="2284">
          <cell r="A2284">
            <v>42443</v>
          </cell>
          <cell r="B2284">
            <v>10.833333</v>
          </cell>
        </row>
        <row r="2285">
          <cell r="A2285">
            <v>42444</v>
          </cell>
          <cell r="B2285">
            <v>10.6</v>
          </cell>
        </row>
        <row r="2286">
          <cell r="A2286">
            <v>42445</v>
          </cell>
          <cell r="B2286">
            <v>10.766666000000001</v>
          </cell>
        </row>
        <row r="2287">
          <cell r="A2287">
            <v>42446</v>
          </cell>
          <cell r="B2287">
            <v>10.333333</v>
          </cell>
        </row>
        <row r="2288">
          <cell r="A2288">
            <v>42447</v>
          </cell>
          <cell r="B2288">
            <v>10</v>
          </cell>
        </row>
        <row r="2289">
          <cell r="A2289">
            <v>42450</v>
          </cell>
          <cell r="B2289">
            <v>10.026666000000001</v>
          </cell>
        </row>
        <row r="2290">
          <cell r="A2290">
            <v>42451</v>
          </cell>
          <cell r="B2290">
            <v>9.8333329999999997</v>
          </cell>
        </row>
        <row r="2291">
          <cell r="A2291">
            <v>42452</v>
          </cell>
          <cell r="B2291">
            <v>9.5433319999999995</v>
          </cell>
        </row>
        <row r="2292">
          <cell r="A2292">
            <v>42453</v>
          </cell>
          <cell r="B2292">
            <v>9.4866659999999996</v>
          </cell>
        </row>
        <row r="2293">
          <cell r="A2293">
            <v>42457</v>
          </cell>
          <cell r="B2293">
            <v>9.6633320000000005</v>
          </cell>
        </row>
        <row r="2294">
          <cell r="A2294">
            <v>42458</v>
          </cell>
          <cell r="B2294">
            <v>9.4866659999999996</v>
          </cell>
        </row>
        <row r="2295">
          <cell r="A2295">
            <v>42459</v>
          </cell>
          <cell r="B2295">
            <v>9.39</v>
          </cell>
        </row>
        <row r="2296">
          <cell r="A2296">
            <v>42460</v>
          </cell>
          <cell r="B2296">
            <v>9.0666659999999997</v>
          </cell>
        </row>
        <row r="2297">
          <cell r="A2297">
            <v>42461</v>
          </cell>
          <cell r="B2297">
            <v>9.1966660000000005</v>
          </cell>
        </row>
        <row r="2298">
          <cell r="A2298">
            <v>42464</v>
          </cell>
          <cell r="B2298">
            <v>9.1</v>
          </cell>
        </row>
        <row r="2299">
          <cell r="A2299">
            <v>42465</v>
          </cell>
          <cell r="B2299">
            <v>9.0666659999999997</v>
          </cell>
        </row>
        <row r="2300">
          <cell r="A2300">
            <v>42466</v>
          </cell>
          <cell r="B2300">
            <v>9.136666</v>
          </cell>
        </row>
        <row r="2301">
          <cell r="A2301">
            <v>42467</v>
          </cell>
          <cell r="B2301">
            <v>9.386666</v>
          </cell>
        </row>
        <row r="2302">
          <cell r="A2302">
            <v>42468</v>
          </cell>
          <cell r="B2302">
            <v>9.449999</v>
          </cell>
        </row>
        <row r="2303">
          <cell r="A2303">
            <v>42471</v>
          </cell>
          <cell r="B2303">
            <v>9.3833319999999993</v>
          </cell>
        </row>
        <row r="2304">
          <cell r="A2304">
            <v>42472</v>
          </cell>
          <cell r="B2304">
            <v>9.466666</v>
          </cell>
        </row>
        <row r="2305">
          <cell r="A2305">
            <v>42473</v>
          </cell>
          <cell r="B2305">
            <v>9.0333330000000007</v>
          </cell>
        </row>
        <row r="2306">
          <cell r="A2306">
            <v>42474</v>
          </cell>
          <cell r="B2306">
            <v>9.216666</v>
          </cell>
        </row>
        <row r="2307">
          <cell r="A2307">
            <v>42475</v>
          </cell>
          <cell r="B2307">
            <v>9.3333329999999997</v>
          </cell>
        </row>
        <row r="2308">
          <cell r="A2308">
            <v>42478</v>
          </cell>
          <cell r="B2308">
            <v>9.3366659999999992</v>
          </cell>
        </row>
        <row r="2309">
          <cell r="A2309">
            <v>42479</v>
          </cell>
          <cell r="B2309">
            <v>9.3333329999999997</v>
          </cell>
        </row>
        <row r="2310">
          <cell r="A2310">
            <v>42480</v>
          </cell>
          <cell r="B2310">
            <v>9.4533319999999996</v>
          </cell>
        </row>
        <row r="2311">
          <cell r="A2311">
            <v>42482</v>
          </cell>
          <cell r="B2311">
            <v>9.3966659999999997</v>
          </cell>
        </row>
        <row r="2312">
          <cell r="A2312">
            <v>42485</v>
          </cell>
          <cell r="B2312">
            <v>9.4033329999999999</v>
          </cell>
        </row>
        <row r="2313">
          <cell r="A2313">
            <v>42486</v>
          </cell>
          <cell r="B2313">
            <v>9.5666659999999997</v>
          </cell>
        </row>
        <row r="2314">
          <cell r="A2314">
            <v>42487</v>
          </cell>
          <cell r="B2314">
            <v>9.3199989999999993</v>
          </cell>
        </row>
        <row r="2315">
          <cell r="A2315">
            <v>42488</v>
          </cell>
          <cell r="B2315">
            <v>9.5499989999999997</v>
          </cell>
        </row>
        <row r="2316">
          <cell r="A2316">
            <v>42489</v>
          </cell>
          <cell r="B2316">
            <v>9.4</v>
          </cell>
        </row>
        <row r="2317">
          <cell r="A2317">
            <v>42492</v>
          </cell>
          <cell r="B2317">
            <v>9.7099989999999998</v>
          </cell>
        </row>
        <row r="2318">
          <cell r="A2318">
            <v>42493</v>
          </cell>
          <cell r="B2318">
            <v>9.5866659999999992</v>
          </cell>
        </row>
        <row r="2319">
          <cell r="A2319">
            <v>42494</v>
          </cell>
          <cell r="B2319">
            <v>9.5966660000000008</v>
          </cell>
        </row>
        <row r="2320">
          <cell r="A2320">
            <v>42495</v>
          </cell>
          <cell r="B2320">
            <v>9.7299989999999994</v>
          </cell>
        </row>
        <row r="2321">
          <cell r="A2321">
            <v>42496</v>
          </cell>
          <cell r="B2321">
            <v>9.6633320000000005</v>
          </cell>
        </row>
        <row r="2322">
          <cell r="A2322">
            <v>42499</v>
          </cell>
          <cell r="B2322">
            <v>9.7566659999999992</v>
          </cell>
        </row>
        <row r="2323">
          <cell r="A2323">
            <v>42500</v>
          </cell>
          <cell r="B2323">
            <v>10.049999</v>
          </cell>
        </row>
        <row r="2324">
          <cell r="A2324">
            <v>42501</v>
          </cell>
          <cell r="B2324">
            <v>9.7066660000000002</v>
          </cell>
        </row>
        <row r="2325">
          <cell r="A2325">
            <v>42502</v>
          </cell>
          <cell r="B2325">
            <v>10.253332</v>
          </cell>
        </row>
        <row r="2326">
          <cell r="A2326">
            <v>42503</v>
          </cell>
          <cell r="B2326">
            <v>9.8399990000000006</v>
          </cell>
        </row>
        <row r="2327">
          <cell r="A2327">
            <v>42506</v>
          </cell>
          <cell r="B2327">
            <v>9.8499990000000004</v>
          </cell>
        </row>
        <row r="2328">
          <cell r="A2328">
            <v>42507</v>
          </cell>
          <cell r="B2328">
            <v>9.716666</v>
          </cell>
        </row>
        <row r="2329">
          <cell r="A2329">
            <v>42508</v>
          </cell>
          <cell r="B2329">
            <v>9.5766650000000002</v>
          </cell>
        </row>
        <row r="2330">
          <cell r="A2330">
            <v>42509</v>
          </cell>
          <cell r="B2330">
            <v>9.449999</v>
          </cell>
        </row>
        <row r="2331">
          <cell r="A2331">
            <v>42510</v>
          </cell>
          <cell r="B2331">
            <v>9.19</v>
          </cell>
        </row>
        <row r="2332">
          <cell r="A2332">
            <v>42513</v>
          </cell>
          <cell r="B2332">
            <v>8.9833320000000008</v>
          </cell>
        </row>
        <row r="2333">
          <cell r="A2333">
            <v>42514</v>
          </cell>
          <cell r="B2333">
            <v>9.4566660000000002</v>
          </cell>
        </row>
        <row r="2334">
          <cell r="A2334">
            <v>42515</v>
          </cell>
          <cell r="B2334">
            <v>9.2866660000000003</v>
          </cell>
        </row>
        <row r="2335">
          <cell r="A2335">
            <v>42517</v>
          </cell>
          <cell r="B2335">
            <v>9.5166660000000007</v>
          </cell>
        </row>
        <row r="2336">
          <cell r="A2336">
            <v>42520</v>
          </cell>
          <cell r="B2336">
            <v>9.5</v>
          </cell>
        </row>
        <row r="2337">
          <cell r="A2337">
            <v>42521</v>
          </cell>
          <cell r="B2337">
            <v>9.8733319999999996</v>
          </cell>
        </row>
        <row r="2338">
          <cell r="A2338">
            <v>42522</v>
          </cell>
          <cell r="B2338">
            <v>9.9</v>
          </cell>
        </row>
        <row r="2339">
          <cell r="A2339">
            <v>42523</v>
          </cell>
          <cell r="B2339">
            <v>10.216666</v>
          </cell>
        </row>
        <row r="2340">
          <cell r="A2340">
            <v>42524</v>
          </cell>
          <cell r="B2340">
            <v>10.953332</v>
          </cell>
        </row>
        <row r="2341">
          <cell r="A2341">
            <v>42527</v>
          </cell>
          <cell r="B2341">
            <v>10.549999</v>
          </cell>
        </row>
        <row r="2342">
          <cell r="A2342">
            <v>42528</v>
          </cell>
          <cell r="B2342">
            <v>10.433332999999999</v>
          </cell>
        </row>
        <row r="2343">
          <cell r="A2343">
            <v>42529</v>
          </cell>
          <cell r="B2343">
            <v>10.266666000000001</v>
          </cell>
        </row>
        <row r="2344">
          <cell r="A2344">
            <v>42530</v>
          </cell>
          <cell r="B2344">
            <v>10.229998999999999</v>
          </cell>
        </row>
        <row r="2345">
          <cell r="A2345">
            <v>42531</v>
          </cell>
          <cell r="B2345">
            <v>10.106666000000001</v>
          </cell>
        </row>
        <row r="2346">
          <cell r="A2346">
            <v>42534</v>
          </cell>
          <cell r="B2346">
            <v>10.266666000000001</v>
          </cell>
        </row>
        <row r="2347">
          <cell r="A2347">
            <v>42535</v>
          </cell>
          <cell r="B2347">
            <v>10</v>
          </cell>
        </row>
        <row r="2348">
          <cell r="A2348">
            <v>42536</v>
          </cell>
          <cell r="B2348">
            <v>10.066666</v>
          </cell>
        </row>
        <row r="2349">
          <cell r="A2349">
            <v>42537</v>
          </cell>
          <cell r="B2349">
            <v>10.146666</v>
          </cell>
        </row>
        <row r="2350">
          <cell r="A2350">
            <v>42538</v>
          </cell>
          <cell r="B2350">
            <v>10</v>
          </cell>
        </row>
        <row r="2351">
          <cell r="A2351">
            <v>42541</v>
          </cell>
          <cell r="B2351">
            <v>9.9033329999999999</v>
          </cell>
        </row>
        <row r="2352">
          <cell r="A2352">
            <v>42542</v>
          </cell>
          <cell r="B2352">
            <v>10.203333000000001</v>
          </cell>
        </row>
        <row r="2353">
          <cell r="A2353">
            <v>42543</v>
          </cell>
          <cell r="B2353">
            <v>10</v>
          </cell>
        </row>
        <row r="2354">
          <cell r="A2354">
            <v>42544</v>
          </cell>
          <cell r="B2354">
            <v>10.133333</v>
          </cell>
        </row>
        <row r="2355">
          <cell r="A2355">
            <v>42545</v>
          </cell>
          <cell r="B2355">
            <v>9.9233329999999995</v>
          </cell>
        </row>
        <row r="2356">
          <cell r="A2356">
            <v>42548</v>
          </cell>
          <cell r="B2356">
            <v>9.7933330000000005</v>
          </cell>
        </row>
        <row r="2357">
          <cell r="A2357">
            <v>42549</v>
          </cell>
          <cell r="B2357">
            <v>9.8199989999999993</v>
          </cell>
        </row>
        <row r="2358">
          <cell r="A2358">
            <v>42550</v>
          </cell>
          <cell r="B2358">
            <v>10.1</v>
          </cell>
        </row>
        <row r="2359">
          <cell r="A2359">
            <v>42551</v>
          </cell>
          <cell r="B2359">
            <v>10.179999</v>
          </cell>
        </row>
        <row r="2360">
          <cell r="A2360">
            <v>42552</v>
          </cell>
          <cell r="B2360">
            <v>10.29</v>
          </cell>
        </row>
        <row r="2361">
          <cell r="A2361">
            <v>42555</v>
          </cell>
          <cell r="B2361">
            <v>10.39</v>
          </cell>
        </row>
        <row r="2362">
          <cell r="A2362">
            <v>42556</v>
          </cell>
          <cell r="B2362">
            <v>10.196666</v>
          </cell>
        </row>
        <row r="2363">
          <cell r="A2363">
            <v>42557</v>
          </cell>
          <cell r="B2363">
            <v>10.209999</v>
          </cell>
        </row>
        <row r="2364">
          <cell r="A2364">
            <v>42558</v>
          </cell>
          <cell r="B2364">
            <v>10.296666</v>
          </cell>
        </row>
        <row r="2365">
          <cell r="A2365">
            <v>42559</v>
          </cell>
          <cell r="B2365">
            <v>10.353332</v>
          </cell>
        </row>
        <row r="2366">
          <cell r="A2366">
            <v>42562</v>
          </cell>
          <cell r="B2366">
            <v>10.29</v>
          </cell>
        </row>
        <row r="2367">
          <cell r="A2367">
            <v>42563</v>
          </cell>
          <cell r="B2367">
            <v>10.593332999999999</v>
          </cell>
        </row>
        <row r="2368">
          <cell r="A2368">
            <v>42564</v>
          </cell>
          <cell r="B2368">
            <v>10.549999</v>
          </cell>
        </row>
        <row r="2369">
          <cell r="A2369">
            <v>42565</v>
          </cell>
          <cell r="B2369">
            <v>10.666665999999999</v>
          </cell>
        </row>
        <row r="2370">
          <cell r="A2370">
            <v>42566</v>
          </cell>
          <cell r="B2370">
            <v>10.543331999999999</v>
          </cell>
        </row>
        <row r="2371">
          <cell r="A2371">
            <v>42569</v>
          </cell>
          <cell r="B2371">
            <v>10.726666</v>
          </cell>
        </row>
        <row r="2372">
          <cell r="A2372">
            <v>42570</v>
          </cell>
          <cell r="B2372">
            <v>11.049999</v>
          </cell>
        </row>
        <row r="2373">
          <cell r="A2373">
            <v>42571</v>
          </cell>
          <cell r="B2373">
            <v>10.903333</v>
          </cell>
        </row>
        <row r="2374">
          <cell r="A2374">
            <v>42572</v>
          </cell>
          <cell r="B2374">
            <v>11</v>
          </cell>
        </row>
        <row r="2375">
          <cell r="A2375">
            <v>42573</v>
          </cell>
          <cell r="B2375">
            <v>10.916665999999999</v>
          </cell>
        </row>
        <row r="2376">
          <cell r="A2376">
            <v>42576</v>
          </cell>
          <cell r="B2376">
            <v>10.9</v>
          </cell>
        </row>
        <row r="2377">
          <cell r="A2377">
            <v>42577</v>
          </cell>
          <cell r="B2377">
            <v>11.113333000000001</v>
          </cell>
        </row>
        <row r="2378">
          <cell r="A2378">
            <v>42578</v>
          </cell>
          <cell r="B2378">
            <v>10.946666</v>
          </cell>
        </row>
        <row r="2379">
          <cell r="A2379">
            <v>42579</v>
          </cell>
          <cell r="B2379">
            <v>11.09</v>
          </cell>
        </row>
        <row r="2380">
          <cell r="A2380">
            <v>42580</v>
          </cell>
          <cell r="B2380">
            <v>10.966666</v>
          </cell>
        </row>
        <row r="2381">
          <cell r="A2381">
            <v>42583</v>
          </cell>
          <cell r="B2381">
            <v>10.896666</v>
          </cell>
        </row>
        <row r="2382">
          <cell r="A2382">
            <v>42584</v>
          </cell>
          <cell r="B2382">
            <v>10.849999</v>
          </cell>
        </row>
        <row r="2383">
          <cell r="A2383">
            <v>42585</v>
          </cell>
          <cell r="B2383">
            <v>10.746665999999999</v>
          </cell>
        </row>
        <row r="2384">
          <cell r="A2384">
            <v>42586</v>
          </cell>
          <cell r="B2384">
            <v>10.473331999999999</v>
          </cell>
        </row>
        <row r="2385">
          <cell r="A2385">
            <v>42587</v>
          </cell>
          <cell r="B2385">
            <v>10.519999</v>
          </cell>
        </row>
        <row r="2386">
          <cell r="A2386">
            <v>42590</v>
          </cell>
          <cell r="B2386">
            <v>10.6</v>
          </cell>
        </row>
        <row r="2387">
          <cell r="A2387">
            <v>42591</v>
          </cell>
          <cell r="B2387">
            <v>10.623333000000001</v>
          </cell>
        </row>
        <row r="2388">
          <cell r="A2388">
            <v>42592</v>
          </cell>
          <cell r="B2388">
            <v>10.49</v>
          </cell>
        </row>
        <row r="2389">
          <cell r="A2389">
            <v>42593</v>
          </cell>
          <cell r="B2389">
            <v>10.839999000000001</v>
          </cell>
        </row>
        <row r="2390">
          <cell r="A2390">
            <v>42594</v>
          </cell>
          <cell r="B2390">
            <v>10.756665999999999</v>
          </cell>
        </row>
        <row r="2391">
          <cell r="A2391">
            <v>42597</v>
          </cell>
          <cell r="B2391">
            <v>10.569998999999999</v>
          </cell>
        </row>
        <row r="2392">
          <cell r="A2392">
            <v>42598</v>
          </cell>
          <cell r="B2392">
            <v>10.333333</v>
          </cell>
        </row>
        <row r="2393">
          <cell r="A2393">
            <v>42599</v>
          </cell>
          <cell r="B2393">
            <v>10.453332</v>
          </cell>
        </row>
        <row r="2394">
          <cell r="A2394">
            <v>42600</v>
          </cell>
          <cell r="B2394">
            <v>10.366666</v>
          </cell>
        </row>
        <row r="2395">
          <cell r="A2395">
            <v>42601</v>
          </cell>
          <cell r="B2395">
            <v>10.309998999999999</v>
          </cell>
        </row>
        <row r="2396">
          <cell r="A2396">
            <v>42604</v>
          </cell>
          <cell r="B2396">
            <v>9.9399990000000003</v>
          </cell>
        </row>
        <row r="2397">
          <cell r="A2397">
            <v>42605</v>
          </cell>
          <cell r="B2397">
            <v>10.083332</v>
          </cell>
        </row>
        <row r="2398">
          <cell r="A2398">
            <v>42606</v>
          </cell>
          <cell r="B2398">
            <v>9.7833319999999997</v>
          </cell>
        </row>
        <row r="2399">
          <cell r="A2399">
            <v>42607</v>
          </cell>
          <cell r="B2399">
            <v>10.066666</v>
          </cell>
        </row>
        <row r="2400">
          <cell r="A2400">
            <v>42608</v>
          </cell>
          <cell r="B2400">
            <v>10.163332</v>
          </cell>
        </row>
        <row r="2401">
          <cell r="A2401">
            <v>42611</v>
          </cell>
          <cell r="B2401">
            <v>10</v>
          </cell>
        </row>
        <row r="2402">
          <cell r="A2402">
            <v>42612</v>
          </cell>
          <cell r="B2402">
            <v>10.039999</v>
          </cell>
        </row>
        <row r="2403">
          <cell r="A2403">
            <v>42613</v>
          </cell>
          <cell r="B2403">
            <v>10</v>
          </cell>
        </row>
        <row r="2404">
          <cell r="A2404">
            <v>42614</v>
          </cell>
          <cell r="B2404">
            <v>9.9066659999999995</v>
          </cell>
        </row>
        <row r="2405">
          <cell r="A2405">
            <v>42615</v>
          </cell>
          <cell r="B2405">
            <v>10.229998999999999</v>
          </cell>
        </row>
        <row r="2406">
          <cell r="A2406">
            <v>42618</v>
          </cell>
          <cell r="B2406">
            <v>10.249999000000001</v>
          </cell>
        </row>
        <row r="2407">
          <cell r="A2407">
            <v>42619</v>
          </cell>
          <cell r="B2407">
            <v>10.419999000000001</v>
          </cell>
        </row>
        <row r="2408">
          <cell r="A2408">
            <v>42621</v>
          </cell>
          <cell r="B2408">
            <v>10.336665999999999</v>
          </cell>
        </row>
        <row r="2409">
          <cell r="A2409">
            <v>42622</v>
          </cell>
          <cell r="B2409">
            <v>9.8333329999999997</v>
          </cell>
        </row>
        <row r="2410">
          <cell r="A2410">
            <v>42625</v>
          </cell>
          <cell r="B2410">
            <v>10</v>
          </cell>
        </row>
        <row r="2411">
          <cell r="A2411">
            <v>42626</v>
          </cell>
          <cell r="B2411">
            <v>10</v>
          </cell>
        </row>
        <row r="2412">
          <cell r="A2412">
            <v>42627</v>
          </cell>
          <cell r="B2412">
            <v>10.059998999999999</v>
          </cell>
        </row>
        <row r="2413">
          <cell r="A2413">
            <v>42628</v>
          </cell>
          <cell r="B2413">
            <v>10.403333</v>
          </cell>
        </row>
        <row r="2414">
          <cell r="A2414">
            <v>42629</v>
          </cell>
          <cell r="B2414">
            <v>10.566666</v>
          </cell>
        </row>
        <row r="2415">
          <cell r="A2415">
            <v>42632</v>
          </cell>
          <cell r="B2415">
            <v>10.483332000000001</v>
          </cell>
        </row>
        <row r="2416">
          <cell r="A2416">
            <v>42633</v>
          </cell>
          <cell r="B2416">
            <v>10.716666</v>
          </cell>
        </row>
        <row r="2417">
          <cell r="A2417">
            <v>42634</v>
          </cell>
          <cell r="B2417">
            <v>10.549999</v>
          </cell>
        </row>
        <row r="2418">
          <cell r="A2418">
            <v>42635</v>
          </cell>
          <cell r="B2418">
            <v>10.823333</v>
          </cell>
        </row>
        <row r="2419">
          <cell r="A2419">
            <v>42636</v>
          </cell>
          <cell r="B2419">
            <v>10.666665999999999</v>
          </cell>
        </row>
        <row r="2420">
          <cell r="A2420">
            <v>42639</v>
          </cell>
          <cell r="B2420">
            <v>10.419999000000001</v>
          </cell>
        </row>
        <row r="2421">
          <cell r="A2421">
            <v>42640</v>
          </cell>
          <cell r="B2421">
            <v>10.649998999999999</v>
          </cell>
        </row>
        <row r="2422">
          <cell r="A2422">
            <v>42641</v>
          </cell>
          <cell r="B2422">
            <v>10.666665999999999</v>
          </cell>
        </row>
        <row r="2423">
          <cell r="A2423">
            <v>42642</v>
          </cell>
          <cell r="B2423">
            <v>10.209999</v>
          </cell>
        </row>
        <row r="2424">
          <cell r="A2424">
            <v>42643</v>
          </cell>
          <cell r="B2424">
            <v>10.126666</v>
          </cell>
        </row>
        <row r="2425">
          <cell r="A2425">
            <v>42646</v>
          </cell>
          <cell r="B2425">
            <v>10.559998999999999</v>
          </cell>
        </row>
        <row r="2426">
          <cell r="A2426">
            <v>42647</v>
          </cell>
          <cell r="B2426">
            <v>10.566666</v>
          </cell>
        </row>
        <row r="2427">
          <cell r="A2427">
            <v>42648</v>
          </cell>
          <cell r="B2427">
            <v>10.319998999999999</v>
          </cell>
        </row>
        <row r="2428">
          <cell r="A2428">
            <v>42649</v>
          </cell>
          <cell r="B2428">
            <v>10.606666000000001</v>
          </cell>
        </row>
        <row r="2429">
          <cell r="A2429">
            <v>42650</v>
          </cell>
          <cell r="B2429">
            <v>10.459999</v>
          </cell>
        </row>
        <row r="2430">
          <cell r="A2430">
            <v>42653</v>
          </cell>
          <cell r="B2430">
            <v>10.403333</v>
          </cell>
        </row>
        <row r="2431">
          <cell r="A2431">
            <v>42654</v>
          </cell>
          <cell r="B2431">
            <v>10.049999</v>
          </cell>
        </row>
        <row r="2432">
          <cell r="A2432">
            <v>42656</v>
          </cell>
          <cell r="B2432">
            <v>10</v>
          </cell>
        </row>
        <row r="2433">
          <cell r="A2433">
            <v>42657</v>
          </cell>
          <cell r="B2433">
            <v>9.89</v>
          </cell>
        </row>
        <row r="2434">
          <cell r="A2434">
            <v>42660</v>
          </cell>
          <cell r="B2434">
            <v>9.966666</v>
          </cell>
        </row>
        <row r="2435">
          <cell r="A2435">
            <v>42661</v>
          </cell>
          <cell r="B2435">
            <v>10</v>
          </cell>
        </row>
        <row r="2436">
          <cell r="A2436">
            <v>42662</v>
          </cell>
          <cell r="B2436">
            <v>9.9599989999999998</v>
          </cell>
        </row>
        <row r="2437">
          <cell r="A2437">
            <v>42663</v>
          </cell>
          <cell r="B2437">
            <v>10.023332999999999</v>
          </cell>
        </row>
        <row r="2438">
          <cell r="A2438">
            <v>42664</v>
          </cell>
          <cell r="B2438">
            <v>9.9</v>
          </cell>
        </row>
        <row r="2439">
          <cell r="A2439">
            <v>42667</v>
          </cell>
          <cell r="B2439">
            <v>10.049999</v>
          </cell>
        </row>
        <row r="2440">
          <cell r="A2440">
            <v>42668</v>
          </cell>
          <cell r="B2440">
            <v>9.7499990000000007</v>
          </cell>
        </row>
        <row r="2441">
          <cell r="A2441">
            <v>42669</v>
          </cell>
          <cell r="B2441">
            <v>9.7433320000000005</v>
          </cell>
        </row>
        <row r="2442">
          <cell r="A2442">
            <v>42670</v>
          </cell>
          <cell r="B2442">
            <v>9.6966660000000005</v>
          </cell>
        </row>
        <row r="2443">
          <cell r="A2443">
            <v>42671</v>
          </cell>
          <cell r="B2443">
            <v>9.4066659999999995</v>
          </cell>
        </row>
        <row r="2444">
          <cell r="A2444">
            <v>42674</v>
          </cell>
          <cell r="B2444">
            <v>9.6533320000000007</v>
          </cell>
        </row>
        <row r="2445">
          <cell r="A2445">
            <v>42675</v>
          </cell>
          <cell r="B2445">
            <v>9.4166659999999993</v>
          </cell>
        </row>
        <row r="2446">
          <cell r="A2446">
            <v>42677</v>
          </cell>
          <cell r="B2446">
            <v>9.2666660000000007</v>
          </cell>
        </row>
        <row r="2447">
          <cell r="A2447">
            <v>42678</v>
          </cell>
          <cell r="B2447">
            <v>8.6</v>
          </cell>
        </row>
        <row r="2448">
          <cell r="A2448">
            <v>42681</v>
          </cell>
          <cell r="B2448">
            <v>8.6166660000000004</v>
          </cell>
        </row>
        <row r="2449">
          <cell r="A2449">
            <v>42682</v>
          </cell>
          <cell r="B2449">
            <v>8.5166660000000007</v>
          </cell>
        </row>
        <row r="2450">
          <cell r="A2450">
            <v>42683</v>
          </cell>
          <cell r="B2450">
            <v>8.3933330000000002</v>
          </cell>
        </row>
        <row r="2451">
          <cell r="A2451">
            <v>42684</v>
          </cell>
          <cell r="B2451">
            <v>8.3000000000000007</v>
          </cell>
        </row>
        <row r="2452">
          <cell r="A2452">
            <v>42685</v>
          </cell>
          <cell r="B2452">
            <v>8.0766650000000002</v>
          </cell>
        </row>
        <row r="2453">
          <cell r="A2453">
            <v>42688</v>
          </cell>
          <cell r="B2453">
            <v>7.8633319999999998</v>
          </cell>
        </row>
        <row r="2454">
          <cell r="A2454">
            <v>42690</v>
          </cell>
          <cell r="B2454">
            <v>7.7499989999999999</v>
          </cell>
        </row>
        <row r="2455">
          <cell r="A2455">
            <v>42691</v>
          </cell>
          <cell r="B2455">
            <v>7.9633320000000003</v>
          </cell>
        </row>
        <row r="2456">
          <cell r="A2456">
            <v>42692</v>
          </cell>
          <cell r="B2456">
            <v>7.8333329999999997</v>
          </cell>
        </row>
        <row r="2457">
          <cell r="A2457">
            <v>42695</v>
          </cell>
          <cell r="B2457">
            <v>7.7733319999999999</v>
          </cell>
        </row>
        <row r="2458">
          <cell r="A2458">
            <v>42696</v>
          </cell>
          <cell r="B2458">
            <v>7.8233329999999999</v>
          </cell>
        </row>
        <row r="2459">
          <cell r="A2459">
            <v>42697</v>
          </cell>
          <cell r="B2459">
            <v>7.7966660000000001</v>
          </cell>
        </row>
        <row r="2460">
          <cell r="A2460">
            <v>42698</v>
          </cell>
          <cell r="B2460">
            <v>7.8033330000000003</v>
          </cell>
        </row>
        <row r="2461">
          <cell r="A2461">
            <v>42699</v>
          </cell>
          <cell r="B2461">
            <v>7.8333329999999997</v>
          </cell>
        </row>
        <row r="2462">
          <cell r="A2462">
            <v>42702</v>
          </cell>
          <cell r="B2462">
            <v>7.6333330000000004</v>
          </cell>
        </row>
        <row r="2463">
          <cell r="A2463">
            <v>42703</v>
          </cell>
          <cell r="B2463">
            <v>7.5033329999999996</v>
          </cell>
        </row>
        <row r="2464">
          <cell r="A2464">
            <v>42704</v>
          </cell>
          <cell r="B2464">
            <v>7.1699989999999998</v>
          </cell>
        </row>
        <row r="2465">
          <cell r="A2465">
            <v>42705</v>
          </cell>
          <cell r="B2465">
            <v>7.233333</v>
          </cell>
        </row>
        <row r="2466">
          <cell r="A2466">
            <v>42706</v>
          </cell>
          <cell r="B2466">
            <v>7.1833320000000001</v>
          </cell>
        </row>
        <row r="2467">
          <cell r="A2467">
            <v>42709</v>
          </cell>
          <cell r="B2467">
            <v>7.2033329999999998</v>
          </cell>
        </row>
        <row r="2468">
          <cell r="A2468">
            <v>42710</v>
          </cell>
          <cell r="B2468">
            <v>7.6166660000000004</v>
          </cell>
        </row>
        <row r="2469">
          <cell r="A2469">
            <v>42711</v>
          </cell>
          <cell r="B2469">
            <v>7.733333</v>
          </cell>
        </row>
        <row r="2470">
          <cell r="A2470">
            <v>42712</v>
          </cell>
          <cell r="B2470">
            <v>7.7533320000000003</v>
          </cell>
        </row>
        <row r="2471">
          <cell r="A2471">
            <v>42713</v>
          </cell>
          <cell r="B2471">
            <v>7.9633320000000003</v>
          </cell>
        </row>
        <row r="2472">
          <cell r="A2472">
            <v>42716</v>
          </cell>
          <cell r="B2472">
            <v>7.8499990000000004</v>
          </cell>
        </row>
        <row r="2473">
          <cell r="A2473">
            <v>42717</v>
          </cell>
          <cell r="B2473">
            <v>7.966666</v>
          </cell>
        </row>
        <row r="2474">
          <cell r="A2474">
            <v>42718</v>
          </cell>
          <cell r="B2474">
            <v>7.5933330000000003</v>
          </cell>
        </row>
        <row r="2475">
          <cell r="A2475">
            <v>42719</v>
          </cell>
          <cell r="B2475">
            <v>7.6666660000000002</v>
          </cell>
        </row>
        <row r="2476">
          <cell r="A2476">
            <v>42720</v>
          </cell>
          <cell r="B2476">
            <v>7.6666660000000002</v>
          </cell>
        </row>
        <row r="2477">
          <cell r="A2477">
            <v>42723</v>
          </cell>
          <cell r="B2477">
            <v>7.6833320000000001</v>
          </cell>
        </row>
        <row r="2478">
          <cell r="A2478">
            <v>42724</v>
          </cell>
          <cell r="B2478">
            <v>7.7233330000000002</v>
          </cell>
        </row>
        <row r="2479">
          <cell r="A2479">
            <v>42725</v>
          </cell>
          <cell r="B2479">
            <v>7.8166659999999997</v>
          </cell>
        </row>
        <row r="2480">
          <cell r="A2480">
            <v>42726</v>
          </cell>
          <cell r="B2480">
            <v>7.9566660000000002</v>
          </cell>
        </row>
        <row r="2481">
          <cell r="A2481">
            <v>42727</v>
          </cell>
          <cell r="B2481">
            <v>7.9599989999999998</v>
          </cell>
        </row>
        <row r="2482">
          <cell r="A2482">
            <v>42730</v>
          </cell>
          <cell r="B2482">
            <v>7.9766649999999997</v>
          </cell>
        </row>
        <row r="2483">
          <cell r="A2483">
            <v>42731</v>
          </cell>
          <cell r="B2483">
            <v>7.99</v>
          </cell>
        </row>
        <row r="2484">
          <cell r="A2484">
            <v>42732</v>
          </cell>
          <cell r="B2484">
            <v>8.0466660000000001</v>
          </cell>
        </row>
        <row r="2485">
          <cell r="A2485">
            <v>42733</v>
          </cell>
          <cell r="B2485">
            <v>8.0133329999999994</v>
          </cell>
        </row>
        <row r="2486">
          <cell r="A2486">
            <v>42737</v>
          </cell>
          <cell r="B2486">
            <v>7.8633319999999998</v>
          </cell>
        </row>
        <row r="2487">
          <cell r="A2487">
            <v>42738</v>
          </cell>
          <cell r="B2487">
            <v>8.2666660000000007</v>
          </cell>
        </row>
        <row r="2488">
          <cell r="A2488">
            <v>42739</v>
          </cell>
          <cell r="B2488">
            <v>8.216666</v>
          </cell>
        </row>
        <row r="2489">
          <cell r="A2489">
            <v>42740</v>
          </cell>
          <cell r="B2489">
            <v>8.2599990000000005</v>
          </cell>
        </row>
        <row r="2490">
          <cell r="A2490">
            <v>42741</v>
          </cell>
          <cell r="B2490">
            <v>8.0033329999999996</v>
          </cell>
        </row>
        <row r="2491">
          <cell r="A2491">
            <v>42744</v>
          </cell>
          <cell r="B2491">
            <v>8.0366660000000003</v>
          </cell>
        </row>
        <row r="2492">
          <cell r="A2492">
            <v>42745</v>
          </cell>
          <cell r="B2492">
            <v>8.0466660000000001</v>
          </cell>
        </row>
        <row r="2493">
          <cell r="A2493">
            <v>42746</v>
          </cell>
          <cell r="B2493">
            <v>8.0133329999999994</v>
          </cell>
        </row>
        <row r="2494">
          <cell r="A2494">
            <v>42747</v>
          </cell>
          <cell r="B2494">
            <v>8.1733320000000003</v>
          </cell>
        </row>
        <row r="2495">
          <cell r="A2495">
            <v>42748</v>
          </cell>
          <cell r="B2495">
            <v>8.3000000000000007</v>
          </cell>
        </row>
        <row r="2496">
          <cell r="A2496">
            <v>42751</v>
          </cell>
          <cell r="B2496">
            <v>8.4166659999999993</v>
          </cell>
        </row>
        <row r="2497">
          <cell r="A2497">
            <v>42752</v>
          </cell>
          <cell r="B2497">
            <v>8.5533319999999993</v>
          </cell>
        </row>
        <row r="2498">
          <cell r="A2498">
            <v>42753</v>
          </cell>
          <cell r="B2498">
            <v>8.619999</v>
          </cell>
        </row>
        <row r="2499">
          <cell r="A2499">
            <v>42754</v>
          </cell>
          <cell r="B2499">
            <v>8.5</v>
          </cell>
        </row>
        <row r="2500">
          <cell r="A2500">
            <v>42755</v>
          </cell>
          <cell r="B2500">
            <v>8.6699990000000007</v>
          </cell>
        </row>
        <row r="2501">
          <cell r="A2501">
            <v>42758</v>
          </cell>
          <cell r="B2501">
            <v>8.7833319999999997</v>
          </cell>
        </row>
        <row r="2502">
          <cell r="A2502">
            <v>42759</v>
          </cell>
          <cell r="B2502">
            <v>8.869999</v>
          </cell>
        </row>
        <row r="2503">
          <cell r="A2503">
            <v>42761</v>
          </cell>
          <cell r="B2503">
            <v>9.1333330000000004</v>
          </cell>
        </row>
        <row r="2504">
          <cell r="A2504">
            <v>42762</v>
          </cell>
          <cell r="B2504">
            <v>9.0499989999999997</v>
          </cell>
        </row>
        <row r="2505">
          <cell r="A2505">
            <v>42765</v>
          </cell>
          <cell r="B2505">
            <v>8.7633320000000001</v>
          </cell>
        </row>
        <row r="2506">
          <cell r="A2506">
            <v>42766</v>
          </cell>
          <cell r="B2506">
            <v>8.6966660000000005</v>
          </cell>
        </row>
        <row r="2507">
          <cell r="A2507">
            <v>42767</v>
          </cell>
          <cell r="B2507">
            <v>8.716666</v>
          </cell>
        </row>
        <row r="2508">
          <cell r="A2508">
            <v>42768</v>
          </cell>
          <cell r="B2508">
            <v>8.8333329999999997</v>
          </cell>
        </row>
        <row r="2509">
          <cell r="A2509">
            <v>42769</v>
          </cell>
          <cell r="B2509">
            <v>8.8399990000000006</v>
          </cell>
        </row>
        <row r="2510">
          <cell r="A2510">
            <v>42772</v>
          </cell>
          <cell r="B2510">
            <v>8.8566660000000006</v>
          </cell>
        </row>
        <row r="2511">
          <cell r="A2511">
            <v>42773</v>
          </cell>
          <cell r="B2511">
            <v>8.8199989999999993</v>
          </cell>
        </row>
        <row r="2512">
          <cell r="A2512">
            <v>42774</v>
          </cell>
          <cell r="B2512">
            <v>8.9099989999999991</v>
          </cell>
        </row>
        <row r="2513">
          <cell r="A2513">
            <v>42775</v>
          </cell>
          <cell r="B2513">
            <v>8.7833319999999997</v>
          </cell>
        </row>
        <row r="2514">
          <cell r="A2514">
            <v>42776</v>
          </cell>
          <cell r="B2514">
            <v>8.5666659999999997</v>
          </cell>
        </row>
        <row r="2515">
          <cell r="A2515">
            <v>42779</v>
          </cell>
          <cell r="B2515">
            <v>8.5266660000000005</v>
          </cell>
        </row>
        <row r="2516">
          <cell r="A2516">
            <v>42780</v>
          </cell>
          <cell r="B2516">
            <v>8.5066659999999992</v>
          </cell>
        </row>
        <row r="2517">
          <cell r="A2517">
            <v>42781</v>
          </cell>
          <cell r="B2517">
            <v>8.7766649999999995</v>
          </cell>
        </row>
        <row r="2518">
          <cell r="A2518">
            <v>42782</v>
          </cell>
          <cell r="B2518">
            <v>8.6166660000000004</v>
          </cell>
        </row>
        <row r="2519">
          <cell r="A2519">
            <v>42783</v>
          </cell>
          <cell r="B2519">
            <v>8.6333330000000004</v>
          </cell>
        </row>
        <row r="2520">
          <cell r="A2520">
            <v>42786</v>
          </cell>
          <cell r="B2520">
            <v>8.4766650000000006</v>
          </cell>
        </row>
        <row r="2521">
          <cell r="A2521">
            <v>42787</v>
          </cell>
          <cell r="B2521">
            <v>8.4</v>
          </cell>
        </row>
        <row r="2522">
          <cell r="A2522">
            <v>42788</v>
          </cell>
          <cell r="B2522">
            <v>8.3333329999999997</v>
          </cell>
        </row>
        <row r="2523">
          <cell r="A2523">
            <v>42789</v>
          </cell>
          <cell r="B2523">
            <v>8.3333329999999997</v>
          </cell>
        </row>
        <row r="2524">
          <cell r="A2524">
            <v>42790</v>
          </cell>
          <cell r="B2524">
            <v>8.4466660000000005</v>
          </cell>
        </row>
        <row r="2525">
          <cell r="A2525">
            <v>42795</v>
          </cell>
          <cell r="B2525">
            <v>8.6466659999999997</v>
          </cell>
        </row>
        <row r="2526">
          <cell r="A2526">
            <v>42796</v>
          </cell>
          <cell r="B2526">
            <v>8.7299989999999994</v>
          </cell>
        </row>
        <row r="2527">
          <cell r="A2527">
            <v>42797</v>
          </cell>
          <cell r="B2527">
            <v>8.8933330000000002</v>
          </cell>
        </row>
        <row r="2528">
          <cell r="A2528">
            <v>42800</v>
          </cell>
          <cell r="B2528">
            <v>8.9699989999999996</v>
          </cell>
        </row>
        <row r="2529">
          <cell r="A2529">
            <v>42801</v>
          </cell>
          <cell r="B2529">
            <v>9.3633319999999998</v>
          </cell>
        </row>
        <row r="2530">
          <cell r="A2530">
            <v>42802</v>
          </cell>
          <cell r="B2530">
            <v>9.3833319999999993</v>
          </cell>
        </row>
        <row r="2531">
          <cell r="A2531">
            <v>42803</v>
          </cell>
          <cell r="B2531">
            <v>9.0066659999999992</v>
          </cell>
        </row>
        <row r="2532">
          <cell r="A2532">
            <v>42804</v>
          </cell>
          <cell r="B2532">
            <v>9.1</v>
          </cell>
        </row>
        <row r="2533">
          <cell r="A2533">
            <v>42807</v>
          </cell>
          <cell r="B2533">
            <v>9.0799990000000008</v>
          </cell>
        </row>
        <row r="2534">
          <cell r="A2534">
            <v>42808</v>
          </cell>
          <cell r="B2534">
            <v>9.0666659999999997</v>
          </cell>
        </row>
        <row r="2535">
          <cell r="A2535">
            <v>42809</v>
          </cell>
          <cell r="B2535">
            <v>9.2933330000000005</v>
          </cell>
        </row>
        <row r="2536">
          <cell r="A2536">
            <v>42810</v>
          </cell>
          <cell r="B2536">
            <v>9.3399990000000006</v>
          </cell>
        </row>
        <row r="2537">
          <cell r="A2537">
            <v>42811</v>
          </cell>
          <cell r="B2537">
            <v>9.3966659999999997</v>
          </cell>
        </row>
        <row r="2538">
          <cell r="A2538">
            <v>42814</v>
          </cell>
          <cell r="B2538">
            <v>9.5433319999999995</v>
          </cell>
        </row>
        <row r="2539">
          <cell r="A2539">
            <v>42815</v>
          </cell>
          <cell r="B2539">
            <v>9.4333329999999993</v>
          </cell>
        </row>
        <row r="2540">
          <cell r="A2540">
            <v>42816</v>
          </cell>
          <cell r="B2540">
            <v>9.2533320000000003</v>
          </cell>
        </row>
        <row r="2541">
          <cell r="A2541">
            <v>42817</v>
          </cell>
          <cell r="B2541">
            <v>9.2666660000000007</v>
          </cell>
        </row>
        <row r="2542">
          <cell r="A2542">
            <v>42818</v>
          </cell>
          <cell r="B2542">
            <v>9.3066659999999999</v>
          </cell>
        </row>
        <row r="2543">
          <cell r="A2543">
            <v>42821</v>
          </cell>
          <cell r="B2543">
            <v>9.1666659999999993</v>
          </cell>
        </row>
        <row r="2544">
          <cell r="A2544">
            <v>42822</v>
          </cell>
          <cell r="B2544">
            <v>9.1533320000000007</v>
          </cell>
        </row>
        <row r="2545">
          <cell r="A2545">
            <v>42823</v>
          </cell>
          <cell r="B2545">
            <v>8.9199990000000007</v>
          </cell>
        </row>
        <row r="2546">
          <cell r="A2546">
            <v>42824</v>
          </cell>
          <cell r="B2546">
            <v>9.0866659999999992</v>
          </cell>
        </row>
        <row r="2547">
          <cell r="A2547">
            <v>42825</v>
          </cell>
          <cell r="B2547">
            <v>9.2499990000000007</v>
          </cell>
        </row>
        <row r="2548">
          <cell r="A2548">
            <v>42828</v>
          </cell>
          <cell r="B2548">
            <v>9.3499990000000004</v>
          </cell>
        </row>
        <row r="2549">
          <cell r="A2549">
            <v>42829</v>
          </cell>
          <cell r="B2549">
            <v>9.4</v>
          </cell>
        </row>
        <row r="2550">
          <cell r="A2550">
            <v>42830</v>
          </cell>
          <cell r="B2550">
            <v>9.3666660000000004</v>
          </cell>
        </row>
        <row r="2551">
          <cell r="A2551">
            <v>42831</v>
          </cell>
          <cell r="B2551">
            <v>9.3666660000000004</v>
          </cell>
        </row>
        <row r="2552">
          <cell r="A2552">
            <v>42832</v>
          </cell>
          <cell r="B2552">
            <v>9.3133330000000001</v>
          </cell>
        </row>
        <row r="2553">
          <cell r="A2553">
            <v>42835</v>
          </cell>
          <cell r="B2553">
            <v>9.2799990000000001</v>
          </cell>
        </row>
        <row r="2554">
          <cell r="A2554">
            <v>42836</v>
          </cell>
          <cell r="B2554">
            <v>9.3666660000000004</v>
          </cell>
        </row>
        <row r="2555">
          <cell r="A2555">
            <v>42837</v>
          </cell>
          <cell r="B2555">
            <v>9.3333329999999997</v>
          </cell>
        </row>
        <row r="2556">
          <cell r="A2556">
            <v>42838</v>
          </cell>
          <cell r="B2556">
            <v>9.3466660000000008</v>
          </cell>
        </row>
        <row r="2557">
          <cell r="A2557">
            <v>42842</v>
          </cell>
          <cell r="B2557">
            <v>9.4099989999999991</v>
          </cell>
        </row>
        <row r="2558">
          <cell r="A2558">
            <v>42843</v>
          </cell>
          <cell r="B2558">
            <v>9.39</v>
          </cell>
        </row>
        <row r="2559">
          <cell r="A2559">
            <v>42844</v>
          </cell>
          <cell r="B2559">
            <v>9.4633319999999994</v>
          </cell>
        </row>
        <row r="2560">
          <cell r="A2560">
            <v>42845</v>
          </cell>
          <cell r="B2560">
            <v>9.3433320000000002</v>
          </cell>
        </row>
        <row r="2561">
          <cell r="A2561">
            <v>42849</v>
          </cell>
          <cell r="B2561">
            <v>9.466666</v>
          </cell>
        </row>
        <row r="2562">
          <cell r="A2562">
            <v>42850</v>
          </cell>
          <cell r="B2562">
            <v>9.3399990000000006</v>
          </cell>
        </row>
        <row r="2563">
          <cell r="A2563">
            <v>42851</v>
          </cell>
          <cell r="B2563">
            <v>9.2666660000000007</v>
          </cell>
        </row>
        <row r="2564">
          <cell r="A2564">
            <v>42852</v>
          </cell>
          <cell r="B2564">
            <v>9.1666659999999993</v>
          </cell>
        </row>
        <row r="2565">
          <cell r="A2565">
            <v>42853</v>
          </cell>
          <cell r="B2565">
            <v>9.2666660000000007</v>
          </cell>
        </row>
        <row r="2566">
          <cell r="A2566">
            <v>42857</v>
          </cell>
          <cell r="B2566">
            <v>9.4433319999999998</v>
          </cell>
        </row>
        <row r="2567">
          <cell r="A2567">
            <v>42858</v>
          </cell>
          <cell r="B2567">
            <v>9.466666</v>
          </cell>
        </row>
        <row r="2568">
          <cell r="A2568">
            <v>42859</v>
          </cell>
          <cell r="B2568">
            <v>10.283332</v>
          </cell>
        </row>
        <row r="2569">
          <cell r="A2569">
            <v>42860</v>
          </cell>
          <cell r="B2569">
            <v>10.1</v>
          </cell>
        </row>
        <row r="2570">
          <cell r="A2570">
            <v>42863</v>
          </cell>
          <cell r="B2570">
            <v>9.8166659999999997</v>
          </cell>
        </row>
        <row r="2571">
          <cell r="A2571">
            <v>42864</v>
          </cell>
          <cell r="B2571">
            <v>9.6</v>
          </cell>
        </row>
        <row r="2572">
          <cell r="A2572">
            <v>42865</v>
          </cell>
          <cell r="B2572">
            <v>9.8333329999999997</v>
          </cell>
        </row>
        <row r="2573">
          <cell r="A2573">
            <v>42866</v>
          </cell>
          <cell r="B2573">
            <v>10.149998999999999</v>
          </cell>
        </row>
        <row r="2574">
          <cell r="A2574">
            <v>42867</v>
          </cell>
          <cell r="B2574">
            <v>9.8000000000000007</v>
          </cell>
        </row>
        <row r="2575">
          <cell r="A2575">
            <v>42870</v>
          </cell>
          <cell r="B2575">
            <v>10.033333000000001</v>
          </cell>
        </row>
        <row r="2576">
          <cell r="A2576">
            <v>42871</v>
          </cell>
          <cell r="B2576">
            <v>10.116666</v>
          </cell>
        </row>
        <row r="2577">
          <cell r="A2577">
            <v>42872</v>
          </cell>
          <cell r="B2577">
            <v>10.156666</v>
          </cell>
        </row>
        <row r="2578">
          <cell r="A2578">
            <v>42873</v>
          </cell>
          <cell r="B2578">
            <v>9.716666</v>
          </cell>
        </row>
        <row r="2579">
          <cell r="A2579">
            <v>42874</v>
          </cell>
          <cell r="B2579">
            <v>9.8000000000000007</v>
          </cell>
        </row>
        <row r="2580">
          <cell r="A2580">
            <v>42877</v>
          </cell>
          <cell r="B2580">
            <v>9.6333330000000004</v>
          </cell>
        </row>
        <row r="2581">
          <cell r="A2581">
            <v>42878</v>
          </cell>
          <cell r="B2581">
            <v>9.716666</v>
          </cell>
        </row>
        <row r="2582">
          <cell r="A2582">
            <v>42879</v>
          </cell>
          <cell r="B2582">
            <v>9.7733319999999999</v>
          </cell>
        </row>
        <row r="2583">
          <cell r="A2583">
            <v>42880</v>
          </cell>
          <cell r="B2583">
            <v>9.716666</v>
          </cell>
        </row>
        <row r="2584">
          <cell r="A2584">
            <v>42881</v>
          </cell>
          <cell r="B2584">
            <v>10</v>
          </cell>
        </row>
        <row r="2585">
          <cell r="A2585">
            <v>42884</v>
          </cell>
          <cell r="B2585">
            <v>10</v>
          </cell>
        </row>
        <row r="2586">
          <cell r="A2586">
            <v>42885</v>
          </cell>
          <cell r="B2586">
            <v>10.183332</v>
          </cell>
        </row>
        <row r="2587">
          <cell r="A2587">
            <v>42886</v>
          </cell>
          <cell r="B2587">
            <v>10.059998999999999</v>
          </cell>
        </row>
        <row r="2588">
          <cell r="A2588">
            <v>42887</v>
          </cell>
          <cell r="B2588">
            <v>9.9033329999999999</v>
          </cell>
        </row>
        <row r="2589">
          <cell r="A2589">
            <v>42888</v>
          </cell>
          <cell r="B2589">
            <v>9.8499990000000004</v>
          </cell>
        </row>
        <row r="2590">
          <cell r="A2590">
            <v>42891</v>
          </cell>
          <cell r="B2590">
            <v>9.6399989999999995</v>
          </cell>
        </row>
        <row r="2591">
          <cell r="A2591">
            <v>42892</v>
          </cell>
          <cell r="B2591">
            <v>9.69</v>
          </cell>
        </row>
        <row r="2592">
          <cell r="A2592">
            <v>42893</v>
          </cell>
          <cell r="B2592">
            <v>9.9</v>
          </cell>
        </row>
        <row r="2593">
          <cell r="A2593">
            <v>42894</v>
          </cell>
          <cell r="B2593">
            <v>10.033333000000001</v>
          </cell>
        </row>
        <row r="2594">
          <cell r="A2594">
            <v>42895</v>
          </cell>
          <cell r="B2594">
            <v>10.1</v>
          </cell>
        </row>
        <row r="2595">
          <cell r="A2595">
            <v>42898</v>
          </cell>
          <cell r="B2595">
            <v>9.8633319999999998</v>
          </cell>
        </row>
        <row r="2596">
          <cell r="A2596">
            <v>42899</v>
          </cell>
          <cell r="B2596">
            <v>9.8599990000000002</v>
          </cell>
        </row>
        <row r="2597">
          <cell r="A2597">
            <v>42900</v>
          </cell>
          <cell r="B2597">
            <v>9.8966659999999997</v>
          </cell>
        </row>
        <row r="2598">
          <cell r="A2598">
            <v>42902</v>
          </cell>
          <cell r="B2598">
            <v>10.293333000000001</v>
          </cell>
        </row>
        <row r="2599">
          <cell r="A2599">
            <v>42905</v>
          </cell>
          <cell r="B2599">
            <v>10.559998999999999</v>
          </cell>
        </row>
        <row r="2600">
          <cell r="A2600">
            <v>42906</v>
          </cell>
          <cell r="B2600">
            <v>10.546666</v>
          </cell>
        </row>
        <row r="2601">
          <cell r="A2601">
            <v>42907</v>
          </cell>
          <cell r="B2601">
            <v>10.4</v>
          </cell>
        </row>
        <row r="2602">
          <cell r="A2602">
            <v>42908</v>
          </cell>
          <cell r="B2602">
            <v>10.193333000000001</v>
          </cell>
        </row>
        <row r="2603">
          <cell r="A2603">
            <v>42909</v>
          </cell>
          <cell r="B2603">
            <v>10.179999</v>
          </cell>
        </row>
        <row r="2604">
          <cell r="A2604">
            <v>42912</v>
          </cell>
          <cell r="B2604">
            <v>10.436666000000001</v>
          </cell>
        </row>
        <row r="2605">
          <cell r="A2605">
            <v>42913</v>
          </cell>
          <cell r="B2605">
            <v>10.213333</v>
          </cell>
        </row>
        <row r="2606">
          <cell r="A2606">
            <v>42914</v>
          </cell>
          <cell r="B2606">
            <v>10.003333</v>
          </cell>
        </row>
        <row r="2607">
          <cell r="A2607">
            <v>42915</v>
          </cell>
          <cell r="B2607">
            <v>9.8666660000000004</v>
          </cell>
        </row>
        <row r="2608">
          <cell r="A2608">
            <v>42916</v>
          </cell>
          <cell r="B2608">
            <v>10.053331999999999</v>
          </cell>
        </row>
        <row r="2609">
          <cell r="A2609">
            <v>42919</v>
          </cell>
          <cell r="B2609">
            <v>10.006665999999999</v>
          </cell>
        </row>
        <row r="2610">
          <cell r="A2610">
            <v>42920</v>
          </cell>
          <cell r="B2610">
            <v>10.153332000000001</v>
          </cell>
        </row>
        <row r="2611">
          <cell r="A2611">
            <v>42921</v>
          </cell>
          <cell r="B2611">
            <v>10.019999</v>
          </cell>
        </row>
        <row r="2612">
          <cell r="A2612">
            <v>42922</v>
          </cell>
          <cell r="B2612">
            <v>9.9133329999999997</v>
          </cell>
        </row>
        <row r="2613">
          <cell r="A2613">
            <v>42923</v>
          </cell>
          <cell r="B2613">
            <v>9.6766649999999998</v>
          </cell>
        </row>
        <row r="2614">
          <cell r="A2614">
            <v>42926</v>
          </cell>
          <cell r="B2614">
            <v>9.8000000000000007</v>
          </cell>
        </row>
        <row r="2615">
          <cell r="A2615">
            <v>42927</v>
          </cell>
          <cell r="B2615">
            <v>9.7133330000000004</v>
          </cell>
        </row>
        <row r="2616">
          <cell r="A2616">
            <v>42928</v>
          </cell>
          <cell r="B2616">
            <v>9.5766650000000002</v>
          </cell>
        </row>
        <row r="2617">
          <cell r="A2617">
            <v>42929</v>
          </cell>
          <cell r="B2617">
            <v>9.6699990000000007</v>
          </cell>
        </row>
        <row r="2618">
          <cell r="A2618">
            <v>42930</v>
          </cell>
          <cell r="B2618">
            <v>9.8133330000000001</v>
          </cell>
        </row>
        <row r="2619">
          <cell r="A2619">
            <v>42933</v>
          </cell>
          <cell r="B2619">
            <v>9.9166659999999993</v>
          </cell>
        </row>
        <row r="2620">
          <cell r="A2620">
            <v>42934</v>
          </cell>
          <cell r="B2620">
            <v>10</v>
          </cell>
        </row>
        <row r="2621">
          <cell r="A2621">
            <v>42935</v>
          </cell>
          <cell r="B2621">
            <v>10</v>
          </cell>
        </row>
        <row r="2622">
          <cell r="A2622">
            <v>42936</v>
          </cell>
          <cell r="B2622">
            <v>10.049999</v>
          </cell>
        </row>
        <row r="2623">
          <cell r="A2623">
            <v>42937</v>
          </cell>
          <cell r="B2623">
            <v>10.09</v>
          </cell>
        </row>
        <row r="2624">
          <cell r="A2624">
            <v>42940</v>
          </cell>
          <cell r="B2624">
            <v>10.056666</v>
          </cell>
        </row>
        <row r="2625">
          <cell r="A2625">
            <v>42941</v>
          </cell>
          <cell r="B2625">
            <v>9.8333329999999997</v>
          </cell>
        </row>
        <row r="2626">
          <cell r="A2626">
            <v>42942</v>
          </cell>
          <cell r="B2626">
            <v>10.046666</v>
          </cell>
        </row>
        <row r="2627">
          <cell r="A2627">
            <v>42943</v>
          </cell>
          <cell r="B2627">
            <v>10.019999</v>
          </cell>
        </row>
        <row r="2628">
          <cell r="A2628">
            <v>42944</v>
          </cell>
          <cell r="B2628">
            <v>10.103332999999999</v>
          </cell>
        </row>
        <row r="2629">
          <cell r="A2629">
            <v>42947</v>
          </cell>
          <cell r="B2629">
            <v>10</v>
          </cell>
        </row>
        <row r="2630">
          <cell r="A2630">
            <v>42948</v>
          </cell>
          <cell r="B2630">
            <v>9.9833320000000008</v>
          </cell>
        </row>
        <row r="2631">
          <cell r="A2631">
            <v>42949</v>
          </cell>
          <cell r="B2631">
            <v>10.049999</v>
          </cell>
        </row>
        <row r="2632">
          <cell r="A2632">
            <v>42950</v>
          </cell>
          <cell r="B2632">
            <v>10.466666</v>
          </cell>
        </row>
        <row r="2633">
          <cell r="A2633">
            <v>42951</v>
          </cell>
          <cell r="B2633">
            <v>10.766666000000001</v>
          </cell>
        </row>
        <row r="2634">
          <cell r="A2634">
            <v>42954</v>
          </cell>
          <cell r="B2634">
            <v>10.6</v>
          </cell>
        </row>
        <row r="2635">
          <cell r="A2635">
            <v>42955</v>
          </cell>
          <cell r="B2635">
            <v>10.366666</v>
          </cell>
        </row>
        <row r="2636">
          <cell r="A2636">
            <v>42956</v>
          </cell>
          <cell r="B2636">
            <v>10.29</v>
          </cell>
        </row>
        <row r="2637">
          <cell r="A2637">
            <v>42957</v>
          </cell>
          <cell r="B2637">
            <v>10.333333</v>
          </cell>
        </row>
        <row r="2638">
          <cell r="A2638">
            <v>42958</v>
          </cell>
          <cell r="B2638">
            <v>10.59</v>
          </cell>
        </row>
        <row r="2639">
          <cell r="A2639">
            <v>42961</v>
          </cell>
          <cell r="B2639">
            <v>10.366666</v>
          </cell>
        </row>
        <row r="2640">
          <cell r="A2640">
            <v>42962</v>
          </cell>
          <cell r="B2640">
            <v>10.4</v>
          </cell>
        </row>
        <row r="2641">
          <cell r="A2641">
            <v>42963</v>
          </cell>
          <cell r="B2641">
            <v>10.446666</v>
          </cell>
        </row>
        <row r="2642">
          <cell r="A2642">
            <v>42964</v>
          </cell>
          <cell r="B2642">
            <v>10.5</v>
          </cell>
        </row>
        <row r="2643">
          <cell r="A2643">
            <v>42965</v>
          </cell>
          <cell r="B2643">
            <v>10.616666</v>
          </cell>
        </row>
        <row r="2644">
          <cell r="A2644">
            <v>42968</v>
          </cell>
          <cell r="B2644">
            <v>10.629999</v>
          </cell>
        </row>
        <row r="2645">
          <cell r="A2645">
            <v>42969</v>
          </cell>
          <cell r="B2645">
            <v>10.569998999999999</v>
          </cell>
        </row>
        <row r="2646">
          <cell r="A2646">
            <v>42970</v>
          </cell>
          <cell r="B2646">
            <v>10.483332000000001</v>
          </cell>
        </row>
        <row r="2647">
          <cell r="A2647">
            <v>42971</v>
          </cell>
          <cell r="B2647">
            <v>10.649998999999999</v>
          </cell>
        </row>
        <row r="2648">
          <cell r="A2648">
            <v>42972</v>
          </cell>
          <cell r="B2648">
            <v>10.346666000000001</v>
          </cell>
        </row>
        <row r="2649">
          <cell r="A2649">
            <v>42975</v>
          </cell>
          <cell r="B2649">
            <v>10.5</v>
          </cell>
        </row>
        <row r="2650">
          <cell r="A2650">
            <v>42976</v>
          </cell>
          <cell r="B2650">
            <v>10.453332</v>
          </cell>
        </row>
        <row r="2651">
          <cell r="A2651">
            <v>42977</v>
          </cell>
          <cell r="B2651">
            <v>10.456666</v>
          </cell>
        </row>
        <row r="2652">
          <cell r="A2652">
            <v>42978</v>
          </cell>
          <cell r="B2652">
            <v>10.353332</v>
          </cell>
        </row>
        <row r="2653">
          <cell r="A2653">
            <v>42979</v>
          </cell>
          <cell r="B2653">
            <v>10.439999</v>
          </cell>
        </row>
        <row r="2654">
          <cell r="A2654">
            <v>42982</v>
          </cell>
          <cell r="B2654">
            <v>10.469999</v>
          </cell>
        </row>
        <row r="2655">
          <cell r="A2655">
            <v>42983</v>
          </cell>
          <cell r="B2655">
            <v>10.376664999999999</v>
          </cell>
        </row>
        <row r="2656">
          <cell r="A2656">
            <v>42984</v>
          </cell>
          <cell r="B2656">
            <v>10.346666000000001</v>
          </cell>
        </row>
        <row r="2657">
          <cell r="A2657">
            <v>42986</v>
          </cell>
          <cell r="B2657">
            <v>10.449999</v>
          </cell>
        </row>
        <row r="2658">
          <cell r="A2658">
            <v>42989</v>
          </cell>
          <cell r="B2658">
            <v>10.573332000000001</v>
          </cell>
        </row>
        <row r="2659">
          <cell r="A2659">
            <v>42990</v>
          </cell>
          <cell r="B2659">
            <v>10.506665999999999</v>
          </cell>
        </row>
        <row r="2660">
          <cell r="A2660">
            <v>42991</v>
          </cell>
          <cell r="B2660">
            <v>10.553331999999999</v>
          </cell>
        </row>
        <row r="2661">
          <cell r="A2661">
            <v>42992</v>
          </cell>
          <cell r="B2661">
            <v>10.613333000000001</v>
          </cell>
        </row>
        <row r="2662">
          <cell r="A2662">
            <v>42993</v>
          </cell>
          <cell r="B2662">
            <v>10.733333</v>
          </cell>
        </row>
        <row r="2663">
          <cell r="A2663">
            <v>42996</v>
          </cell>
          <cell r="B2663">
            <v>10.526666000000001</v>
          </cell>
        </row>
        <row r="2664">
          <cell r="A2664">
            <v>42997</v>
          </cell>
          <cell r="B2664">
            <v>10.729998999999999</v>
          </cell>
        </row>
        <row r="2665">
          <cell r="A2665">
            <v>42998</v>
          </cell>
          <cell r="B2665">
            <v>10.666665999999999</v>
          </cell>
        </row>
        <row r="2666">
          <cell r="A2666">
            <v>42999</v>
          </cell>
          <cell r="B2666">
            <v>10.433332999999999</v>
          </cell>
        </row>
        <row r="2667">
          <cell r="A2667">
            <v>43000</v>
          </cell>
          <cell r="B2667">
            <v>10.676665</v>
          </cell>
        </row>
        <row r="2668">
          <cell r="A2668">
            <v>43003</v>
          </cell>
          <cell r="B2668">
            <v>10.349999</v>
          </cell>
        </row>
        <row r="2669">
          <cell r="A2669">
            <v>43004</v>
          </cell>
          <cell r="B2669">
            <v>10.353332</v>
          </cell>
        </row>
        <row r="2670">
          <cell r="A2670">
            <v>43005</v>
          </cell>
          <cell r="B2670">
            <v>10.246665999999999</v>
          </cell>
        </row>
        <row r="2671">
          <cell r="A2671">
            <v>43006</v>
          </cell>
          <cell r="B2671">
            <v>10.333333</v>
          </cell>
        </row>
        <row r="2672">
          <cell r="A2672">
            <v>43007</v>
          </cell>
          <cell r="B2672">
            <v>10.433332999999999</v>
          </cell>
        </row>
        <row r="2673">
          <cell r="A2673">
            <v>43010</v>
          </cell>
          <cell r="B2673">
            <v>10.333333</v>
          </cell>
        </row>
        <row r="2674">
          <cell r="A2674">
            <v>43011</v>
          </cell>
          <cell r="B2674">
            <v>10.29</v>
          </cell>
        </row>
        <row r="2675">
          <cell r="A2675">
            <v>43012</v>
          </cell>
          <cell r="B2675">
            <v>10.376664999999999</v>
          </cell>
        </row>
        <row r="2676">
          <cell r="A2676">
            <v>43013</v>
          </cell>
          <cell r="B2676">
            <v>10.459999</v>
          </cell>
        </row>
        <row r="2677">
          <cell r="A2677">
            <v>43014</v>
          </cell>
          <cell r="B2677">
            <v>10.166665999999999</v>
          </cell>
        </row>
        <row r="2678">
          <cell r="A2678">
            <v>43017</v>
          </cell>
          <cell r="B2678">
            <v>10.293333000000001</v>
          </cell>
        </row>
        <row r="2679">
          <cell r="A2679">
            <v>43018</v>
          </cell>
          <cell r="B2679">
            <v>10.39</v>
          </cell>
        </row>
        <row r="2680">
          <cell r="A2680">
            <v>43019</v>
          </cell>
          <cell r="B2680">
            <v>10.449999</v>
          </cell>
        </row>
        <row r="2681">
          <cell r="A2681">
            <v>43021</v>
          </cell>
          <cell r="B2681">
            <v>10.369999</v>
          </cell>
        </row>
        <row r="2682">
          <cell r="A2682">
            <v>43024</v>
          </cell>
          <cell r="B2682">
            <v>10.516666000000001</v>
          </cell>
        </row>
        <row r="2683">
          <cell r="A2683">
            <v>43025</v>
          </cell>
          <cell r="B2683">
            <v>10.383331999999999</v>
          </cell>
        </row>
        <row r="2684">
          <cell r="A2684">
            <v>43026</v>
          </cell>
          <cell r="B2684">
            <v>10.666665999999999</v>
          </cell>
        </row>
        <row r="2685">
          <cell r="A2685">
            <v>43027</v>
          </cell>
          <cell r="B2685">
            <v>10.726666</v>
          </cell>
        </row>
        <row r="2686">
          <cell r="A2686">
            <v>43028</v>
          </cell>
          <cell r="B2686">
            <v>10.833333</v>
          </cell>
        </row>
        <row r="2687">
          <cell r="A2687">
            <v>43031</v>
          </cell>
          <cell r="B2687">
            <v>10.766666000000001</v>
          </cell>
        </row>
        <row r="2688">
          <cell r="A2688">
            <v>43032</v>
          </cell>
          <cell r="B2688">
            <v>10.743332000000001</v>
          </cell>
        </row>
        <row r="2689">
          <cell r="A2689">
            <v>43033</v>
          </cell>
          <cell r="B2689">
            <v>10.7</v>
          </cell>
        </row>
        <row r="2690">
          <cell r="A2690">
            <v>43034</v>
          </cell>
          <cell r="B2690">
            <v>10.623333000000001</v>
          </cell>
        </row>
        <row r="2691">
          <cell r="A2691">
            <v>43035</v>
          </cell>
          <cell r="B2691">
            <v>10.753332</v>
          </cell>
        </row>
        <row r="2692">
          <cell r="A2692">
            <v>43038</v>
          </cell>
          <cell r="B2692">
            <v>10.716666</v>
          </cell>
        </row>
        <row r="2693">
          <cell r="A2693">
            <v>43039</v>
          </cell>
          <cell r="B2693">
            <v>10.859999</v>
          </cell>
        </row>
        <row r="2694">
          <cell r="A2694">
            <v>43040</v>
          </cell>
          <cell r="B2694">
            <v>11.249999000000001</v>
          </cell>
        </row>
        <row r="2695">
          <cell r="A2695">
            <v>43042</v>
          </cell>
          <cell r="B2695">
            <v>11.116666</v>
          </cell>
        </row>
        <row r="2696">
          <cell r="A2696">
            <v>43045</v>
          </cell>
          <cell r="B2696">
            <v>11.333333</v>
          </cell>
        </row>
        <row r="2697">
          <cell r="A2697">
            <v>43046</v>
          </cell>
          <cell r="B2697">
            <v>11.549999</v>
          </cell>
        </row>
        <row r="2698">
          <cell r="A2698">
            <v>43047</v>
          </cell>
          <cell r="B2698">
            <v>11.453332</v>
          </cell>
        </row>
        <row r="2699">
          <cell r="A2699">
            <v>43048</v>
          </cell>
          <cell r="B2699">
            <v>10.833333</v>
          </cell>
        </row>
        <row r="2700">
          <cell r="A2700">
            <v>43049</v>
          </cell>
          <cell r="B2700">
            <v>10.783332</v>
          </cell>
        </row>
        <row r="2701">
          <cell r="A2701">
            <v>43052</v>
          </cell>
          <cell r="B2701">
            <v>10.933332999999999</v>
          </cell>
        </row>
        <row r="2702">
          <cell r="A2702">
            <v>43053</v>
          </cell>
          <cell r="B2702">
            <v>10.933332999999999</v>
          </cell>
        </row>
        <row r="2703">
          <cell r="A2703">
            <v>43055</v>
          </cell>
          <cell r="B2703">
            <v>11.243332000000001</v>
          </cell>
        </row>
        <row r="2704">
          <cell r="A2704">
            <v>43056</v>
          </cell>
          <cell r="B2704">
            <v>11.083332</v>
          </cell>
        </row>
        <row r="2705">
          <cell r="A2705">
            <v>43060</v>
          </cell>
          <cell r="B2705">
            <v>11.333333</v>
          </cell>
        </row>
        <row r="2706">
          <cell r="A2706">
            <v>43061</v>
          </cell>
          <cell r="B2706">
            <v>10.966666</v>
          </cell>
        </row>
        <row r="2707">
          <cell r="A2707">
            <v>43062</v>
          </cell>
          <cell r="B2707">
            <v>10.933332999999999</v>
          </cell>
        </row>
        <row r="2708">
          <cell r="A2708">
            <v>43063</v>
          </cell>
          <cell r="B2708">
            <v>10.836665999999999</v>
          </cell>
        </row>
        <row r="2709">
          <cell r="A2709">
            <v>43066</v>
          </cell>
          <cell r="B2709">
            <v>11</v>
          </cell>
        </row>
        <row r="2710">
          <cell r="A2710">
            <v>43067</v>
          </cell>
          <cell r="B2710">
            <v>10.8</v>
          </cell>
        </row>
        <row r="2711">
          <cell r="A2711">
            <v>43068</v>
          </cell>
          <cell r="B2711">
            <v>10.549999</v>
          </cell>
        </row>
        <row r="2712">
          <cell r="A2712">
            <v>43069</v>
          </cell>
          <cell r="B2712">
            <v>10.09</v>
          </cell>
        </row>
        <row r="2713">
          <cell r="A2713">
            <v>43070</v>
          </cell>
          <cell r="B2713">
            <v>10.346666000000001</v>
          </cell>
        </row>
        <row r="2714">
          <cell r="A2714">
            <v>43073</v>
          </cell>
          <cell r="B2714">
            <v>10.406666</v>
          </cell>
        </row>
        <row r="2715">
          <cell r="A2715">
            <v>43074</v>
          </cell>
          <cell r="B2715">
            <v>10.266666000000001</v>
          </cell>
        </row>
        <row r="2716">
          <cell r="A2716">
            <v>43075</v>
          </cell>
          <cell r="B2716">
            <v>10.276664999999999</v>
          </cell>
        </row>
        <row r="2717">
          <cell r="A2717">
            <v>43076</v>
          </cell>
          <cell r="B2717">
            <v>10.153332000000001</v>
          </cell>
        </row>
        <row r="2718">
          <cell r="A2718">
            <v>43077</v>
          </cell>
          <cell r="B2718">
            <v>10.296666</v>
          </cell>
        </row>
        <row r="2719">
          <cell r="A2719">
            <v>43080</v>
          </cell>
          <cell r="B2719">
            <v>10.116666</v>
          </cell>
        </row>
        <row r="2720">
          <cell r="A2720">
            <v>43081</v>
          </cell>
          <cell r="B2720">
            <v>10.029999</v>
          </cell>
        </row>
        <row r="2721">
          <cell r="A2721">
            <v>43082</v>
          </cell>
          <cell r="B2721">
            <v>9.853332</v>
          </cell>
        </row>
        <row r="2722">
          <cell r="A2722">
            <v>43083</v>
          </cell>
          <cell r="B2722">
            <v>9.9</v>
          </cell>
        </row>
        <row r="2723">
          <cell r="A2723">
            <v>43084</v>
          </cell>
          <cell r="B2723">
            <v>10.206666</v>
          </cell>
        </row>
        <row r="2724">
          <cell r="A2724">
            <v>43087</v>
          </cell>
          <cell r="B2724">
            <v>10.1</v>
          </cell>
        </row>
        <row r="2725">
          <cell r="A2725">
            <v>43088</v>
          </cell>
          <cell r="B2725">
            <v>10.1</v>
          </cell>
        </row>
        <row r="2726">
          <cell r="A2726">
            <v>43089</v>
          </cell>
          <cell r="B2726">
            <v>10.199999999999999</v>
          </cell>
        </row>
        <row r="2727">
          <cell r="A2727">
            <v>43090</v>
          </cell>
          <cell r="B2727">
            <v>10.103332999999999</v>
          </cell>
        </row>
        <row r="2728">
          <cell r="A2728">
            <v>43091</v>
          </cell>
          <cell r="B2728">
            <v>10.066666</v>
          </cell>
        </row>
        <row r="2729">
          <cell r="A2729">
            <v>43095</v>
          </cell>
          <cell r="B2729">
            <v>10.1</v>
          </cell>
        </row>
        <row r="2730">
          <cell r="A2730">
            <v>43096</v>
          </cell>
          <cell r="B2730">
            <v>10.019999</v>
          </cell>
        </row>
        <row r="2731">
          <cell r="A2731">
            <v>43097</v>
          </cell>
          <cell r="B2731">
            <v>9.9633319999999994</v>
          </cell>
        </row>
        <row r="2732">
          <cell r="A2732">
            <v>43102</v>
          </cell>
          <cell r="B2732">
            <v>10.049999</v>
          </cell>
        </row>
        <row r="2733">
          <cell r="A2733">
            <v>43103</v>
          </cell>
          <cell r="B2733">
            <v>10.263332</v>
          </cell>
        </row>
        <row r="2734">
          <cell r="A2734">
            <v>43104</v>
          </cell>
          <cell r="B2734">
            <v>10.199999999999999</v>
          </cell>
        </row>
        <row r="2735">
          <cell r="A2735">
            <v>43105</v>
          </cell>
          <cell r="B2735">
            <v>10.419999000000001</v>
          </cell>
        </row>
        <row r="2736">
          <cell r="A2736">
            <v>43108</v>
          </cell>
          <cell r="B2736">
            <v>10.413333</v>
          </cell>
        </row>
        <row r="2737">
          <cell r="A2737">
            <v>43109</v>
          </cell>
          <cell r="B2737">
            <v>10.416665999999999</v>
          </cell>
        </row>
        <row r="2738">
          <cell r="A2738">
            <v>43110</v>
          </cell>
          <cell r="B2738">
            <v>10.39</v>
          </cell>
        </row>
        <row r="2739">
          <cell r="A2739">
            <v>43111</v>
          </cell>
          <cell r="B2739">
            <v>10.376664999999999</v>
          </cell>
        </row>
        <row r="2740">
          <cell r="A2740">
            <v>43112</v>
          </cell>
          <cell r="B2740">
            <v>10.359999</v>
          </cell>
        </row>
        <row r="2741">
          <cell r="A2741">
            <v>43115</v>
          </cell>
          <cell r="B2741">
            <v>10.346666000000001</v>
          </cell>
        </row>
        <row r="2742">
          <cell r="A2742">
            <v>43116</v>
          </cell>
          <cell r="B2742">
            <v>10.506665999999999</v>
          </cell>
        </row>
        <row r="2743">
          <cell r="A2743">
            <v>43117</v>
          </cell>
          <cell r="B2743">
            <v>10.459999</v>
          </cell>
        </row>
        <row r="2744">
          <cell r="A2744">
            <v>43118</v>
          </cell>
          <cell r="B2744">
            <v>10.436666000000001</v>
          </cell>
        </row>
        <row r="2745">
          <cell r="A2745">
            <v>43119</v>
          </cell>
          <cell r="B2745">
            <v>10.716666</v>
          </cell>
        </row>
        <row r="2746">
          <cell r="A2746">
            <v>43122</v>
          </cell>
          <cell r="B2746">
            <v>10.896666</v>
          </cell>
        </row>
        <row r="2747">
          <cell r="A2747">
            <v>43123</v>
          </cell>
          <cell r="B2747">
            <v>10.883331999999999</v>
          </cell>
        </row>
        <row r="2748">
          <cell r="A2748">
            <v>43124</v>
          </cell>
          <cell r="B2748">
            <v>11.056666</v>
          </cell>
        </row>
        <row r="2749">
          <cell r="A2749">
            <v>43126</v>
          </cell>
          <cell r="B2749">
            <v>11.216666</v>
          </cell>
        </row>
        <row r="2750">
          <cell r="A2750">
            <v>43129</v>
          </cell>
          <cell r="B2750">
            <v>10.966666</v>
          </cell>
        </row>
        <row r="2751">
          <cell r="A2751">
            <v>43130</v>
          </cell>
          <cell r="B2751">
            <v>10.859999</v>
          </cell>
        </row>
        <row r="2752">
          <cell r="A2752">
            <v>43131</v>
          </cell>
          <cell r="B2752">
            <v>10.833333</v>
          </cell>
        </row>
        <row r="2753">
          <cell r="A2753">
            <v>43132</v>
          </cell>
          <cell r="B2753">
            <v>10.866666</v>
          </cell>
        </row>
        <row r="2754">
          <cell r="A2754">
            <v>43133</v>
          </cell>
          <cell r="B2754">
            <v>10.749999000000001</v>
          </cell>
        </row>
        <row r="2755">
          <cell r="A2755">
            <v>43136</v>
          </cell>
          <cell r="B2755">
            <v>10.559998999999999</v>
          </cell>
        </row>
        <row r="2756">
          <cell r="A2756">
            <v>43137</v>
          </cell>
          <cell r="B2756">
            <v>10.206666</v>
          </cell>
        </row>
        <row r="2757">
          <cell r="A2757">
            <v>43138</v>
          </cell>
          <cell r="B2757">
            <v>9.9</v>
          </cell>
        </row>
        <row r="2758">
          <cell r="A2758">
            <v>43139</v>
          </cell>
          <cell r="B2758">
            <v>10.066666</v>
          </cell>
        </row>
        <row r="2759">
          <cell r="A2759">
            <v>43140</v>
          </cell>
          <cell r="B2759">
            <v>9.9466660000000005</v>
          </cell>
        </row>
        <row r="2760">
          <cell r="A2760">
            <v>43145</v>
          </cell>
          <cell r="B2760">
            <v>10.069998999999999</v>
          </cell>
        </row>
        <row r="2761">
          <cell r="A2761">
            <v>43146</v>
          </cell>
          <cell r="B2761">
            <v>10.003333</v>
          </cell>
        </row>
        <row r="2762">
          <cell r="A2762">
            <v>43147</v>
          </cell>
          <cell r="B2762">
            <v>10.016666000000001</v>
          </cell>
        </row>
        <row r="2763">
          <cell r="A2763">
            <v>43150</v>
          </cell>
          <cell r="B2763">
            <v>9.9833320000000008</v>
          </cell>
        </row>
        <row r="2764">
          <cell r="A2764">
            <v>43151</v>
          </cell>
          <cell r="B2764">
            <v>10.433332999999999</v>
          </cell>
        </row>
        <row r="2765">
          <cell r="A2765">
            <v>43152</v>
          </cell>
          <cell r="B2765">
            <v>10.333333</v>
          </cell>
        </row>
        <row r="2766">
          <cell r="A2766">
            <v>43153</v>
          </cell>
          <cell r="B2766">
            <v>10.606666000000001</v>
          </cell>
        </row>
        <row r="2767">
          <cell r="A2767">
            <v>43154</v>
          </cell>
          <cell r="B2767">
            <v>10.616666</v>
          </cell>
        </row>
        <row r="2768">
          <cell r="A2768">
            <v>43157</v>
          </cell>
          <cell r="B2768">
            <v>10.549999</v>
          </cell>
        </row>
        <row r="2769">
          <cell r="A2769">
            <v>43158</v>
          </cell>
          <cell r="B2769">
            <v>10.5</v>
          </cell>
        </row>
        <row r="2770">
          <cell r="A2770">
            <v>43159</v>
          </cell>
          <cell r="B2770">
            <v>10.179999</v>
          </cell>
        </row>
        <row r="2771">
          <cell r="A2771">
            <v>43160</v>
          </cell>
          <cell r="B2771">
            <v>10.166665999999999</v>
          </cell>
        </row>
        <row r="2772">
          <cell r="A2772">
            <v>43161</v>
          </cell>
          <cell r="B2772">
            <v>10.109999</v>
          </cell>
        </row>
        <row r="2773">
          <cell r="A2773">
            <v>43164</v>
          </cell>
          <cell r="B2773">
            <v>10.043331999999999</v>
          </cell>
        </row>
        <row r="2774">
          <cell r="A2774">
            <v>43165</v>
          </cell>
          <cell r="B2774">
            <v>10.116666</v>
          </cell>
        </row>
        <row r="2775">
          <cell r="A2775">
            <v>43166</v>
          </cell>
          <cell r="B2775">
            <v>10.049999</v>
          </cell>
        </row>
        <row r="2776">
          <cell r="A2776">
            <v>43167</v>
          </cell>
          <cell r="B2776">
            <v>9.966666</v>
          </cell>
        </row>
        <row r="2777">
          <cell r="A2777">
            <v>43168</v>
          </cell>
          <cell r="B2777">
            <v>9.8833319999999993</v>
          </cell>
        </row>
        <row r="2778">
          <cell r="A2778">
            <v>43171</v>
          </cell>
          <cell r="B2778">
            <v>10</v>
          </cell>
        </row>
        <row r="2779">
          <cell r="A2779">
            <v>43172</v>
          </cell>
          <cell r="B2779">
            <v>9.9366660000000007</v>
          </cell>
        </row>
        <row r="2780">
          <cell r="A2780">
            <v>43173</v>
          </cell>
          <cell r="B2780">
            <v>9.8066659999999999</v>
          </cell>
        </row>
        <row r="2781">
          <cell r="A2781">
            <v>43174</v>
          </cell>
          <cell r="B2781">
            <v>9.8833319999999993</v>
          </cell>
        </row>
        <row r="2782">
          <cell r="A2782">
            <v>43175</v>
          </cell>
          <cell r="B2782">
            <v>9.9566660000000002</v>
          </cell>
        </row>
        <row r="2783">
          <cell r="A2783">
            <v>43178</v>
          </cell>
          <cell r="B2783">
            <v>9.9266660000000009</v>
          </cell>
        </row>
        <row r="2784">
          <cell r="A2784">
            <v>43179</v>
          </cell>
          <cell r="B2784">
            <v>9.8833319999999993</v>
          </cell>
        </row>
        <row r="2785">
          <cell r="A2785">
            <v>43180</v>
          </cell>
          <cell r="B2785">
            <v>9.8166659999999997</v>
          </cell>
        </row>
        <row r="2786">
          <cell r="A2786">
            <v>43181</v>
          </cell>
          <cell r="B2786">
            <v>9.69</v>
          </cell>
        </row>
        <row r="2787">
          <cell r="A2787">
            <v>43182</v>
          </cell>
          <cell r="B2787">
            <v>9.6766649999999998</v>
          </cell>
        </row>
        <row r="2788">
          <cell r="A2788">
            <v>43185</v>
          </cell>
          <cell r="B2788">
            <v>9.6499989999999993</v>
          </cell>
        </row>
        <row r="2789">
          <cell r="A2789">
            <v>43186</v>
          </cell>
          <cell r="B2789">
            <v>9.6533320000000007</v>
          </cell>
        </row>
        <row r="2790">
          <cell r="A2790">
            <v>43187</v>
          </cell>
          <cell r="B2790">
            <v>9.5833320000000004</v>
          </cell>
        </row>
        <row r="2791">
          <cell r="A2791">
            <v>43188</v>
          </cell>
          <cell r="B2791">
            <v>9.6033329999999992</v>
          </cell>
        </row>
        <row r="2792">
          <cell r="A2792">
            <v>43192</v>
          </cell>
          <cell r="B2792">
            <v>9.466666</v>
          </cell>
        </row>
        <row r="2793">
          <cell r="A2793">
            <v>43193</v>
          </cell>
          <cell r="B2793">
            <v>9.7199989999999996</v>
          </cell>
        </row>
        <row r="2794">
          <cell r="A2794">
            <v>43194</v>
          </cell>
          <cell r="B2794">
            <v>9.8666660000000004</v>
          </cell>
        </row>
        <row r="2795">
          <cell r="A2795">
            <v>43195</v>
          </cell>
          <cell r="B2795">
            <v>10.033333000000001</v>
          </cell>
        </row>
        <row r="2796">
          <cell r="A2796">
            <v>43196</v>
          </cell>
          <cell r="B2796">
            <v>9.89</v>
          </cell>
        </row>
        <row r="2797">
          <cell r="A2797">
            <v>43199</v>
          </cell>
          <cell r="B2797">
            <v>9.6799990000000005</v>
          </cell>
        </row>
        <row r="2798">
          <cell r="A2798">
            <v>43200</v>
          </cell>
          <cell r="B2798">
            <v>9.8133330000000001</v>
          </cell>
        </row>
        <row r="2799">
          <cell r="A2799">
            <v>43201</v>
          </cell>
          <cell r="B2799">
            <v>9.6733320000000003</v>
          </cell>
        </row>
        <row r="2800">
          <cell r="A2800">
            <v>43202</v>
          </cell>
          <cell r="B2800">
            <v>9.9166659999999993</v>
          </cell>
        </row>
        <row r="2801">
          <cell r="A2801">
            <v>43203</v>
          </cell>
          <cell r="B2801">
            <v>9.966666</v>
          </cell>
        </row>
        <row r="2802">
          <cell r="A2802">
            <v>43206</v>
          </cell>
          <cell r="B2802">
            <v>9.8833319999999993</v>
          </cell>
        </row>
        <row r="2803">
          <cell r="A2803">
            <v>43207</v>
          </cell>
          <cell r="B2803">
            <v>10.213333</v>
          </cell>
        </row>
        <row r="2804">
          <cell r="A2804">
            <v>43208</v>
          </cell>
          <cell r="B2804">
            <v>10.519999</v>
          </cell>
        </row>
        <row r="2805">
          <cell r="A2805">
            <v>43209</v>
          </cell>
          <cell r="B2805">
            <v>10.666665999999999</v>
          </cell>
        </row>
        <row r="2806">
          <cell r="A2806">
            <v>43210</v>
          </cell>
          <cell r="B2806">
            <v>10.649998999999999</v>
          </cell>
        </row>
        <row r="2807">
          <cell r="A2807">
            <v>43213</v>
          </cell>
          <cell r="B2807">
            <v>10.649998999999999</v>
          </cell>
        </row>
        <row r="2808">
          <cell r="A2808">
            <v>43214</v>
          </cell>
          <cell r="B2808">
            <v>10.649998999999999</v>
          </cell>
        </row>
        <row r="2809">
          <cell r="A2809">
            <v>43215</v>
          </cell>
          <cell r="B2809">
            <v>10.569998999999999</v>
          </cell>
        </row>
        <row r="2810">
          <cell r="A2810">
            <v>43216</v>
          </cell>
          <cell r="B2810">
            <v>10.673332</v>
          </cell>
        </row>
        <row r="2811">
          <cell r="A2811">
            <v>43217</v>
          </cell>
          <cell r="B2811">
            <v>10.686666000000001</v>
          </cell>
        </row>
        <row r="2812">
          <cell r="A2812">
            <v>43220</v>
          </cell>
          <cell r="B2812">
            <v>10.666665999999999</v>
          </cell>
        </row>
        <row r="2813">
          <cell r="A2813">
            <v>43222</v>
          </cell>
          <cell r="B2813">
            <v>10.383331999999999</v>
          </cell>
        </row>
        <row r="2814">
          <cell r="A2814">
            <v>43223</v>
          </cell>
          <cell r="B2814">
            <v>10.379999</v>
          </cell>
        </row>
        <row r="2815">
          <cell r="A2815">
            <v>43224</v>
          </cell>
          <cell r="B2815">
            <v>10.383331999999999</v>
          </cell>
        </row>
        <row r="2816">
          <cell r="A2816">
            <v>43227</v>
          </cell>
          <cell r="B2816">
            <v>9.9733319999999992</v>
          </cell>
        </row>
        <row r="2817">
          <cell r="A2817">
            <v>43228</v>
          </cell>
          <cell r="B2817">
            <v>10.156666</v>
          </cell>
        </row>
        <row r="2818">
          <cell r="A2818">
            <v>43229</v>
          </cell>
          <cell r="B2818">
            <v>10.166665999999999</v>
          </cell>
        </row>
        <row r="2819">
          <cell r="A2819">
            <v>43230</v>
          </cell>
          <cell r="B2819">
            <v>10.533333000000001</v>
          </cell>
        </row>
        <row r="2820">
          <cell r="A2820">
            <v>43231</v>
          </cell>
          <cell r="B2820">
            <v>10.176665</v>
          </cell>
        </row>
        <row r="2821">
          <cell r="A2821">
            <v>43234</v>
          </cell>
          <cell r="B2821">
            <v>9.9566660000000002</v>
          </cell>
        </row>
        <row r="2822">
          <cell r="A2822">
            <v>43235</v>
          </cell>
          <cell r="B2822">
            <v>9.7966660000000001</v>
          </cell>
        </row>
        <row r="2823">
          <cell r="A2823">
            <v>43236</v>
          </cell>
          <cell r="B2823">
            <v>10.023332999999999</v>
          </cell>
        </row>
        <row r="2824">
          <cell r="A2824">
            <v>43237</v>
          </cell>
          <cell r="B2824">
            <v>9.8099989999999995</v>
          </cell>
        </row>
        <row r="2825">
          <cell r="A2825">
            <v>43238</v>
          </cell>
          <cell r="B2825">
            <v>9.6933330000000009</v>
          </cell>
        </row>
        <row r="2826">
          <cell r="A2826">
            <v>43241</v>
          </cell>
          <cell r="B2826">
            <v>9.6799990000000005</v>
          </cell>
        </row>
        <row r="2827">
          <cell r="A2827">
            <v>43242</v>
          </cell>
          <cell r="B2827">
            <v>9.6633320000000005</v>
          </cell>
        </row>
        <row r="2828">
          <cell r="A2828">
            <v>43243</v>
          </cell>
          <cell r="B2828">
            <v>9.5699989999999993</v>
          </cell>
        </row>
        <row r="2829">
          <cell r="A2829">
            <v>43244</v>
          </cell>
          <cell r="B2829">
            <v>9.6499989999999993</v>
          </cell>
        </row>
        <row r="2830">
          <cell r="A2830">
            <v>43245</v>
          </cell>
          <cell r="B2830">
            <v>9.7299989999999994</v>
          </cell>
        </row>
        <row r="2831">
          <cell r="A2831">
            <v>43248</v>
          </cell>
          <cell r="B2831">
            <v>9.0833320000000004</v>
          </cell>
        </row>
        <row r="2832">
          <cell r="A2832">
            <v>43249</v>
          </cell>
          <cell r="B2832">
            <v>9.2499990000000007</v>
          </cell>
        </row>
        <row r="2833">
          <cell r="A2833">
            <v>43250</v>
          </cell>
          <cell r="B2833">
            <v>9.3499990000000004</v>
          </cell>
        </row>
        <row r="2834">
          <cell r="A2834">
            <v>43252</v>
          </cell>
          <cell r="B2834">
            <v>9.5166660000000007</v>
          </cell>
        </row>
        <row r="2835">
          <cell r="A2835">
            <v>43255</v>
          </cell>
          <cell r="B2835">
            <v>9.6666659999999993</v>
          </cell>
        </row>
        <row r="2836">
          <cell r="A2836">
            <v>43256</v>
          </cell>
          <cell r="B2836">
            <v>9.4099989999999991</v>
          </cell>
        </row>
        <row r="2837">
          <cell r="A2837">
            <v>43257</v>
          </cell>
          <cell r="B2837">
            <v>9.3333329999999997</v>
          </cell>
        </row>
        <row r="2838">
          <cell r="A2838">
            <v>43258</v>
          </cell>
          <cell r="B2838">
            <v>9.0833320000000004</v>
          </cell>
        </row>
        <row r="2839">
          <cell r="A2839">
            <v>43259</v>
          </cell>
          <cell r="B2839">
            <v>9.1999999999999993</v>
          </cell>
        </row>
        <row r="2840">
          <cell r="A2840">
            <v>43262</v>
          </cell>
          <cell r="B2840">
            <v>9.1433319999999991</v>
          </cell>
        </row>
        <row r="2841">
          <cell r="A2841">
            <v>43263</v>
          </cell>
          <cell r="B2841">
            <v>9.119999</v>
          </cell>
        </row>
        <row r="2842">
          <cell r="A2842">
            <v>43264</v>
          </cell>
          <cell r="B2842">
            <v>9.1999999999999993</v>
          </cell>
        </row>
        <row r="2843">
          <cell r="A2843">
            <v>43265</v>
          </cell>
          <cell r="B2843">
            <v>9.1033329999999992</v>
          </cell>
        </row>
        <row r="2844">
          <cell r="A2844">
            <v>43266</v>
          </cell>
          <cell r="B2844">
            <v>9.2499990000000007</v>
          </cell>
        </row>
        <row r="2845">
          <cell r="A2845">
            <v>43269</v>
          </cell>
          <cell r="B2845">
            <v>8.853332</v>
          </cell>
        </row>
        <row r="2846">
          <cell r="A2846">
            <v>43270</v>
          </cell>
          <cell r="B2846">
            <v>8.8333329999999997</v>
          </cell>
        </row>
        <row r="2847">
          <cell r="A2847">
            <v>43271</v>
          </cell>
          <cell r="B2847">
            <v>9.0299990000000001</v>
          </cell>
        </row>
        <row r="2848">
          <cell r="A2848">
            <v>43272</v>
          </cell>
          <cell r="B2848">
            <v>9.0499989999999997</v>
          </cell>
        </row>
        <row r="2849">
          <cell r="A2849">
            <v>43273</v>
          </cell>
          <cell r="B2849">
            <v>9</v>
          </cell>
        </row>
        <row r="2850">
          <cell r="A2850">
            <v>43276</v>
          </cell>
          <cell r="B2850">
            <v>8.9033329999999999</v>
          </cell>
        </row>
        <row r="2851">
          <cell r="A2851">
            <v>43277</v>
          </cell>
          <cell r="B2851">
            <v>9.2599990000000005</v>
          </cell>
        </row>
        <row r="2852">
          <cell r="A2852">
            <v>43278</v>
          </cell>
          <cell r="B2852">
            <v>9.233333</v>
          </cell>
        </row>
        <row r="2853">
          <cell r="A2853">
            <v>43279</v>
          </cell>
          <cell r="B2853">
            <v>9.2066660000000002</v>
          </cell>
        </row>
        <row r="2854">
          <cell r="A2854">
            <v>43280</v>
          </cell>
          <cell r="B2854">
            <v>9.0666659999999997</v>
          </cell>
        </row>
        <row r="2855">
          <cell r="A2855">
            <v>43283</v>
          </cell>
          <cell r="B2855">
            <v>9.0033329999999996</v>
          </cell>
        </row>
        <row r="2856">
          <cell r="A2856">
            <v>43284</v>
          </cell>
          <cell r="B2856">
            <v>9.1166660000000004</v>
          </cell>
        </row>
        <row r="2857">
          <cell r="A2857">
            <v>43285</v>
          </cell>
          <cell r="B2857">
            <v>9.1666659999999993</v>
          </cell>
        </row>
        <row r="2858">
          <cell r="A2858">
            <v>43286</v>
          </cell>
          <cell r="B2858">
            <v>9.2666660000000007</v>
          </cell>
        </row>
        <row r="2859">
          <cell r="A2859">
            <v>43287</v>
          </cell>
          <cell r="B2859">
            <v>9.216666</v>
          </cell>
        </row>
        <row r="2860">
          <cell r="A2860">
            <v>43291</v>
          </cell>
          <cell r="B2860">
            <v>9.3966659999999997</v>
          </cell>
        </row>
        <row r="2861">
          <cell r="A2861">
            <v>43292</v>
          </cell>
          <cell r="B2861">
            <v>9.3333329999999997</v>
          </cell>
        </row>
        <row r="2862">
          <cell r="A2862">
            <v>43293</v>
          </cell>
          <cell r="B2862">
            <v>9.3566660000000006</v>
          </cell>
        </row>
        <row r="2863">
          <cell r="A2863">
            <v>43294</v>
          </cell>
          <cell r="B2863">
            <v>9.4166659999999993</v>
          </cell>
        </row>
        <row r="2864">
          <cell r="A2864">
            <v>43297</v>
          </cell>
          <cell r="B2864">
            <v>9.4166659999999993</v>
          </cell>
        </row>
        <row r="2865">
          <cell r="A2865">
            <v>43298</v>
          </cell>
          <cell r="B2865">
            <v>9.7033330000000007</v>
          </cell>
        </row>
        <row r="2866">
          <cell r="A2866">
            <v>43299</v>
          </cell>
          <cell r="B2866">
            <v>9.7966660000000001</v>
          </cell>
        </row>
        <row r="2867">
          <cell r="A2867">
            <v>43300</v>
          </cell>
          <cell r="B2867">
            <v>9.7499990000000007</v>
          </cell>
        </row>
        <row r="2868">
          <cell r="A2868">
            <v>43301</v>
          </cell>
          <cell r="B2868">
            <v>9.9433319999999998</v>
          </cell>
        </row>
        <row r="2869">
          <cell r="A2869">
            <v>43304</v>
          </cell>
          <cell r="B2869">
            <v>9.9699989999999996</v>
          </cell>
        </row>
        <row r="2870">
          <cell r="A2870">
            <v>43305</v>
          </cell>
          <cell r="B2870">
            <v>10.063332000000001</v>
          </cell>
        </row>
        <row r="2871">
          <cell r="A2871">
            <v>43306</v>
          </cell>
          <cell r="B2871">
            <v>10.379999</v>
          </cell>
        </row>
        <row r="2872">
          <cell r="A2872">
            <v>43307</v>
          </cell>
          <cell r="B2872">
            <v>10.183332</v>
          </cell>
        </row>
        <row r="2873">
          <cell r="A2873">
            <v>43308</v>
          </cell>
          <cell r="B2873">
            <v>10.183332</v>
          </cell>
        </row>
        <row r="2874">
          <cell r="A2874">
            <v>43311</v>
          </cell>
          <cell r="B2874">
            <v>10.283332</v>
          </cell>
        </row>
        <row r="2875">
          <cell r="A2875">
            <v>43312</v>
          </cell>
          <cell r="B2875">
            <v>9.8199989999999993</v>
          </cell>
        </row>
        <row r="2876">
          <cell r="A2876">
            <v>43313</v>
          </cell>
          <cell r="B2876">
            <v>9.9166659999999993</v>
          </cell>
        </row>
        <row r="2877">
          <cell r="A2877">
            <v>43314</v>
          </cell>
          <cell r="B2877">
            <v>9.5966660000000008</v>
          </cell>
        </row>
        <row r="2878">
          <cell r="A2878">
            <v>43315</v>
          </cell>
          <cell r="B2878">
            <v>9.5433319999999995</v>
          </cell>
        </row>
        <row r="2879">
          <cell r="A2879">
            <v>43318</v>
          </cell>
          <cell r="B2879">
            <v>9.4</v>
          </cell>
        </row>
        <row r="2880">
          <cell r="A2880">
            <v>43319</v>
          </cell>
          <cell r="B2880">
            <v>9.2833319999999997</v>
          </cell>
        </row>
        <row r="2881">
          <cell r="A2881">
            <v>43320</v>
          </cell>
          <cell r="B2881">
            <v>9.2666660000000007</v>
          </cell>
        </row>
        <row r="2882">
          <cell r="A2882">
            <v>43321</v>
          </cell>
          <cell r="B2882">
            <v>9.3466660000000008</v>
          </cell>
        </row>
        <row r="2883">
          <cell r="A2883">
            <v>43322</v>
          </cell>
          <cell r="B2883">
            <v>9.1999999999999993</v>
          </cell>
        </row>
        <row r="2884">
          <cell r="A2884">
            <v>43325</v>
          </cell>
          <cell r="B2884">
            <v>9.2233330000000002</v>
          </cell>
        </row>
        <row r="2885">
          <cell r="A2885">
            <v>43326</v>
          </cell>
          <cell r="B2885">
            <v>9.3933330000000002</v>
          </cell>
        </row>
        <row r="2886">
          <cell r="A2886">
            <v>43327</v>
          </cell>
          <cell r="B2886">
            <v>9.3333329999999997</v>
          </cell>
        </row>
        <row r="2887">
          <cell r="A2887">
            <v>43328</v>
          </cell>
          <cell r="B2887">
            <v>9.2133330000000004</v>
          </cell>
        </row>
        <row r="2888">
          <cell r="A2888">
            <v>43329</v>
          </cell>
          <cell r="B2888">
            <v>9.1666659999999993</v>
          </cell>
        </row>
        <row r="2889">
          <cell r="A2889">
            <v>43332</v>
          </cell>
          <cell r="B2889">
            <v>9.1966660000000005</v>
          </cell>
        </row>
        <row r="2890">
          <cell r="A2890">
            <v>43333</v>
          </cell>
          <cell r="B2890">
            <v>9.0133329999999994</v>
          </cell>
        </row>
        <row r="2891">
          <cell r="A2891">
            <v>43334</v>
          </cell>
          <cell r="B2891">
            <v>9.2433320000000005</v>
          </cell>
        </row>
        <row r="2892">
          <cell r="A2892">
            <v>43335</v>
          </cell>
          <cell r="B2892">
            <v>9.0333330000000007</v>
          </cell>
        </row>
        <row r="2893">
          <cell r="A2893">
            <v>43336</v>
          </cell>
          <cell r="B2893">
            <v>8.9399990000000003</v>
          </cell>
        </row>
        <row r="2894">
          <cell r="A2894">
            <v>43339</v>
          </cell>
          <cell r="B2894">
            <v>9.19</v>
          </cell>
        </row>
        <row r="2895">
          <cell r="A2895">
            <v>43340</v>
          </cell>
          <cell r="B2895">
            <v>9.1933330000000009</v>
          </cell>
        </row>
        <row r="2896">
          <cell r="A2896">
            <v>43341</v>
          </cell>
          <cell r="B2896">
            <v>9</v>
          </cell>
        </row>
        <row r="2897">
          <cell r="A2897">
            <v>43342</v>
          </cell>
          <cell r="B2897">
            <v>8.8333329999999997</v>
          </cell>
        </row>
        <row r="2898">
          <cell r="A2898">
            <v>43343</v>
          </cell>
          <cell r="B2898">
            <v>8.8799989999999998</v>
          </cell>
        </row>
        <row r="2899">
          <cell r="A2899">
            <v>43346</v>
          </cell>
          <cell r="B2899">
            <v>8.6833320000000001</v>
          </cell>
        </row>
        <row r="2900">
          <cell r="A2900">
            <v>43347</v>
          </cell>
          <cell r="B2900">
            <v>8.6966660000000005</v>
          </cell>
        </row>
        <row r="2901">
          <cell r="A2901">
            <v>43348</v>
          </cell>
          <cell r="B2901">
            <v>8.7666660000000007</v>
          </cell>
        </row>
        <row r="2902">
          <cell r="A2902">
            <v>43349</v>
          </cell>
          <cell r="B2902">
            <v>8.5299990000000001</v>
          </cell>
        </row>
        <row r="2903">
          <cell r="A2903">
            <v>43353</v>
          </cell>
          <cell r="B2903">
            <v>8.6433319999999991</v>
          </cell>
        </row>
        <row r="2904">
          <cell r="A2904">
            <v>43354</v>
          </cell>
          <cell r="B2904">
            <v>8.3333329999999997</v>
          </cell>
        </row>
        <row r="2905">
          <cell r="A2905">
            <v>43355</v>
          </cell>
          <cell r="B2905">
            <v>8.233333</v>
          </cell>
        </row>
        <row r="2906">
          <cell r="A2906">
            <v>43356</v>
          </cell>
          <cell r="B2906">
            <v>8.136666</v>
          </cell>
        </row>
        <row r="2907">
          <cell r="A2907">
            <v>43357</v>
          </cell>
          <cell r="B2907">
            <v>7.9333330000000002</v>
          </cell>
        </row>
        <row r="2908">
          <cell r="A2908">
            <v>43360</v>
          </cell>
          <cell r="B2908">
            <v>8.0666659999999997</v>
          </cell>
        </row>
        <row r="2909">
          <cell r="A2909">
            <v>43361</v>
          </cell>
          <cell r="B2909">
            <v>8.19</v>
          </cell>
        </row>
        <row r="2910">
          <cell r="A2910">
            <v>43362</v>
          </cell>
          <cell r="B2910">
            <v>8.1633320000000005</v>
          </cell>
        </row>
        <row r="2911">
          <cell r="A2911">
            <v>43363</v>
          </cell>
          <cell r="B2911">
            <v>8.2499990000000007</v>
          </cell>
        </row>
        <row r="2912">
          <cell r="A2912">
            <v>43364</v>
          </cell>
          <cell r="B2912">
            <v>8.2266659999999998</v>
          </cell>
        </row>
        <row r="2913">
          <cell r="A2913">
            <v>43367</v>
          </cell>
          <cell r="B2913">
            <v>8.0633320000000008</v>
          </cell>
        </row>
        <row r="2914">
          <cell r="A2914">
            <v>43368</v>
          </cell>
          <cell r="B2914">
            <v>8.1166660000000004</v>
          </cell>
        </row>
        <row r="2915">
          <cell r="A2915">
            <v>43369</v>
          </cell>
          <cell r="B2915">
            <v>8.4166659999999993</v>
          </cell>
        </row>
        <row r="2916">
          <cell r="A2916">
            <v>43370</v>
          </cell>
          <cell r="B2916">
            <v>8.386666</v>
          </cell>
        </row>
        <row r="2917">
          <cell r="A2917">
            <v>43371</v>
          </cell>
          <cell r="B2917">
            <v>8.3666660000000004</v>
          </cell>
        </row>
        <row r="2918">
          <cell r="A2918">
            <v>43374</v>
          </cell>
          <cell r="B2918">
            <v>8.4</v>
          </cell>
        </row>
        <row r="2919">
          <cell r="A2919">
            <v>43375</v>
          </cell>
          <cell r="B2919">
            <v>8.5</v>
          </cell>
        </row>
        <row r="2920">
          <cell r="A2920">
            <v>43376</v>
          </cell>
          <cell r="B2920">
            <v>8.619999</v>
          </cell>
        </row>
        <row r="2921">
          <cell r="A2921">
            <v>43377</v>
          </cell>
          <cell r="B2921">
            <v>8.449999</v>
          </cell>
        </row>
        <row r="2922">
          <cell r="A2922">
            <v>43378</v>
          </cell>
          <cell r="B2922">
            <v>8.39</v>
          </cell>
        </row>
        <row r="2923">
          <cell r="A2923">
            <v>43381</v>
          </cell>
          <cell r="B2923">
            <v>8.6266660000000002</v>
          </cell>
        </row>
        <row r="2924">
          <cell r="A2924">
            <v>43382</v>
          </cell>
          <cell r="B2924">
            <v>8.5499989999999997</v>
          </cell>
        </row>
        <row r="2925">
          <cell r="A2925">
            <v>43383</v>
          </cell>
          <cell r="B2925">
            <v>8.3666660000000004</v>
          </cell>
        </row>
        <row r="2926">
          <cell r="A2926">
            <v>43384</v>
          </cell>
          <cell r="B2926">
            <v>8.3666660000000004</v>
          </cell>
        </row>
        <row r="2927">
          <cell r="A2927">
            <v>43388</v>
          </cell>
          <cell r="B2927">
            <v>8.1499989999999993</v>
          </cell>
        </row>
        <row r="2928">
          <cell r="A2928">
            <v>43389</v>
          </cell>
          <cell r="B2928">
            <v>8.1266660000000002</v>
          </cell>
        </row>
        <row r="2929">
          <cell r="A2929">
            <v>43390</v>
          </cell>
          <cell r="B2929">
            <v>8.2499990000000007</v>
          </cell>
        </row>
        <row r="2930">
          <cell r="A2930">
            <v>43391</v>
          </cell>
          <cell r="B2930">
            <v>8.4066659999999995</v>
          </cell>
        </row>
        <row r="2931">
          <cell r="A2931">
            <v>43392</v>
          </cell>
          <cell r="B2931">
            <v>8.6666659999999993</v>
          </cell>
        </row>
        <row r="2932">
          <cell r="A2932">
            <v>43395</v>
          </cell>
          <cell r="B2932">
            <v>9.1133330000000008</v>
          </cell>
        </row>
        <row r="2933">
          <cell r="A2933">
            <v>43396</v>
          </cell>
          <cell r="B2933">
            <v>8.5</v>
          </cell>
        </row>
        <row r="2934">
          <cell r="A2934">
            <v>43397</v>
          </cell>
          <cell r="B2934">
            <v>8.5399989999999999</v>
          </cell>
        </row>
        <row r="2935">
          <cell r="A2935">
            <v>43398</v>
          </cell>
          <cell r="B2935">
            <v>8.6066660000000006</v>
          </cell>
        </row>
        <row r="2936">
          <cell r="A2936">
            <v>43399</v>
          </cell>
          <cell r="B2936">
            <v>8.4599989999999998</v>
          </cell>
        </row>
        <row r="2937">
          <cell r="A2937">
            <v>43402</v>
          </cell>
          <cell r="B2937">
            <v>8.2599990000000005</v>
          </cell>
        </row>
        <row r="2938">
          <cell r="A2938">
            <v>43403</v>
          </cell>
          <cell r="B2938">
            <v>8.5033329999999996</v>
          </cell>
        </row>
        <row r="2939">
          <cell r="A2939">
            <v>43404</v>
          </cell>
          <cell r="B2939">
            <v>8.3666660000000004</v>
          </cell>
        </row>
        <row r="2940">
          <cell r="A2940">
            <v>43405</v>
          </cell>
          <cell r="B2940">
            <v>8.8566660000000006</v>
          </cell>
        </row>
        <row r="2941">
          <cell r="A2941">
            <v>43409</v>
          </cell>
          <cell r="B2941">
            <v>8.7499990000000007</v>
          </cell>
        </row>
        <row r="2942">
          <cell r="A2942">
            <v>43410</v>
          </cell>
          <cell r="B2942">
            <v>8.5699989999999993</v>
          </cell>
        </row>
        <row r="2943">
          <cell r="A2943">
            <v>43411</v>
          </cell>
          <cell r="B2943">
            <v>8.466666</v>
          </cell>
        </row>
        <row r="2944">
          <cell r="A2944">
            <v>43412</v>
          </cell>
          <cell r="B2944">
            <v>8.1999999999999993</v>
          </cell>
        </row>
        <row r="2945">
          <cell r="A2945">
            <v>43413</v>
          </cell>
          <cell r="B2945">
            <v>8.3799989999999998</v>
          </cell>
        </row>
        <row r="2946">
          <cell r="A2946">
            <v>43416</v>
          </cell>
          <cell r="B2946">
            <v>8</v>
          </cell>
        </row>
        <row r="2947">
          <cell r="A2947">
            <v>43417</v>
          </cell>
          <cell r="B2947">
            <v>7.9166660000000002</v>
          </cell>
        </row>
        <row r="2948">
          <cell r="A2948">
            <v>43418</v>
          </cell>
          <cell r="B2948">
            <v>8.3833319999999993</v>
          </cell>
        </row>
        <row r="2949">
          <cell r="A2949">
            <v>43420</v>
          </cell>
          <cell r="B2949">
            <v>8.5366660000000003</v>
          </cell>
        </row>
        <row r="2950">
          <cell r="A2950">
            <v>43423</v>
          </cell>
          <cell r="B2950">
            <v>8.6833320000000001</v>
          </cell>
        </row>
        <row r="2951">
          <cell r="A2951">
            <v>43425</v>
          </cell>
          <cell r="B2951">
            <v>8.5799990000000008</v>
          </cell>
        </row>
        <row r="2952">
          <cell r="A2952">
            <v>43426</v>
          </cell>
          <cell r="B2952">
            <v>8.6999999999999993</v>
          </cell>
        </row>
        <row r="2953">
          <cell r="A2953">
            <v>43427</v>
          </cell>
          <cell r="B2953">
            <v>8.6333330000000004</v>
          </cell>
        </row>
        <row r="2954">
          <cell r="A2954">
            <v>43430</v>
          </cell>
          <cell r="B2954">
            <v>9.3199989999999993</v>
          </cell>
        </row>
        <row r="2955">
          <cell r="A2955">
            <v>43431</v>
          </cell>
          <cell r="B2955">
            <v>9.3666660000000004</v>
          </cell>
        </row>
        <row r="2956">
          <cell r="A2956">
            <v>43432</v>
          </cell>
          <cell r="B2956">
            <v>9.733333</v>
          </cell>
        </row>
        <row r="2957">
          <cell r="A2957">
            <v>43433</v>
          </cell>
          <cell r="B2957">
            <v>9.7666660000000007</v>
          </cell>
        </row>
        <row r="2958">
          <cell r="A2958">
            <v>43434</v>
          </cell>
          <cell r="B2958">
            <v>9.6666659999999993</v>
          </cell>
        </row>
        <row r="2959">
          <cell r="A2959">
            <v>43437</v>
          </cell>
          <cell r="B2959">
            <v>9.9466660000000005</v>
          </cell>
        </row>
        <row r="2960">
          <cell r="A2960">
            <v>43438</v>
          </cell>
          <cell r="B2960">
            <v>9.7666660000000007</v>
          </cell>
        </row>
        <row r="2961">
          <cell r="A2961">
            <v>43439</v>
          </cell>
          <cell r="B2961">
            <v>9.7133330000000004</v>
          </cell>
        </row>
        <row r="2962">
          <cell r="A2962">
            <v>43440</v>
          </cell>
          <cell r="B2962">
            <v>9.6666659999999993</v>
          </cell>
        </row>
        <row r="2963">
          <cell r="A2963">
            <v>43441</v>
          </cell>
          <cell r="B2963">
            <v>9.6666659999999993</v>
          </cell>
        </row>
        <row r="2964">
          <cell r="A2964">
            <v>43444</v>
          </cell>
          <cell r="B2964">
            <v>9.466666</v>
          </cell>
        </row>
        <row r="2965">
          <cell r="A2965">
            <v>43445</v>
          </cell>
          <cell r="B2965">
            <v>9.4</v>
          </cell>
        </row>
        <row r="2966">
          <cell r="A2966">
            <v>43446</v>
          </cell>
          <cell r="B2966">
            <v>9.5366660000000003</v>
          </cell>
        </row>
        <row r="2967">
          <cell r="A2967">
            <v>43447</v>
          </cell>
          <cell r="B2967">
            <v>9.3333329999999997</v>
          </cell>
        </row>
        <row r="2968">
          <cell r="A2968">
            <v>43448</v>
          </cell>
          <cell r="B2968">
            <v>9.449999</v>
          </cell>
        </row>
        <row r="2969">
          <cell r="A2969">
            <v>43451</v>
          </cell>
          <cell r="B2969">
            <v>9.3333329999999997</v>
          </cell>
        </row>
        <row r="2970">
          <cell r="A2970">
            <v>43452</v>
          </cell>
          <cell r="B2970">
            <v>9.1299989999999998</v>
          </cell>
        </row>
        <row r="2971">
          <cell r="A2971">
            <v>43453</v>
          </cell>
          <cell r="B2971">
            <v>9.2499990000000007</v>
          </cell>
        </row>
        <row r="2972">
          <cell r="A2972">
            <v>43454</v>
          </cell>
          <cell r="B2972">
            <v>9.3433320000000002</v>
          </cell>
        </row>
        <row r="2973">
          <cell r="A2973">
            <v>43455</v>
          </cell>
          <cell r="B2973">
            <v>9</v>
          </cell>
        </row>
        <row r="2974">
          <cell r="A2974">
            <v>43460</v>
          </cell>
          <cell r="B2974">
            <v>9.1133330000000008</v>
          </cell>
        </row>
        <row r="2975">
          <cell r="A2975">
            <v>43461</v>
          </cell>
          <cell r="B2975">
            <v>8.9733319999999992</v>
          </cell>
        </row>
        <row r="2976">
          <cell r="A2976">
            <v>43462</v>
          </cell>
          <cell r="B2976">
            <v>9.0499989999999997</v>
          </cell>
        </row>
        <row r="2977">
          <cell r="A2977">
            <v>43467</v>
          </cell>
          <cell r="B2977">
            <v>9.5499989999999997</v>
          </cell>
        </row>
        <row r="2978">
          <cell r="A2978">
            <v>43468</v>
          </cell>
          <cell r="B2978">
            <v>9.7699990000000003</v>
          </cell>
        </row>
        <row r="2979">
          <cell r="A2979">
            <v>43469</v>
          </cell>
          <cell r="B2979">
            <v>10.039999</v>
          </cell>
        </row>
        <row r="2980">
          <cell r="A2980">
            <v>43472</v>
          </cell>
          <cell r="B2980">
            <v>9.8233329999999999</v>
          </cell>
        </row>
        <row r="2981">
          <cell r="A2981">
            <v>43473</v>
          </cell>
          <cell r="B2981">
            <v>9.4233329999999995</v>
          </cell>
        </row>
        <row r="2982">
          <cell r="A2982">
            <v>43474</v>
          </cell>
          <cell r="B2982">
            <v>9.7866660000000003</v>
          </cell>
        </row>
        <row r="2983">
          <cell r="A2983">
            <v>43475</v>
          </cell>
          <cell r="B2983">
            <v>9.966666</v>
          </cell>
        </row>
        <row r="2984">
          <cell r="A2984">
            <v>43476</v>
          </cell>
          <cell r="B2984">
            <v>10.063332000000001</v>
          </cell>
        </row>
        <row r="2985">
          <cell r="A2985">
            <v>43479</v>
          </cell>
          <cell r="B2985">
            <v>10.356666000000001</v>
          </cell>
        </row>
        <row r="2986">
          <cell r="A2986">
            <v>43480</v>
          </cell>
          <cell r="B2986">
            <v>10.673332</v>
          </cell>
        </row>
        <row r="2987">
          <cell r="A2987">
            <v>43481</v>
          </cell>
          <cell r="B2987">
            <v>10.566666</v>
          </cell>
        </row>
        <row r="2988">
          <cell r="A2988">
            <v>43482</v>
          </cell>
          <cell r="B2988">
            <v>10.833333</v>
          </cell>
        </row>
        <row r="2989">
          <cell r="A2989">
            <v>43483</v>
          </cell>
          <cell r="B2989">
            <v>11.329999000000001</v>
          </cell>
        </row>
        <row r="2990">
          <cell r="A2990">
            <v>43486</v>
          </cell>
          <cell r="B2990">
            <v>11.1</v>
          </cell>
        </row>
        <row r="2991">
          <cell r="A2991">
            <v>43487</v>
          </cell>
          <cell r="B2991">
            <v>11.283332</v>
          </cell>
        </row>
        <row r="2992">
          <cell r="A2992">
            <v>43488</v>
          </cell>
          <cell r="B2992">
            <v>11.346666000000001</v>
          </cell>
        </row>
        <row r="2993">
          <cell r="A2993">
            <v>43489</v>
          </cell>
          <cell r="B2993">
            <v>11.2</v>
          </cell>
        </row>
        <row r="2994">
          <cell r="A2994">
            <v>43493</v>
          </cell>
          <cell r="B2994">
            <v>10.8</v>
          </cell>
        </row>
        <row r="2995">
          <cell r="A2995">
            <v>43494</v>
          </cell>
          <cell r="B2995">
            <v>10.926666000000001</v>
          </cell>
        </row>
        <row r="2996">
          <cell r="A2996">
            <v>43495</v>
          </cell>
          <cell r="B2996">
            <v>10.956666</v>
          </cell>
        </row>
        <row r="2997">
          <cell r="A2997">
            <v>43496</v>
          </cell>
          <cell r="B2997">
            <v>11.086665999999999</v>
          </cell>
        </row>
        <row r="2998">
          <cell r="A2998">
            <v>43497</v>
          </cell>
          <cell r="B2998">
            <v>11.049999</v>
          </cell>
        </row>
        <row r="2999">
          <cell r="A2999">
            <v>43500</v>
          </cell>
          <cell r="B2999">
            <v>11.133333</v>
          </cell>
        </row>
        <row r="3000">
          <cell r="A3000">
            <v>43501</v>
          </cell>
          <cell r="B3000">
            <v>11.476665000000001</v>
          </cell>
        </row>
        <row r="3001">
          <cell r="A3001">
            <v>43502</v>
          </cell>
          <cell r="B3001">
            <v>11.239998999999999</v>
          </cell>
        </row>
        <row r="3002">
          <cell r="A3002">
            <v>43503</v>
          </cell>
          <cell r="B3002">
            <v>10.906666</v>
          </cell>
        </row>
        <row r="3003">
          <cell r="A3003">
            <v>43504</v>
          </cell>
          <cell r="B3003">
            <v>10.766666000000001</v>
          </cell>
        </row>
        <row r="3004">
          <cell r="A3004">
            <v>43507</v>
          </cell>
          <cell r="B3004">
            <v>10.793333000000001</v>
          </cell>
        </row>
        <row r="3005">
          <cell r="A3005">
            <v>43508</v>
          </cell>
          <cell r="B3005">
            <v>10.496665999999999</v>
          </cell>
        </row>
        <row r="3006">
          <cell r="A3006">
            <v>43509</v>
          </cell>
          <cell r="B3006">
            <v>10.6</v>
          </cell>
        </row>
        <row r="3007">
          <cell r="A3007">
            <v>43510</v>
          </cell>
          <cell r="B3007">
            <v>10.859999</v>
          </cell>
        </row>
        <row r="3008">
          <cell r="A3008">
            <v>43511</v>
          </cell>
          <cell r="B3008">
            <v>11.113333000000001</v>
          </cell>
        </row>
        <row r="3009">
          <cell r="A3009">
            <v>43514</v>
          </cell>
          <cell r="B3009">
            <v>11.3</v>
          </cell>
        </row>
        <row r="3010">
          <cell r="A3010">
            <v>43515</v>
          </cell>
          <cell r="B3010">
            <v>11.183332</v>
          </cell>
        </row>
        <row r="3011">
          <cell r="A3011">
            <v>43516</v>
          </cell>
          <cell r="B3011">
            <v>11.453332</v>
          </cell>
        </row>
        <row r="3012">
          <cell r="A3012">
            <v>43517</v>
          </cell>
          <cell r="B3012">
            <v>11.166665999999999</v>
          </cell>
        </row>
        <row r="3013">
          <cell r="A3013">
            <v>43518</v>
          </cell>
          <cell r="B3013">
            <v>11.303333</v>
          </cell>
        </row>
        <row r="3014">
          <cell r="A3014">
            <v>43521</v>
          </cell>
          <cell r="B3014">
            <v>11.466666</v>
          </cell>
        </row>
        <row r="3015">
          <cell r="A3015">
            <v>43522</v>
          </cell>
          <cell r="B3015">
            <v>11.696666</v>
          </cell>
        </row>
        <row r="3016">
          <cell r="A3016">
            <v>43523</v>
          </cell>
          <cell r="B3016">
            <v>11.923333</v>
          </cell>
        </row>
        <row r="3017">
          <cell r="A3017">
            <v>43524</v>
          </cell>
          <cell r="B3017">
            <v>12.149998999999999</v>
          </cell>
        </row>
        <row r="3018">
          <cell r="A3018">
            <v>43525</v>
          </cell>
          <cell r="B3018">
            <v>12.29</v>
          </cell>
        </row>
        <row r="3019">
          <cell r="A3019">
            <v>43530</v>
          </cell>
          <cell r="B3019">
            <v>12.633333</v>
          </cell>
        </row>
        <row r="3020">
          <cell r="A3020">
            <v>43531</v>
          </cell>
          <cell r="B3020">
            <v>12.293333000000001</v>
          </cell>
        </row>
        <row r="3021">
          <cell r="A3021">
            <v>43532</v>
          </cell>
          <cell r="B3021">
            <v>12.19</v>
          </cell>
        </row>
        <row r="3022">
          <cell r="A3022">
            <v>43535</v>
          </cell>
          <cell r="B3022">
            <v>12.126666</v>
          </cell>
        </row>
        <row r="3023">
          <cell r="A3023">
            <v>43536</v>
          </cell>
          <cell r="B3023">
            <v>12.066666</v>
          </cell>
        </row>
        <row r="3024">
          <cell r="A3024">
            <v>43537</v>
          </cell>
          <cell r="B3024">
            <v>12.333333</v>
          </cell>
        </row>
        <row r="3025">
          <cell r="A3025">
            <v>43538</v>
          </cell>
          <cell r="B3025">
            <v>12.616666</v>
          </cell>
        </row>
        <row r="3026">
          <cell r="A3026">
            <v>43539</v>
          </cell>
          <cell r="B3026">
            <v>12.369999</v>
          </cell>
        </row>
        <row r="3027">
          <cell r="A3027">
            <v>43542</v>
          </cell>
          <cell r="B3027">
            <v>12.563332000000001</v>
          </cell>
        </row>
        <row r="3028">
          <cell r="A3028">
            <v>43543</v>
          </cell>
          <cell r="B3028">
            <v>12.266666000000001</v>
          </cell>
        </row>
        <row r="3029">
          <cell r="A3029">
            <v>43544</v>
          </cell>
          <cell r="B3029">
            <v>12.3</v>
          </cell>
        </row>
        <row r="3030">
          <cell r="A3030">
            <v>43545</v>
          </cell>
          <cell r="B3030">
            <v>12.266666000000001</v>
          </cell>
        </row>
        <row r="3031">
          <cell r="A3031">
            <v>43546</v>
          </cell>
          <cell r="B3031">
            <v>12.683332</v>
          </cell>
        </row>
        <row r="3032">
          <cell r="A3032">
            <v>43549</v>
          </cell>
          <cell r="B3032">
            <v>12.666665999999999</v>
          </cell>
        </row>
        <row r="3033">
          <cell r="A3033">
            <v>43550</v>
          </cell>
          <cell r="B3033">
            <v>13.003333</v>
          </cell>
        </row>
        <row r="3034">
          <cell r="A3034">
            <v>43551</v>
          </cell>
          <cell r="B3034">
            <v>12.806666</v>
          </cell>
        </row>
        <row r="3035">
          <cell r="A3035">
            <v>43552</v>
          </cell>
          <cell r="B3035">
            <v>13.133333</v>
          </cell>
        </row>
        <row r="3036">
          <cell r="A3036">
            <v>43553</v>
          </cell>
          <cell r="B3036">
            <v>13.133333</v>
          </cell>
        </row>
        <row r="3037">
          <cell r="A3037">
            <v>43556</v>
          </cell>
          <cell r="B3037">
            <v>13.083332</v>
          </cell>
        </row>
        <row r="3038">
          <cell r="A3038">
            <v>43557</v>
          </cell>
          <cell r="B3038">
            <v>13</v>
          </cell>
        </row>
        <row r="3039">
          <cell r="A3039">
            <v>43558</v>
          </cell>
          <cell r="B3039">
            <v>13.403333</v>
          </cell>
        </row>
        <row r="3040">
          <cell r="A3040">
            <v>43559</v>
          </cell>
          <cell r="B3040">
            <v>14.076665</v>
          </cell>
        </row>
        <row r="3041">
          <cell r="A3041">
            <v>43560</v>
          </cell>
          <cell r="B3041">
            <v>13.866666</v>
          </cell>
        </row>
        <row r="3042">
          <cell r="A3042">
            <v>43563</v>
          </cell>
          <cell r="B3042">
            <v>13.953332</v>
          </cell>
        </row>
        <row r="3043">
          <cell r="A3043">
            <v>43564</v>
          </cell>
          <cell r="B3043">
            <v>13.906666</v>
          </cell>
        </row>
        <row r="3044">
          <cell r="A3044">
            <v>43565</v>
          </cell>
          <cell r="B3044">
            <v>13.959999</v>
          </cell>
        </row>
        <row r="3045">
          <cell r="A3045">
            <v>43566</v>
          </cell>
          <cell r="B3045">
            <v>14.049999</v>
          </cell>
        </row>
        <row r="3046">
          <cell r="A3046">
            <v>43567</v>
          </cell>
          <cell r="B3046">
            <v>14.1</v>
          </cell>
        </row>
        <row r="3047">
          <cell r="A3047">
            <v>43570</v>
          </cell>
          <cell r="B3047">
            <v>14.086665999999999</v>
          </cell>
        </row>
        <row r="3048">
          <cell r="A3048">
            <v>43571</v>
          </cell>
          <cell r="B3048">
            <v>14.039999</v>
          </cell>
        </row>
        <row r="3049">
          <cell r="A3049">
            <v>43572</v>
          </cell>
          <cell r="B3049">
            <v>14.126666</v>
          </cell>
        </row>
        <row r="3050">
          <cell r="A3050">
            <v>43573</v>
          </cell>
          <cell r="B3050">
            <v>13.566666</v>
          </cell>
        </row>
        <row r="3051">
          <cell r="A3051">
            <v>43577</v>
          </cell>
          <cell r="B3051">
            <v>13.866666</v>
          </cell>
        </row>
        <row r="3052">
          <cell r="A3052">
            <v>43578</v>
          </cell>
          <cell r="B3052">
            <v>14.263332</v>
          </cell>
        </row>
        <row r="3053">
          <cell r="A3053">
            <v>43579</v>
          </cell>
          <cell r="B3053">
            <v>14.4</v>
          </cell>
        </row>
        <row r="3054">
          <cell r="A3054">
            <v>43580</v>
          </cell>
          <cell r="B3054">
            <v>14.423333</v>
          </cell>
        </row>
        <row r="3055">
          <cell r="A3055">
            <v>43581</v>
          </cell>
          <cell r="B3055">
            <v>14.533333000000001</v>
          </cell>
        </row>
        <row r="3056">
          <cell r="A3056">
            <v>43584</v>
          </cell>
          <cell r="B3056">
            <v>14.7</v>
          </cell>
        </row>
        <row r="3057">
          <cell r="A3057">
            <v>43585</v>
          </cell>
          <cell r="B3057">
            <v>14.849999</v>
          </cell>
        </row>
        <row r="3058">
          <cell r="A3058">
            <v>43587</v>
          </cell>
          <cell r="B3058">
            <v>14.679999</v>
          </cell>
        </row>
        <row r="3059">
          <cell r="A3059">
            <v>43588</v>
          </cell>
          <cell r="B3059">
            <v>14.163332</v>
          </cell>
        </row>
        <row r="3060">
          <cell r="A3060">
            <v>43591</v>
          </cell>
          <cell r="B3060">
            <v>14.033333000000001</v>
          </cell>
        </row>
        <row r="3061">
          <cell r="A3061">
            <v>43592</v>
          </cell>
          <cell r="B3061">
            <v>13.633333</v>
          </cell>
        </row>
        <row r="3062">
          <cell r="A3062">
            <v>43593</v>
          </cell>
          <cell r="B3062">
            <v>13.166665999999999</v>
          </cell>
        </row>
        <row r="3063">
          <cell r="A3063">
            <v>43594</v>
          </cell>
          <cell r="B3063">
            <v>13.4</v>
          </cell>
        </row>
        <row r="3064">
          <cell r="A3064">
            <v>43595</v>
          </cell>
          <cell r="B3064">
            <v>13.749999000000001</v>
          </cell>
        </row>
        <row r="3065">
          <cell r="A3065">
            <v>43598</v>
          </cell>
          <cell r="B3065">
            <v>13.793333000000001</v>
          </cell>
        </row>
        <row r="3066">
          <cell r="A3066">
            <v>43599</v>
          </cell>
          <cell r="B3066">
            <v>13.336665999999999</v>
          </cell>
        </row>
        <row r="3067">
          <cell r="A3067">
            <v>43600</v>
          </cell>
          <cell r="B3067">
            <v>13.29</v>
          </cell>
        </row>
        <row r="3068">
          <cell r="A3068">
            <v>43601</v>
          </cell>
          <cell r="B3068">
            <v>13</v>
          </cell>
        </row>
        <row r="3069">
          <cell r="A3069">
            <v>43602</v>
          </cell>
          <cell r="B3069">
            <v>12.833333</v>
          </cell>
        </row>
        <row r="3070">
          <cell r="A3070">
            <v>43605</v>
          </cell>
          <cell r="B3070">
            <v>12.883331999999999</v>
          </cell>
        </row>
        <row r="3071">
          <cell r="A3071">
            <v>43606</v>
          </cell>
          <cell r="B3071">
            <v>13.673332</v>
          </cell>
        </row>
        <row r="3072">
          <cell r="A3072">
            <v>43607</v>
          </cell>
          <cell r="B3072">
            <v>13.766666000000001</v>
          </cell>
        </row>
        <row r="3073">
          <cell r="A3073">
            <v>43608</v>
          </cell>
          <cell r="B3073">
            <v>13.279999</v>
          </cell>
        </row>
        <row r="3074">
          <cell r="A3074">
            <v>43609</v>
          </cell>
          <cell r="B3074">
            <v>13.333333</v>
          </cell>
        </row>
        <row r="3075">
          <cell r="A3075">
            <v>43612</v>
          </cell>
          <cell r="B3075">
            <v>13.333333</v>
          </cell>
        </row>
        <row r="3076">
          <cell r="A3076">
            <v>43613</v>
          </cell>
          <cell r="B3076">
            <v>13.356666000000001</v>
          </cell>
        </row>
        <row r="3077">
          <cell r="A3077">
            <v>43614</v>
          </cell>
          <cell r="B3077">
            <v>13.429999</v>
          </cell>
        </row>
        <row r="3078">
          <cell r="A3078">
            <v>43615</v>
          </cell>
          <cell r="B3078">
            <v>13.166665999999999</v>
          </cell>
        </row>
        <row r="3079">
          <cell r="A3079">
            <v>43616</v>
          </cell>
          <cell r="B3079">
            <v>13.166665999999999</v>
          </cell>
        </row>
        <row r="3080">
          <cell r="A3080">
            <v>43619</v>
          </cell>
          <cell r="B3080">
            <v>13.039999</v>
          </cell>
        </row>
        <row r="3081">
          <cell r="A3081">
            <v>43620</v>
          </cell>
          <cell r="B3081">
            <v>13.306666</v>
          </cell>
        </row>
        <row r="3082">
          <cell r="A3082">
            <v>43621</v>
          </cell>
          <cell r="B3082">
            <v>13.586665999999999</v>
          </cell>
        </row>
        <row r="3083">
          <cell r="A3083">
            <v>43622</v>
          </cell>
          <cell r="B3083">
            <v>13.396666</v>
          </cell>
        </row>
        <row r="3084">
          <cell r="A3084">
            <v>43623</v>
          </cell>
          <cell r="B3084">
            <v>13.683332</v>
          </cell>
        </row>
        <row r="3085">
          <cell r="A3085">
            <v>43626</v>
          </cell>
          <cell r="B3085">
            <v>14.146666</v>
          </cell>
        </row>
        <row r="3086">
          <cell r="A3086">
            <v>43627</v>
          </cell>
          <cell r="B3086">
            <v>14.316666</v>
          </cell>
        </row>
        <row r="3087">
          <cell r="A3087">
            <v>43628</v>
          </cell>
          <cell r="B3087">
            <v>14.349999</v>
          </cell>
        </row>
        <row r="3088">
          <cell r="A3088">
            <v>43629</v>
          </cell>
          <cell r="B3088">
            <v>14.709999</v>
          </cell>
        </row>
        <row r="3089">
          <cell r="A3089">
            <v>43630</v>
          </cell>
          <cell r="B3089">
            <v>15.093332999999999</v>
          </cell>
        </row>
        <row r="3090">
          <cell r="A3090">
            <v>43633</v>
          </cell>
          <cell r="B3090">
            <v>14.996665999999999</v>
          </cell>
        </row>
        <row r="3091">
          <cell r="A3091">
            <v>43634</v>
          </cell>
          <cell r="B3091">
            <v>14.916665999999999</v>
          </cell>
        </row>
        <row r="3092">
          <cell r="A3092">
            <v>43635</v>
          </cell>
          <cell r="B3092">
            <v>14.996665999999999</v>
          </cell>
        </row>
        <row r="3093">
          <cell r="A3093">
            <v>43637</v>
          </cell>
          <cell r="B3093">
            <v>14.496665999999999</v>
          </cell>
        </row>
        <row r="3094">
          <cell r="A3094">
            <v>43640</v>
          </cell>
          <cell r="B3094">
            <v>14.529999</v>
          </cell>
        </row>
        <row r="3095">
          <cell r="A3095">
            <v>43641</v>
          </cell>
          <cell r="B3095">
            <v>14.226666</v>
          </cell>
        </row>
        <row r="3096">
          <cell r="A3096">
            <v>43642</v>
          </cell>
          <cell r="B3096">
            <v>14.463331999999999</v>
          </cell>
        </row>
        <row r="3097">
          <cell r="A3097">
            <v>43643</v>
          </cell>
          <cell r="B3097">
            <v>14.533333000000001</v>
          </cell>
        </row>
        <row r="3098">
          <cell r="A3098">
            <v>43644</v>
          </cell>
          <cell r="B3098">
            <v>14.656666</v>
          </cell>
        </row>
        <row r="3099">
          <cell r="A3099">
            <v>43647</v>
          </cell>
          <cell r="B3099">
            <v>14.566666</v>
          </cell>
        </row>
        <row r="3100">
          <cell r="A3100">
            <v>43648</v>
          </cell>
          <cell r="B3100">
            <v>15.066666</v>
          </cell>
        </row>
        <row r="3101">
          <cell r="A3101">
            <v>43649</v>
          </cell>
          <cell r="B3101">
            <v>15.249999000000001</v>
          </cell>
        </row>
        <row r="3102">
          <cell r="A3102">
            <v>43650</v>
          </cell>
          <cell r="B3102">
            <v>15.566666</v>
          </cell>
        </row>
        <row r="3103">
          <cell r="A3103">
            <v>43651</v>
          </cell>
          <cell r="B3103">
            <v>16.346665999999999</v>
          </cell>
        </row>
        <row r="3104">
          <cell r="A3104">
            <v>43654</v>
          </cell>
          <cell r="B3104">
            <v>16.233332999999998</v>
          </cell>
        </row>
        <row r="3105">
          <cell r="A3105">
            <v>43656</v>
          </cell>
          <cell r="B3105">
            <v>16.333333</v>
          </cell>
        </row>
        <row r="3106">
          <cell r="A3106">
            <v>43657</v>
          </cell>
          <cell r="B3106">
            <v>16.523333000000001</v>
          </cell>
        </row>
        <row r="3107">
          <cell r="A3107">
            <v>43658</v>
          </cell>
          <cell r="B3107">
            <v>16.09</v>
          </cell>
        </row>
        <row r="3108">
          <cell r="A3108">
            <v>43661</v>
          </cell>
          <cell r="B3108">
            <v>15.906666</v>
          </cell>
        </row>
        <row r="3109">
          <cell r="A3109">
            <v>43662</v>
          </cell>
          <cell r="B3109">
            <v>15.959999</v>
          </cell>
        </row>
        <row r="3110">
          <cell r="A3110">
            <v>43663</v>
          </cell>
          <cell r="B3110">
            <v>16.036666</v>
          </cell>
        </row>
        <row r="3111">
          <cell r="A3111">
            <v>43664</v>
          </cell>
          <cell r="B3111">
            <v>15.8</v>
          </cell>
        </row>
        <row r="3112">
          <cell r="A3112">
            <v>43665</v>
          </cell>
          <cell r="B3112">
            <v>15.966666</v>
          </cell>
        </row>
        <row r="3113">
          <cell r="A3113">
            <v>43668</v>
          </cell>
          <cell r="B3113">
            <v>16</v>
          </cell>
        </row>
        <row r="3114">
          <cell r="A3114">
            <v>43669</v>
          </cell>
          <cell r="B3114">
            <v>16.043331999999999</v>
          </cell>
        </row>
        <row r="3115">
          <cell r="A3115">
            <v>43670</v>
          </cell>
          <cell r="B3115">
            <v>16.190000000000001</v>
          </cell>
        </row>
        <row r="3116">
          <cell r="A3116">
            <v>43671</v>
          </cell>
          <cell r="B3116">
            <v>16.083331999999999</v>
          </cell>
        </row>
        <row r="3117">
          <cell r="A3117">
            <v>43672</v>
          </cell>
          <cell r="B3117">
            <v>16.2</v>
          </cell>
        </row>
        <row r="3118">
          <cell r="A3118">
            <v>43675</v>
          </cell>
          <cell r="B3118">
            <v>16.29</v>
          </cell>
        </row>
        <row r="3119">
          <cell r="A3119">
            <v>43676</v>
          </cell>
          <cell r="B3119">
            <v>16.119999</v>
          </cell>
        </row>
        <row r="3120">
          <cell r="A3120">
            <v>43677</v>
          </cell>
          <cell r="B3120">
            <v>16.166665999999999</v>
          </cell>
        </row>
        <row r="3121">
          <cell r="A3121">
            <v>43678</v>
          </cell>
          <cell r="B3121">
            <v>16.386666000000002</v>
          </cell>
        </row>
        <row r="3122">
          <cell r="A3122">
            <v>43679</v>
          </cell>
          <cell r="B3122">
            <v>16.333333</v>
          </cell>
        </row>
        <row r="3123">
          <cell r="A3123">
            <v>43682</v>
          </cell>
          <cell r="B3123">
            <v>16.196666</v>
          </cell>
        </row>
        <row r="3124">
          <cell r="A3124">
            <v>43683</v>
          </cell>
          <cell r="B3124">
            <v>16.323333000000002</v>
          </cell>
        </row>
        <row r="3125">
          <cell r="A3125">
            <v>43684</v>
          </cell>
          <cell r="B3125">
            <v>16.529999</v>
          </cell>
        </row>
        <row r="3126">
          <cell r="A3126">
            <v>43685</v>
          </cell>
          <cell r="B3126">
            <v>17.833333</v>
          </cell>
        </row>
        <row r="3127">
          <cell r="A3127">
            <v>43686</v>
          </cell>
          <cell r="B3127">
            <v>18.79</v>
          </cell>
        </row>
        <row r="3128">
          <cell r="A3128">
            <v>43689</v>
          </cell>
          <cell r="B3128">
            <v>18.3</v>
          </cell>
        </row>
        <row r="3129">
          <cell r="A3129">
            <v>43690</v>
          </cell>
          <cell r="B3129">
            <v>18.233332999999998</v>
          </cell>
        </row>
        <row r="3130">
          <cell r="A3130">
            <v>43691</v>
          </cell>
          <cell r="B3130">
            <v>18.176665</v>
          </cell>
        </row>
        <row r="3131">
          <cell r="A3131">
            <v>43692</v>
          </cell>
          <cell r="B3131">
            <v>17.899999999999999</v>
          </cell>
        </row>
        <row r="3132">
          <cell r="A3132">
            <v>43693</v>
          </cell>
          <cell r="B3132">
            <v>17.763331999999998</v>
          </cell>
        </row>
        <row r="3133">
          <cell r="A3133">
            <v>43696</v>
          </cell>
          <cell r="B3133">
            <v>17.783332000000001</v>
          </cell>
        </row>
        <row r="3134">
          <cell r="A3134">
            <v>43697</v>
          </cell>
          <cell r="B3134">
            <v>17.903333</v>
          </cell>
        </row>
        <row r="3135">
          <cell r="A3135">
            <v>43698</v>
          </cell>
          <cell r="B3135">
            <v>18.143332000000001</v>
          </cell>
        </row>
        <row r="3136">
          <cell r="A3136">
            <v>43699</v>
          </cell>
          <cell r="B3136">
            <v>17.766666000000001</v>
          </cell>
        </row>
        <row r="3137">
          <cell r="A3137">
            <v>43700</v>
          </cell>
          <cell r="B3137">
            <v>17.796665999999998</v>
          </cell>
        </row>
        <row r="3138">
          <cell r="A3138">
            <v>43703</v>
          </cell>
          <cell r="B3138">
            <v>17.456665999999998</v>
          </cell>
        </row>
        <row r="3139">
          <cell r="A3139">
            <v>43704</v>
          </cell>
          <cell r="B3139">
            <v>17.329999000000001</v>
          </cell>
        </row>
        <row r="3140">
          <cell r="A3140">
            <v>43705</v>
          </cell>
          <cell r="B3140">
            <v>17.569998999999999</v>
          </cell>
        </row>
        <row r="3141">
          <cell r="A3141">
            <v>43706</v>
          </cell>
          <cell r="B3141">
            <v>17.733332999999998</v>
          </cell>
        </row>
        <row r="3142">
          <cell r="A3142">
            <v>43707</v>
          </cell>
          <cell r="B3142">
            <v>17.959999</v>
          </cell>
        </row>
        <row r="3143">
          <cell r="A3143">
            <v>43710</v>
          </cell>
          <cell r="B3143">
            <v>18.006665999999999</v>
          </cell>
        </row>
        <row r="3144">
          <cell r="A3144">
            <v>43711</v>
          </cell>
          <cell r="B3144">
            <v>17.533332999999999</v>
          </cell>
        </row>
        <row r="3145">
          <cell r="A3145">
            <v>43712</v>
          </cell>
          <cell r="B3145">
            <v>17.859998999999998</v>
          </cell>
        </row>
        <row r="3146">
          <cell r="A3146">
            <v>43713</v>
          </cell>
          <cell r="B3146">
            <v>17.963332000000001</v>
          </cell>
        </row>
        <row r="3147">
          <cell r="A3147">
            <v>43714</v>
          </cell>
          <cell r="B3147">
            <v>17.8</v>
          </cell>
        </row>
        <row r="3148">
          <cell r="A3148">
            <v>43717</v>
          </cell>
          <cell r="B3148">
            <v>16.966666</v>
          </cell>
        </row>
        <row r="3149">
          <cell r="A3149">
            <v>43718</v>
          </cell>
          <cell r="B3149">
            <v>17.156666000000001</v>
          </cell>
        </row>
        <row r="3150">
          <cell r="A3150">
            <v>43719</v>
          </cell>
          <cell r="B3150">
            <v>17.759999000000001</v>
          </cell>
        </row>
        <row r="3151">
          <cell r="A3151">
            <v>43720</v>
          </cell>
          <cell r="B3151">
            <v>17.8</v>
          </cell>
        </row>
        <row r="3152">
          <cell r="A3152">
            <v>43721</v>
          </cell>
          <cell r="B3152">
            <v>17.676665</v>
          </cell>
        </row>
        <row r="3153">
          <cell r="A3153">
            <v>43724</v>
          </cell>
          <cell r="B3153">
            <v>17.779999</v>
          </cell>
        </row>
        <row r="3154">
          <cell r="A3154">
            <v>43725</v>
          </cell>
          <cell r="B3154">
            <v>17.996666000000001</v>
          </cell>
        </row>
        <row r="3155">
          <cell r="A3155">
            <v>43726</v>
          </cell>
          <cell r="B3155">
            <v>18.066666000000001</v>
          </cell>
        </row>
        <row r="3156">
          <cell r="A3156">
            <v>43727</v>
          </cell>
          <cell r="B3156">
            <v>18.536666</v>
          </cell>
        </row>
        <row r="3157">
          <cell r="A3157">
            <v>43728</v>
          </cell>
          <cell r="B3157">
            <v>18.849999</v>
          </cell>
        </row>
        <row r="3158">
          <cell r="A3158">
            <v>43731</v>
          </cell>
          <cell r="B3158">
            <v>19</v>
          </cell>
        </row>
        <row r="3159">
          <cell r="A3159">
            <v>43732</v>
          </cell>
          <cell r="B3159">
            <v>19.149999000000001</v>
          </cell>
        </row>
        <row r="3160">
          <cell r="A3160">
            <v>43733</v>
          </cell>
          <cell r="B3160">
            <v>18.873332000000001</v>
          </cell>
        </row>
        <row r="3161">
          <cell r="A3161">
            <v>43734</v>
          </cell>
          <cell r="B3161">
            <v>19.133333</v>
          </cell>
        </row>
        <row r="3162">
          <cell r="A3162">
            <v>43735</v>
          </cell>
          <cell r="B3162">
            <v>19.333333</v>
          </cell>
        </row>
        <row r="3163">
          <cell r="A3163">
            <v>43738</v>
          </cell>
          <cell r="B3163">
            <v>19.246666000000001</v>
          </cell>
        </row>
        <row r="3164">
          <cell r="A3164">
            <v>43739</v>
          </cell>
          <cell r="B3164">
            <v>19.483332000000001</v>
          </cell>
        </row>
        <row r="3165">
          <cell r="A3165">
            <v>43740</v>
          </cell>
          <cell r="B3165">
            <v>19.266666000000001</v>
          </cell>
        </row>
        <row r="3166">
          <cell r="A3166">
            <v>43741</v>
          </cell>
          <cell r="B3166">
            <v>20</v>
          </cell>
        </row>
        <row r="3167">
          <cell r="A3167">
            <v>43742</v>
          </cell>
          <cell r="B3167">
            <v>19.833333</v>
          </cell>
        </row>
        <row r="3168">
          <cell r="A3168">
            <v>43745</v>
          </cell>
          <cell r="B3168">
            <v>19.600000000000001</v>
          </cell>
        </row>
        <row r="3169">
          <cell r="A3169">
            <v>43746</v>
          </cell>
          <cell r="B3169">
            <v>19.566666000000001</v>
          </cell>
        </row>
        <row r="3170">
          <cell r="A3170">
            <v>43747</v>
          </cell>
          <cell r="B3170">
            <v>19.603332999999999</v>
          </cell>
        </row>
        <row r="3171">
          <cell r="A3171">
            <v>43748</v>
          </cell>
          <cell r="B3171">
            <v>19.276665000000001</v>
          </cell>
        </row>
        <row r="3172">
          <cell r="A3172">
            <v>43749</v>
          </cell>
          <cell r="B3172">
            <v>19.166665999999999</v>
          </cell>
        </row>
        <row r="3173">
          <cell r="A3173">
            <v>43752</v>
          </cell>
          <cell r="B3173">
            <v>19.133333</v>
          </cell>
        </row>
        <row r="3174">
          <cell r="A3174">
            <v>43753</v>
          </cell>
          <cell r="B3174">
            <v>18.983332000000001</v>
          </cell>
        </row>
        <row r="3175">
          <cell r="A3175">
            <v>43754</v>
          </cell>
          <cell r="B3175">
            <v>18.996666000000001</v>
          </cell>
        </row>
        <row r="3176">
          <cell r="A3176">
            <v>43755</v>
          </cell>
          <cell r="B3176">
            <v>19.143332000000001</v>
          </cell>
        </row>
        <row r="3177">
          <cell r="A3177">
            <v>43756</v>
          </cell>
          <cell r="B3177">
            <v>18.946666</v>
          </cell>
        </row>
        <row r="3178">
          <cell r="A3178">
            <v>43759</v>
          </cell>
          <cell r="B3178">
            <v>18.736666</v>
          </cell>
        </row>
        <row r="3179">
          <cell r="A3179">
            <v>43760</v>
          </cell>
          <cell r="B3179">
            <v>19.069998999999999</v>
          </cell>
        </row>
        <row r="3180">
          <cell r="A3180">
            <v>43761</v>
          </cell>
          <cell r="B3180">
            <v>19.466666</v>
          </cell>
        </row>
        <row r="3181">
          <cell r="A3181">
            <v>43762</v>
          </cell>
          <cell r="B3181">
            <v>19.333333</v>
          </cell>
        </row>
        <row r="3182">
          <cell r="A3182">
            <v>43763</v>
          </cell>
          <cell r="B3182">
            <v>19.249998999999999</v>
          </cell>
        </row>
        <row r="3183">
          <cell r="A3183">
            <v>43766</v>
          </cell>
          <cell r="B3183">
            <v>19.426666000000001</v>
          </cell>
        </row>
        <row r="3184">
          <cell r="A3184">
            <v>43767</v>
          </cell>
          <cell r="B3184">
            <v>20.666665999999999</v>
          </cell>
        </row>
        <row r="3185">
          <cell r="A3185">
            <v>43768</v>
          </cell>
          <cell r="B3185">
            <v>21.083331999999999</v>
          </cell>
        </row>
        <row r="3186">
          <cell r="A3186">
            <v>43769</v>
          </cell>
          <cell r="B3186">
            <v>20.759999000000001</v>
          </cell>
        </row>
        <row r="3187">
          <cell r="A3187">
            <v>43770</v>
          </cell>
          <cell r="B3187">
            <v>21.103332999999999</v>
          </cell>
        </row>
        <row r="3188">
          <cell r="A3188">
            <v>43773</v>
          </cell>
          <cell r="B3188">
            <v>20.643332000000001</v>
          </cell>
        </row>
        <row r="3189">
          <cell r="A3189">
            <v>43774</v>
          </cell>
          <cell r="B3189">
            <v>19.966666</v>
          </cell>
        </row>
        <row r="3190">
          <cell r="A3190">
            <v>43775</v>
          </cell>
          <cell r="B3190">
            <v>20.506665999999999</v>
          </cell>
        </row>
        <row r="3191">
          <cell r="A3191">
            <v>43776</v>
          </cell>
          <cell r="B3191">
            <v>20.356666000000001</v>
          </cell>
        </row>
        <row r="3192">
          <cell r="A3192">
            <v>43777</v>
          </cell>
          <cell r="B3192">
            <v>20.329999000000001</v>
          </cell>
        </row>
        <row r="3193">
          <cell r="A3193">
            <v>43780</v>
          </cell>
          <cell r="B3193">
            <v>20.726666000000002</v>
          </cell>
        </row>
        <row r="3194">
          <cell r="A3194">
            <v>43781</v>
          </cell>
          <cell r="B3194">
            <v>20.636666000000002</v>
          </cell>
        </row>
        <row r="3195">
          <cell r="A3195">
            <v>43782</v>
          </cell>
          <cell r="B3195">
            <v>20.566666000000001</v>
          </cell>
        </row>
        <row r="3196">
          <cell r="A3196">
            <v>43783</v>
          </cell>
          <cell r="B3196">
            <v>21.033332999999999</v>
          </cell>
        </row>
        <row r="3197">
          <cell r="A3197">
            <v>43787</v>
          </cell>
          <cell r="B3197">
            <v>21.453332</v>
          </cell>
        </row>
        <row r="3198">
          <cell r="A3198">
            <v>43788</v>
          </cell>
          <cell r="B3198">
            <v>21.839998999999999</v>
          </cell>
        </row>
        <row r="3199">
          <cell r="A3199">
            <v>43790</v>
          </cell>
          <cell r="B3199">
            <v>22.2</v>
          </cell>
        </row>
        <row r="3200">
          <cell r="A3200">
            <v>43791</v>
          </cell>
          <cell r="B3200">
            <v>21.746666000000001</v>
          </cell>
        </row>
        <row r="3201">
          <cell r="A3201">
            <v>43794</v>
          </cell>
          <cell r="B3201">
            <v>21.813333</v>
          </cell>
        </row>
        <row r="3202">
          <cell r="A3202">
            <v>43795</v>
          </cell>
          <cell r="B3202">
            <v>21.686665999999999</v>
          </cell>
        </row>
        <row r="3203">
          <cell r="A3203">
            <v>43796</v>
          </cell>
          <cell r="B3203">
            <v>21.886666000000002</v>
          </cell>
        </row>
        <row r="3204">
          <cell r="A3204">
            <v>43797</v>
          </cell>
          <cell r="B3204">
            <v>21.823333000000002</v>
          </cell>
        </row>
        <row r="3205">
          <cell r="A3205">
            <v>43798</v>
          </cell>
          <cell r="B3205">
            <v>21.566666000000001</v>
          </cell>
        </row>
        <row r="3206">
          <cell r="A3206">
            <v>43801</v>
          </cell>
          <cell r="B3206">
            <v>21.163332</v>
          </cell>
        </row>
        <row r="3207">
          <cell r="A3207">
            <v>43802</v>
          </cell>
          <cell r="B3207">
            <v>20.833333</v>
          </cell>
        </row>
        <row r="3208">
          <cell r="A3208">
            <v>43803</v>
          </cell>
          <cell r="B3208">
            <v>21.283332000000001</v>
          </cell>
        </row>
        <row r="3209">
          <cell r="A3209">
            <v>43804</v>
          </cell>
          <cell r="B3209">
            <v>21.429998999999999</v>
          </cell>
        </row>
        <row r="3210">
          <cell r="A3210">
            <v>43805</v>
          </cell>
          <cell r="B3210">
            <v>21.803332999999999</v>
          </cell>
        </row>
        <row r="3211">
          <cell r="A3211">
            <v>43808</v>
          </cell>
          <cell r="B3211">
            <v>21.679998999999999</v>
          </cell>
        </row>
        <row r="3212">
          <cell r="A3212">
            <v>43809</v>
          </cell>
          <cell r="B3212">
            <v>21.616665999999999</v>
          </cell>
        </row>
        <row r="3213">
          <cell r="A3213">
            <v>43810</v>
          </cell>
          <cell r="B3213">
            <v>21.579999000000001</v>
          </cell>
        </row>
        <row r="3214">
          <cell r="A3214">
            <v>43811</v>
          </cell>
          <cell r="B3214">
            <v>22.333333</v>
          </cell>
        </row>
        <row r="3215">
          <cell r="A3215">
            <v>43812</v>
          </cell>
          <cell r="B3215">
            <v>22.9</v>
          </cell>
        </row>
        <row r="3216">
          <cell r="A3216">
            <v>43815</v>
          </cell>
          <cell r="B3216">
            <v>22.666665999999999</v>
          </cell>
        </row>
        <row r="3217">
          <cell r="A3217">
            <v>43816</v>
          </cell>
          <cell r="B3217">
            <v>22.633333</v>
          </cell>
        </row>
        <row r="3218">
          <cell r="A3218">
            <v>43817</v>
          </cell>
          <cell r="B3218">
            <v>22.566666000000001</v>
          </cell>
        </row>
        <row r="3219">
          <cell r="A3219">
            <v>43818</v>
          </cell>
          <cell r="B3219">
            <v>22.666665999999999</v>
          </cell>
        </row>
        <row r="3220">
          <cell r="A3220">
            <v>43819</v>
          </cell>
          <cell r="B3220">
            <v>22.819998999999999</v>
          </cell>
        </row>
        <row r="3221">
          <cell r="A3221">
            <v>43822</v>
          </cell>
          <cell r="B3221">
            <v>22.556666</v>
          </cell>
        </row>
        <row r="3222">
          <cell r="A3222">
            <v>43825</v>
          </cell>
          <cell r="B3222">
            <v>22.329999000000001</v>
          </cell>
        </row>
        <row r="3223">
          <cell r="A3223">
            <v>43826</v>
          </cell>
          <cell r="B3223">
            <v>21.606666000000001</v>
          </cell>
        </row>
        <row r="3224">
          <cell r="A3224">
            <v>43829</v>
          </cell>
          <cell r="B3224">
            <v>21.516666000000001</v>
          </cell>
        </row>
        <row r="3225">
          <cell r="A3225">
            <v>43832</v>
          </cell>
          <cell r="B3225">
            <v>23.049999</v>
          </cell>
        </row>
        <row r="3226">
          <cell r="A3226">
            <v>43833</v>
          </cell>
          <cell r="B3226">
            <v>23.539999000000002</v>
          </cell>
        </row>
        <row r="3227">
          <cell r="A3227">
            <v>43836</v>
          </cell>
          <cell r="B3227">
            <v>23.003333000000001</v>
          </cell>
        </row>
        <row r="3228">
          <cell r="A3228">
            <v>43837</v>
          </cell>
          <cell r="B3228">
            <v>23.1</v>
          </cell>
        </row>
        <row r="3229">
          <cell r="A3229">
            <v>43838</v>
          </cell>
          <cell r="B3229">
            <v>22.79</v>
          </cell>
        </row>
        <row r="3230">
          <cell r="A3230">
            <v>43839</v>
          </cell>
          <cell r="B3230">
            <v>23.166665999999999</v>
          </cell>
        </row>
        <row r="3231">
          <cell r="A3231">
            <v>43840</v>
          </cell>
          <cell r="B3231">
            <v>22.993333</v>
          </cell>
        </row>
        <row r="3232">
          <cell r="A3232">
            <v>43843</v>
          </cell>
          <cell r="B3232">
            <v>23.216666</v>
          </cell>
        </row>
        <row r="3233">
          <cell r="A3233">
            <v>43844</v>
          </cell>
          <cell r="B3233">
            <v>23.216666</v>
          </cell>
        </row>
        <row r="3234">
          <cell r="A3234">
            <v>43845</v>
          </cell>
          <cell r="B3234">
            <v>23.273332</v>
          </cell>
        </row>
        <row r="3235">
          <cell r="A3235">
            <v>43846</v>
          </cell>
          <cell r="B3235">
            <v>23.276665000000001</v>
          </cell>
        </row>
        <row r="3236">
          <cell r="A3236">
            <v>43847</v>
          </cell>
          <cell r="B3236">
            <v>24.119999</v>
          </cell>
        </row>
        <row r="3237">
          <cell r="A3237">
            <v>43850</v>
          </cell>
          <cell r="B3237">
            <v>24.293333000000001</v>
          </cell>
        </row>
        <row r="3238">
          <cell r="A3238">
            <v>43851</v>
          </cell>
          <cell r="B3238">
            <v>24.066666000000001</v>
          </cell>
        </row>
        <row r="3239">
          <cell r="A3239">
            <v>43852</v>
          </cell>
          <cell r="B3239">
            <v>24.693332999999999</v>
          </cell>
        </row>
        <row r="3240">
          <cell r="A3240">
            <v>43853</v>
          </cell>
          <cell r="B3240">
            <v>24.956665999999998</v>
          </cell>
        </row>
        <row r="3241">
          <cell r="A3241">
            <v>43854</v>
          </cell>
          <cell r="B3241">
            <v>24.486666</v>
          </cell>
        </row>
        <row r="3242">
          <cell r="A3242">
            <v>43857</v>
          </cell>
          <cell r="B3242">
            <v>24.086666000000001</v>
          </cell>
        </row>
        <row r="3243">
          <cell r="A3243">
            <v>43858</v>
          </cell>
          <cell r="B3243">
            <v>24.849999</v>
          </cell>
        </row>
        <row r="3244">
          <cell r="A3244">
            <v>43859</v>
          </cell>
          <cell r="B3244">
            <v>24.5</v>
          </cell>
        </row>
        <row r="3245">
          <cell r="A3245">
            <v>43860</v>
          </cell>
          <cell r="B3245">
            <v>24.233332999999998</v>
          </cell>
        </row>
        <row r="3246">
          <cell r="A3246">
            <v>43861</v>
          </cell>
          <cell r="B3246">
            <v>24.883331999999999</v>
          </cell>
        </row>
        <row r="3247">
          <cell r="A3247">
            <v>43864</v>
          </cell>
          <cell r="B3247">
            <v>26.139999</v>
          </cell>
        </row>
        <row r="3248">
          <cell r="A3248">
            <v>43865</v>
          </cell>
          <cell r="B3248">
            <v>26</v>
          </cell>
        </row>
        <row r="3249">
          <cell r="A3249">
            <v>43866</v>
          </cell>
          <cell r="B3249">
            <v>26.083331999999999</v>
          </cell>
        </row>
        <row r="3250">
          <cell r="A3250">
            <v>43867</v>
          </cell>
          <cell r="B3250">
            <v>25.556666</v>
          </cell>
        </row>
        <row r="3251">
          <cell r="A3251">
            <v>43868</v>
          </cell>
          <cell r="B3251">
            <v>25.153331999999999</v>
          </cell>
        </row>
        <row r="3252">
          <cell r="A3252">
            <v>43871</v>
          </cell>
          <cell r="B3252">
            <v>24.843332</v>
          </cell>
        </row>
        <row r="3253">
          <cell r="A3253">
            <v>43872</v>
          </cell>
          <cell r="B3253">
            <v>25.069998999999999</v>
          </cell>
        </row>
        <row r="3254">
          <cell r="A3254">
            <v>43873</v>
          </cell>
          <cell r="B3254">
            <v>26.133333</v>
          </cell>
        </row>
        <row r="3255">
          <cell r="A3255">
            <v>43874</v>
          </cell>
          <cell r="B3255">
            <v>26.033332999999999</v>
          </cell>
        </row>
        <row r="3256">
          <cell r="A3256">
            <v>43875</v>
          </cell>
          <cell r="B3256">
            <v>25.9</v>
          </cell>
        </row>
        <row r="3257">
          <cell r="A3257">
            <v>43878</v>
          </cell>
          <cell r="B3257">
            <v>27.906666000000001</v>
          </cell>
        </row>
        <row r="3258">
          <cell r="A3258">
            <v>43879</v>
          </cell>
          <cell r="B3258">
            <v>27.533332999999999</v>
          </cell>
        </row>
        <row r="3259">
          <cell r="A3259">
            <v>43880</v>
          </cell>
          <cell r="B3259">
            <v>27.416665999999999</v>
          </cell>
        </row>
        <row r="3260">
          <cell r="A3260">
            <v>43881</v>
          </cell>
          <cell r="B3260">
            <v>27.413333000000002</v>
          </cell>
        </row>
        <row r="3261">
          <cell r="A3261">
            <v>43882</v>
          </cell>
          <cell r="B3261">
            <v>27.676665</v>
          </cell>
        </row>
        <row r="3262">
          <cell r="A3262">
            <v>43887</v>
          </cell>
          <cell r="B3262">
            <v>26.133333</v>
          </cell>
        </row>
        <row r="3263">
          <cell r="A3263">
            <v>43888</v>
          </cell>
          <cell r="B3263">
            <v>24.546665999999998</v>
          </cell>
        </row>
        <row r="3264">
          <cell r="A3264">
            <v>43889</v>
          </cell>
          <cell r="B3264">
            <v>23.669999000000001</v>
          </cell>
        </row>
        <row r="3265">
          <cell r="A3265">
            <v>43892</v>
          </cell>
          <cell r="B3265">
            <v>24.726666000000002</v>
          </cell>
        </row>
        <row r="3266">
          <cell r="A3266">
            <v>43893</v>
          </cell>
          <cell r="B3266">
            <v>24.429998999999999</v>
          </cell>
        </row>
        <row r="3267">
          <cell r="A3267">
            <v>43894</v>
          </cell>
          <cell r="B3267">
            <v>24.666665999999999</v>
          </cell>
        </row>
        <row r="3268">
          <cell r="A3268">
            <v>43895</v>
          </cell>
          <cell r="B3268">
            <v>23.166665999999999</v>
          </cell>
        </row>
        <row r="3269">
          <cell r="A3269">
            <v>43896</v>
          </cell>
          <cell r="B3269">
            <v>21.646666</v>
          </cell>
        </row>
        <row r="3270">
          <cell r="A3270">
            <v>43899</v>
          </cell>
          <cell r="B3270">
            <v>19.439999</v>
          </cell>
        </row>
        <row r="3271">
          <cell r="A3271">
            <v>43900</v>
          </cell>
          <cell r="B3271">
            <v>20.759999000000001</v>
          </cell>
        </row>
        <row r="3272">
          <cell r="A3272">
            <v>43901</v>
          </cell>
          <cell r="B3272">
            <v>19.566666000000001</v>
          </cell>
        </row>
        <row r="3273">
          <cell r="A3273">
            <v>43902</v>
          </cell>
          <cell r="B3273">
            <v>17.083331999999999</v>
          </cell>
        </row>
        <row r="3274">
          <cell r="A3274">
            <v>43903</v>
          </cell>
          <cell r="B3274">
            <v>19.213332999999999</v>
          </cell>
        </row>
        <row r="3275">
          <cell r="A3275">
            <v>43906</v>
          </cell>
          <cell r="B3275">
            <v>16.506665999999999</v>
          </cell>
        </row>
        <row r="3276">
          <cell r="A3276">
            <v>43907</v>
          </cell>
          <cell r="B3276">
            <v>16.879999000000002</v>
          </cell>
        </row>
        <row r="3277">
          <cell r="A3277">
            <v>43908</v>
          </cell>
          <cell r="B3277">
            <v>14.29</v>
          </cell>
        </row>
        <row r="3278">
          <cell r="A3278">
            <v>43909</v>
          </cell>
          <cell r="B3278">
            <v>14.033333000000001</v>
          </cell>
        </row>
        <row r="3279">
          <cell r="A3279">
            <v>43910</v>
          </cell>
          <cell r="B3279">
            <v>14.576665</v>
          </cell>
        </row>
        <row r="3280">
          <cell r="A3280">
            <v>43913</v>
          </cell>
          <cell r="B3280">
            <v>14.573332000000001</v>
          </cell>
        </row>
        <row r="3281">
          <cell r="A3281">
            <v>43914</v>
          </cell>
          <cell r="B3281">
            <v>15.303333</v>
          </cell>
        </row>
        <row r="3282">
          <cell r="A3282">
            <v>43915</v>
          </cell>
          <cell r="B3282">
            <v>18.333333</v>
          </cell>
        </row>
        <row r="3283">
          <cell r="A3283">
            <v>43916</v>
          </cell>
          <cell r="B3283">
            <v>17.723333</v>
          </cell>
        </row>
        <row r="3284">
          <cell r="A3284">
            <v>43917</v>
          </cell>
          <cell r="B3284">
            <v>15.173332</v>
          </cell>
        </row>
        <row r="3285">
          <cell r="A3285">
            <v>43920</v>
          </cell>
          <cell r="B3285">
            <v>15.646666</v>
          </cell>
        </row>
        <row r="3286">
          <cell r="A3286">
            <v>43921</v>
          </cell>
          <cell r="B3286">
            <v>15.559998999999999</v>
          </cell>
        </row>
        <row r="3287">
          <cell r="A3287">
            <v>43922</v>
          </cell>
          <cell r="B3287">
            <v>14.923333</v>
          </cell>
        </row>
        <row r="3288">
          <cell r="A3288">
            <v>43923</v>
          </cell>
          <cell r="B3288">
            <v>15.2</v>
          </cell>
        </row>
        <row r="3289">
          <cell r="A3289">
            <v>43924</v>
          </cell>
          <cell r="B3289">
            <v>14.646666</v>
          </cell>
        </row>
        <row r="3290">
          <cell r="A3290">
            <v>43927</v>
          </cell>
          <cell r="B3290">
            <v>15.569998999999999</v>
          </cell>
        </row>
        <row r="3291">
          <cell r="A3291">
            <v>43928</v>
          </cell>
          <cell r="B3291">
            <v>16.966666</v>
          </cell>
        </row>
        <row r="3292">
          <cell r="A3292">
            <v>43929</v>
          </cell>
          <cell r="B3292">
            <v>18.163332</v>
          </cell>
        </row>
        <row r="3293">
          <cell r="A3293">
            <v>43930</v>
          </cell>
          <cell r="B3293">
            <v>17.916665999999999</v>
          </cell>
        </row>
        <row r="3294">
          <cell r="A3294">
            <v>43934</v>
          </cell>
          <cell r="B3294">
            <v>18.549999</v>
          </cell>
        </row>
        <row r="3295">
          <cell r="A3295">
            <v>43935</v>
          </cell>
          <cell r="B3295">
            <v>18.336666000000001</v>
          </cell>
        </row>
        <row r="3296">
          <cell r="A3296">
            <v>43936</v>
          </cell>
          <cell r="B3296">
            <v>18.8</v>
          </cell>
        </row>
        <row r="3297">
          <cell r="A3297">
            <v>43937</v>
          </cell>
          <cell r="B3297">
            <v>19.359998999999998</v>
          </cell>
        </row>
        <row r="3298">
          <cell r="A3298">
            <v>43938</v>
          </cell>
          <cell r="B3298">
            <v>19.676665</v>
          </cell>
        </row>
        <row r="3299">
          <cell r="A3299">
            <v>43941</v>
          </cell>
          <cell r="B3299">
            <v>19.673331999999998</v>
          </cell>
        </row>
        <row r="3300">
          <cell r="A3300">
            <v>43943</v>
          </cell>
          <cell r="B3300">
            <v>20.100000000000001</v>
          </cell>
        </row>
        <row r="3301">
          <cell r="A3301">
            <v>43944</v>
          </cell>
          <cell r="B3301">
            <v>19.536666</v>
          </cell>
        </row>
        <row r="3302">
          <cell r="A3302">
            <v>43945</v>
          </cell>
          <cell r="B3302">
            <v>17.7</v>
          </cell>
        </row>
        <row r="3303">
          <cell r="A3303">
            <v>43948</v>
          </cell>
          <cell r="B3303">
            <v>19.479998999999999</v>
          </cell>
        </row>
        <row r="3304">
          <cell r="A3304">
            <v>43949</v>
          </cell>
          <cell r="B3304">
            <v>19.319998999999999</v>
          </cell>
        </row>
        <row r="3305">
          <cell r="A3305">
            <v>43950</v>
          </cell>
          <cell r="B3305">
            <v>19.600000000000001</v>
          </cell>
        </row>
        <row r="3306">
          <cell r="A3306">
            <v>43951</v>
          </cell>
          <cell r="B3306">
            <v>19.716666</v>
          </cell>
        </row>
        <row r="3307">
          <cell r="A3307">
            <v>43955</v>
          </cell>
          <cell r="B3307">
            <v>20</v>
          </cell>
        </row>
        <row r="3308">
          <cell r="A3308">
            <v>43956</v>
          </cell>
          <cell r="B3308">
            <v>20.27</v>
          </cell>
        </row>
        <row r="3309">
          <cell r="A3309">
            <v>43957</v>
          </cell>
          <cell r="B3309">
            <v>19.690000000000001</v>
          </cell>
        </row>
        <row r="3310">
          <cell r="A3310">
            <v>43958</v>
          </cell>
          <cell r="B3310">
            <v>18.21</v>
          </cell>
        </row>
        <row r="3311">
          <cell r="A3311">
            <v>43959</v>
          </cell>
          <cell r="B3311">
            <v>18.5</v>
          </cell>
        </row>
        <row r="3312">
          <cell r="A3312">
            <v>43962</v>
          </cell>
          <cell r="B3312">
            <v>17.97</v>
          </cell>
        </row>
        <row r="3313">
          <cell r="A3313">
            <v>43963</v>
          </cell>
          <cell r="B3313">
            <v>17.260000000000002</v>
          </cell>
        </row>
        <row r="3314">
          <cell r="A3314">
            <v>43964</v>
          </cell>
          <cell r="B3314">
            <v>17.600000000000001</v>
          </cell>
        </row>
        <row r="3315">
          <cell r="A3315">
            <v>43965</v>
          </cell>
          <cell r="B3315">
            <v>17.739999999999998</v>
          </cell>
        </row>
        <row r="3316">
          <cell r="A3316">
            <v>43966</v>
          </cell>
          <cell r="B3316">
            <v>18.7</v>
          </cell>
        </row>
        <row r="3317">
          <cell r="A3317">
            <v>43969</v>
          </cell>
          <cell r="B3317">
            <v>19.14</v>
          </cell>
        </row>
        <row r="3318">
          <cell r="A3318">
            <v>43970</v>
          </cell>
          <cell r="B3318">
            <v>19.13</v>
          </cell>
        </row>
        <row r="3319">
          <cell r="A3319">
            <v>43971</v>
          </cell>
          <cell r="B3319">
            <v>19.420000000000002</v>
          </cell>
        </row>
        <row r="3320">
          <cell r="A3320">
            <v>43972</v>
          </cell>
          <cell r="B3320">
            <v>20.13</v>
          </cell>
        </row>
        <row r="3321">
          <cell r="A3321">
            <v>43973</v>
          </cell>
          <cell r="B3321">
            <v>19.73</v>
          </cell>
        </row>
        <row r="3322">
          <cell r="A3322">
            <v>43976</v>
          </cell>
          <cell r="B3322">
            <v>20.3</v>
          </cell>
        </row>
        <row r="3323">
          <cell r="A3323">
            <v>43977</v>
          </cell>
          <cell r="B3323">
            <v>20.67</v>
          </cell>
        </row>
        <row r="3324">
          <cell r="A3324">
            <v>43978</v>
          </cell>
          <cell r="B3324">
            <v>20.32</v>
          </cell>
        </row>
        <row r="3325">
          <cell r="A3325">
            <v>43979</v>
          </cell>
          <cell r="B3325">
            <v>20.5</v>
          </cell>
        </row>
        <row r="3326">
          <cell r="A3326">
            <v>43980</v>
          </cell>
          <cell r="B3326">
            <v>20.11</v>
          </cell>
        </row>
        <row r="3327">
          <cell r="A3327">
            <v>43983</v>
          </cell>
          <cell r="B3327">
            <v>20.440000000000001</v>
          </cell>
        </row>
        <row r="3328">
          <cell r="A3328">
            <v>43984</v>
          </cell>
          <cell r="B3328">
            <v>20.75</v>
          </cell>
        </row>
        <row r="3329">
          <cell r="A3329">
            <v>43985</v>
          </cell>
          <cell r="B3329">
            <v>21.48</v>
          </cell>
        </row>
        <row r="3330">
          <cell r="A3330">
            <v>43986</v>
          </cell>
          <cell r="B3330">
            <v>21.69</v>
          </cell>
        </row>
        <row r="3331">
          <cell r="A3331">
            <v>43987</v>
          </cell>
          <cell r="B3331">
            <v>20.76</v>
          </cell>
        </row>
        <row r="3332">
          <cell r="A3332">
            <v>43990</v>
          </cell>
          <cell r="B3332">
            <v>21.03</v>
          </cell>
        </row>
        <row r="3333">
          <cell r="A3333">
            <v>43991</v>
          </cell>
          <cell r="B3333">
            <v>21.11</v>
          </cell>
        </row>
        <row r="3334">
          <cell r="A3334">
            <v>43992</v>
          </cell>
          <cell r="B3334">
            <v>21.49</v>
          </cell>
        </row>
        <row r="3335">
          <cell r="A3335">
            <v>43994</v>
          </cell>
          <cell r="B3335">
            <v>21.55</v>
          </cell>
        </row>
        <row r="3336">
          <cell r="A3336">
            <v>43997</v>
          </cell>
          <cell r="B3336">
            <v>21.17</v>
          </cell>
        </row>
        <row r="3337">
          <cell r="A3337">
            <v>43998</v>
          </cell>
          <cell r="B3337">
            <v>21.03</v>
          </cell>
        </row>
        <row r="3338">
          <cell r="A3338">
            <v>43999</v>
          </cell>
          <cell r="B3338">
            <v>22.15</v>
          </cell>
        </row>
        <row r="3339">
          <cell r="A3339">
            <v>44000</v>
          </cell>
          <cell r="B3339">
            <v>22.74</v>
          </cell>
        </row>
        <row r="3340">
          <cell r="A3340">
            <v>44001</v>
          </cell>
          <cell r="B3340">
            <v>22.59</v>
          </cell>
        </row>
        <row r="3341">
          <cell r="A3341">
            <v>44004</v>
          </cell>
          <cell r="B3341">
            <v>22.64</v>
          </cell>
        </row>
        <row r="3342">
          <cell r="A3342">
            <v>44005</v>
          </cell>
          <cell r="B3342">
            <v>22.84</v>
          </cell>
        </row>
        <row r="3343">
          <cell r="A3343">
            <v>44006</v>
          </cell>
          <cell r="B3343">
            <v>22.41</v>
          </cell>
        </row>
        <row r="3344">
          <cell r="A3344">
            <v>44007</v>
          </cell>
          <cell r="B3344">
            <v>23.07</v>
          </cell>
        </row>
        <row r="3345">
          <cell r="A3345">
            <v>44008</v>
          </cell>
          <cell r="B3345">
            <v>22.26</v>
          </cell>
        </row>
        <row r="3346">
          <cell r="A3346">
            <v>44011</v>
          </cell>
          <cell r="B3346">
            <v>22.42</v>
          </cell>
        </row>
        <row r="3347">
          <cell r="A3347">
            <v>44012</v>
          </cell>
          <cell r="B3347">
            <v>23.15</v>
          </cell>
        </row>
        <row r="3348">
          <cell r="A3348">
            <v>44013</v>
          </cell>
          <cell r="B3348">
            <v>23.75</v>
          </cell>
        </row>
        <row r="3349">
          <cell r="A3349">
            <v>44014</v>
          </cell>
          <cell r="B3349">
            <v>24.13</v>
          </cell>
        </row>
        <row r="3350">
          <cell r="A3350">
            <v>44015</v>
          </cell>
          <cell r="B3350">
            <v>24.2</v>
          </cell>
        </row>
        <row r="3351">
          <cell r="A3351">
            <v>44018</v>
          </cell>
          <cell r="B3351">
            <v>24.36</v>
          </cell>
        </row>
        <row r="3352">
          <cell r="A3352">
            <v>44019</v>
          </cell>
          <cell r="B3352">
            <v>24.52</v>
          </cell>
        </row>
        <row r="3353">
          <cell r="A3353">
            <v>44020</v>
          </cell>
          <cell r="B3353">
            <v>24.32</v>
          </cell>
        </row>
        <row r="3354">
          <cell r="A3354">
            <v>44021</v>
          </cell>
          <cell r="B3354">
            <v>25.09</v>
          </cell>
        </row>
        <row r="3355">
          <cell r="A3355">
            <v>44022</v>
          </cell>
          <cell r="B3355">
            <v>25.07</v>
          </cell>
        </row>
        <row r="3356">
          <cell r="A3356">
            <v>44025</v>
          </cell>
          <cell r="B3356">
            <v>24.67</v>
          </cell>
        </row>
        <row r="3357">
          <cell r="A3357">
            <v>44026</v>
          </cell>
          <cell r="B3357">
            <v>24.68</v>
          </cell>
        </row>
        <row r="3358">
          <cell r="A3358">
            <v>44027</v>
          </cell>
          <cell r="B3358">
            <v>25</v>
          </cell>
        </row>
        <row r="3359">
          <cell r="A3359">
            <v>44028</v>
          </cell>
          <cell r="B3359">
            <v>25.14</v>
          </cell>
        </row>
        <row r="3360">
          <cell r="A3360">
            <v>44029</v>
          </cell>
          <cell r="B3360">
            <v>25.71</v>
          </cell>
        </row>
        <row r="3361">
          <cell r="A3361">
            <v>44032</v>
          </cell>
          <cell r="B3361">
            <v>26.39</v>
          </cell>
        </row>
        <row r="3362">
          <cell r="A3362">
            <v>44033</v>
          </cell>
          <cell r="B3362">
            <v>26.27</v>
          </cell>
        </row>
        <row r="3363">
          <cell r="A3363">
            <v>44034</v>
          </cell>
          <cell r="B3363">
            <v>26.3</v>
          </cell>
        </row>
        <row r="3364">
          <cell r="A3364">
            <v>44035</v>
          </cell>
          <cell r="B3364">
            <v>26.23</v>
          </cell>
        </row>
        <row r="3365">
          <cell r="A3365">
            <v>44036</v>
          </cell>
          <cell r="B3365">
            <v>26.36</v>
          </cell>
        </row>
        <row r="3366">
          <cell r="A3366">
            <v>44039</v>
          </cell>
          <cell r="B3366">
            <v>26.24</v>
          </cell>
        </row>
        <row r="3367">
          <cell r="A3367">
            <v>44040</v>
          </cell>
          <cell r="B3367">
            <v>25.95</v>
          </cell>
        </row>
        <row r="3368">
          <cell r="A3368">
            <v>44041</v>
          </cell>
          <cell r="B3368">
            <v>26.09</v>
          </cell>
        </row>
        <row r="3369">
          <cell r="A3369">
            <v>44042</v>
          </cell>
          <cell r="B3369">
            <v>26.12</v>
          </cell>
        </row>
        <row r="3370">
          <cell r="A3370">
            <v>44043</v>
          </cell>
          <cell r="B3370">
            <v>25.83</v>
          </cell>
        </row>
        <row r="3371">
          <cell r="A3371">
            <v>44046</v>
          </cell>
          <cell r="B3371">
            <v>25.83</v>
          </cell>
        </row>
        <row r="3372">
          <cell r="A3372">
            <v>44047</v>
          </cell>
          <cell r="B3372">
            <v>25.94</v>
          </cell>
        </row>
        <row r="3373">
          <cell r="A3373">
            <v>44048</v>
          </cell>
          <cell r="B3373">
            <v>26</v>
          </cell>
        </row>
        <row r="3374">
          <cell r="A3374">
            <v>44049</v>
          </cell>
          <cell r="B3374">
            <v>28.82</v>
          </cell>
        </row>
        <row r="3375">
          <cell r="A3375">
            <v>44050</v>
          </cell>
          <cell r="B3375">
            <v>28.78</v>
          </cell>
        </row>
        <row r="3376">
          <cell r="A3376">
            <v>44053</v>
          </cell>
          <cell r="B3376">
            <v>26.65</v>
          </cell>
        </row>
        <row r="3377">
          <cell r="A3377">
            <v>44054</v>
          </cell>
          <cell r="B3377">
            <v>27.51</v>
          </cell>
        </row>
        <row r="3378">
          <cell r="A3378">
            <v>44055</v>
          </cell>
          <cell r="B3378">
            <v>28</v>
          </cell>
        </row>
        <row r="3379">
          <cell r="A3379">
            <v>44056</v>
          </cell>
          <cell r="B3379">
            <v>27.89</v>
          </cell>
        </row>
        <row r="3380">
          <cell r="A3380">
            <v>44057</v>
          </cell>
          <cell r="B3380">
            <v>27.77</v>
          </cell>
        </row>
        <row r="3381">
          <cell r="A3381">
            <v>44060</v>
          </cell>
          <cell r="B3381">
            <v>27</v>
          </cell>
        </row>
        <row r="3382">
          <cell r="A3382">
            <v>44061</v>
          </cell>
          <cell r="B3382">
            <v>28</v>
          </cell>
        </row>
        <row r="3383">
          <cell r="A3383">
            <v>44062</v>
          </cell>
          <cell r="B3383">
            <v>27.7</v>
          </cell>
        </row>
        <row r="3384">
          <cell r="A3384">
            <v>44063</v>
          </cell>
          <cell r="B3384">
            <v>27.54</v>
          </cell>
        </row>
        <row r="3385">
          <cell r="A3385">
            <v>44064</v>
          </cell>
          <cell r="B3385">
            <v>28.1</v>
          </cell>
        </row>
        <row r="3386">
          <cell r="A3386">
            <v>44067</v>
          </cell>
          <cell r="B3386">
            <v>27.81</v>
          </cell>
        </row>
        <row r="3387">
          <cell r="A3387">
            <v>44068</v>
          </cell>
          <cell r="B3387">
            <v>27.84</v>
          </cell>
        </row>
        <row r="3388">
          <cell r="A3388">
            <v>44069</v>
          </cell>
          <cell r="B3388">
            <v>28.1</v>
          </cell>
        </row>
        <row r="3389">
          <cell r="A3389">
            <v>44070</v>
          </cell>
          <cell r="B3389">
            <v>28.21</v>
          </cell>
        </row>
        <row r="3390">
          <cell r="A3390">
            <v>44071</v>
          </cell>
          <cell r="B3390">
            <v>28.8</v>
          </cell>
        </row>
        <row r="3391">
          <cell r="A3391">
            <v>44074</v>
          </cell>
          <cell r="B3391">
            <v>28.86</v>
          </cell>
        </row>
        <row r="3392">
          <cell r="A3392">
            <v>44075</v>
          </cell>
          <cell r="B3392">
            <v>28.85</v>
          </cell>
        </row>
        <row r="3393">
          <cell r="A3393">
            <v>44076</v>
          </cell>
          <cell r="B3393">
            <v>29.85</v>
          </cell>
        </row>
        <row r="3394">
          <cell r="A3394">
            <v>44077</v>
          </cell>
          <cell r="B3394">
            <v>28.12</v>
          </cell>
        </row>
        <row r="3395">
          <cell r="A3395">
            <v>44078</v>
          </cell>
          <cell r="B3395">
            <v>27.61</v>
          </cell>
        </row>
        <row r="3396">
          <cell r="A3396">
            <v>44082</v>
          </cell>
          <cell r="B3396">
            <v>27.7</v>
          </cell>
        </row>
        <row r="3397">
          <cell r="A3397">
            <v>44083</v>
          </cell>
          <cell r="B3397">
            <v>28.88</v>
          </cell>
        </row>
        <row r="3398">
          <cell r="A3398">
            <v>44084</v>
          </cell>
          <cell r="B3398">
            <v>28.24</v>
          </cell>
        </row>
        <row r="3399">
          <cell r="A3399">
            <v>44085</v>
          </cell>
          <cell r="B3399">
            <v>27.65</v>
          </cell>
        </row>
        <row r="3400">
          <cell r="A3400">
            <v>44088</v>
          </cell>
          <cell r="B3400">
            <v>28.85</v>
          </cell>
        </row>
        <row r="3401">
          <cell r="A3401">
            <v>44089</v>
          </cell>
          <cell r="B3401">
            <v>29</v>
          </cell>
        </row>
        <row r="3402">
          <cell r="A3402">
            <v>44090</v>
          </cell>
          <cell r="B3402">
            <v>29.15</v>
          </cell>
        </row>
        <row r="3403">
          <cell r="A3403">
            <v>44091</v>
          </cell>
          <cell r="B3403">
            <v>28.37</v>
          </cell>
        </row>
        <row r="3404">
          <cell r="A3404">
            <v>44092</v>
          </cell>
          <cell r="B3404">
            <v>28.3</v>
          </cell>
        </row>
        <row r="3405">
          <cell r="A3405">
            <v>44095</v>
          </cell>
          <cell r="B3405">
            <v>28.06</v>
          </cell>
        </row>
        <row r="3406">
          <cell r="A3406">
            <v>44096</v>
          </cell>
          <cell r="B3406">
            <v>28.4</v>
          </cell>
        </row>
        <row r="3407">
          <cell r="A3407">
            <v>44097</v>
          </cell>
          <cell r="B3407">
            <v>27.11</v>
          </cell>
        </row>
        <row r="3408">
          <cell r="A3408">
            <v>44098</v>
          </cell>
          <cell r="B3408">
            <v>27.98</v>
          </cell>
        </row>
        <row r="3409">
          <cell r="A3409">
            <v>44099</v>
          </cell>
          <cell r="B3409">
            <v>28.31</v>
          </cell>
        </row>
        <row r="3410">
          <cell r="A3410">
            <v>44102</v>
          </cell>
          <cell r="B3410">
            <v>27.33</v>
          </cell>
        </row>
        <row r="3411">
          <cell r="A3411">
            <v>44103</v>
          </cell>
          <cell r="B3411">
            <v>27.24</v>
          </cell>
        </row>
        <row r="3412">
          <cell r="A3412">
            <v>44104</v>
          </cell>
          <cell r="B3412">
            <v>27.1</v>
          </cell>
        </row>
        <row r="3413">
          <cell r="A3413">
            <v>44105</v>
          </cell>
          <cell r="B3413">
            <v>27.51</v>
          </cell>
        </row>
        <row r="3414">
          <cell r="A3414">
            <v>44106</v>
          </cell>
          <cell r="B3414">
            <v>27.05</v>
          </cell>
        </row>
        <row r="3415">
          <cell r="A3415">
            <v>44109</v>
          </cell>
          <cell r="B3415">
            <v>27</v>
          </cell>
        </row>
        <row r="3416">
          <cell r="A3416">
            <v>44110</v>
          </cell>
          <cell r="B3416">
            <v>26.7</v>
          </cell>
        </row>
        <row r="3417">
          <cell r="A3417">
            <v>44111</v>
          </cell>
          <cell r="B3417">
            <v>26.95</v>
          </cell>
        </row>
        <row r="3418">
          <cell r="A3418">
            <v>44112</v>
          </cell>
          <cell r="B3418">
            <v>27.44</v>
          </cell>
        </row>
        <row r="3419">
          <cell r="A3419">
            <v>44113</v>
          </cell>
          <cell r="B3419">
            <v>27</v>
          </cell>
        </row>
        <row r="3420">
          <cell r="A3420">
            <v>44117</v>
          </cell>
          <cell r="B3420">
            <v>27.84</v>
          </cell>
        </row>
        <row r="3421">
          <cell r="A3421">
            <v>44118</v>
          </cell>
          <cell r="B3421">
            <v>28.35</v>
          </cell>
        </row>
        <row r="3422">
          <cell r="A3422">
            <v>44119</v>
          </cell>
          <cell r="B3422">
            <v>28.44</v>
          </cell>
        </row>
        <row r="3423">
          <cell r="A3423">
            <v>44120</v>
          </cell>
          <cell r="B3423">
            <v>28.88</v>
          </cell>
        </row>
        <row r="3424">
          <cell r="A3424">
            <v>44123</v>
          </cell>
          <cell r="B3424">
            <v>28.88</v>
          </cell>
        </row>
        <row r="3425">
          <cell r="A3425">
            <v>44124</v>
          </cell>
          <cell r="B3425">
            <v>28.57</v>
          </cell>
        </row>
        <row r="3426">
          <cell r="A3426">
            <v>44125</v>
          </cell>
          <cell r="B3426">
            <v>28.82</v>
          </cell>
        </row>
        <row r="3427">
          <cell r="A3427">
            <v>44126</v>
          </cell>
          <cell r="B3427">
            <v>29.01</v>
          </cell>
        </row>
        <row r="3428">
          <cell r="A3428">
            <v>44127</v>
          </cell>
          <cell r="B3428">
            <v>28.45</v>
          </cell>
        </row>
        <row r="3429">
          <cell r="A3429">
            <v>44130</v>
          </cell>
          <cell r="B3429">
            <v>28.27</v>
          </cell>
        </row>
        <row r="3430">
          <cell r="A3430">
            <v>44131</v>
          </cell>
          <cell r="B3430">
            <v>28.5</v>
          </cell>
        </row>
        <row r="3431">
          <cell r="A3431">
            <v>44132</v>
          </cell>
          <cell r="B3431">
            <v>27.5</v>
          </cell>
        </row>
        <row r="3432">
          <cell r="A3432">
            <v>44133</v>
          </cell>
          <cell r="B3432">
            <v>28.5</v>
          </cell>
        </row>
        <row r="3433">
          <cell r="A3433">
            <v>44134</v>
          </cell>
          <cell r="B3433">
            <v>27</v>
          </cell>
        </row>
        <row r="3434">
          <cell r="A3434">
            <v>44138</v>
          </cell>
          <cell r="B3434">
            <v>27.69</v>
          </cell>
        </row>
        <row r="3435">
          <cell r="A3435">
            <v>44139</v>
          </cell>
          <cell r="B3435">
            <v>28.6</v>
          </cell>
        </row>
        <row r="3436">
          <cell r="A3436">
            <v>44140</v>
          </cell>
          <cell r="B3436">
            <v>30.49</v>
          </cell>
        </row>
        <row r="3437">
          <cell r="A3437">
            <v>44141</v>
          </cell>
          <cell r="B3437">
            <v>31.07</v>
          </cell>
        </row>
        <row r="3438">
          <cell r="A3438">
            <v>44144</v>
          </cell>
          <cell r="B3438">
            <v>29.37</v>
          </cell>
        </row>
        <row r="3439">
          <cell r="A3439">
            <v>44145</v>
          </cell>
          <cell r="B3439">
            <v>27.37</v>
          </cell>
        </row>
        <row r="3440">
          <cell r="A3440">
            <v>44146</v>
          </cell>
          <cell r="B3440">
            <v>27.76</v>
          </cell>
        </row>
        <row r="3441">
          <cell r="A3441">
            <v>44147</v>
          </cell>
          <cell r="B3441">
            <v>27.35</v>
          </cell>
        </row>
        <row r="3442">
          <cell r="A3442">
            <v>44148</v>
          </cell>
          <cell r="B3442">
            <v>28.2</v>
          </cell>
        </row>
        <row r="3443">
          <cell r="A3443">
            <v>44151</v>
          </cell>
          <cell r="B3443">
            <v>27.51</v>
          </cell>
        </row>
        <row r="3444">
          <cell r="A3444">
            <v>44152</v>
          </cell>
          <cell r="B3444">
            <v>27.15</v>
          </cell>
        </row>
        <row r="3445">
          <cell r="A3445">
            <v>44153</v>
          </cell>
          <cell r="B3445">
            <v>27.44</v>
          </cell>
        </row>
        <row r="3446">
          <cell r="A3446">
            <v>44154</v>
          </cell>
          <cell r="B3446">
            <v>27.3</v>
          </cell>
        </row>
        <row r="3447">
          <cell r="A3447">
            <v>44155</v>
          </cell>
          <cell r="B3447">
            <v>27.17</v>
          </cell>
        </row>
        <row r="3448">
          <cell r="A3448">
            <v>44158</v>
          </cell>
          <cell r="B3448">
            <v>26.81</v>
          </cell>
        </row>
        <row r="3449">
          <cell r="A3449">
            <v>44159</v>
          </cell>
          <cell r="B3449">
            <v>26.32</v>
          </cell>
        </row>
        <row r="3450">
          <cell r="A3450">
            <v>44160</v>
          </cell>
          <cell r="B3450">
            <v>26.43</v>
          </cell>
        </row>
        <row r="3451">
          <cell r="A3451">
            <v>44161</v>
          </cell>
          <cell r="B3451">
            <v>27.22</v>
          </cell>
        </row>
        <row r="3452">
          <cell r="A3452">
            <v>44162</v>
          </cell>
          <cell r="B3452">
            <v>27.67</v>
          </cell>
        </row>
        <row r="3453">
          <cell r="A3453">
            <v>44165</v>
          </cell>
          <cell r="B3453">
            <v>26.75</v>
          </cell>
        </row>
        <row r="3454">
          <cell r="A3454">
            <v>44166</v>
          </cell>
          <cell r="B3454">
            <v>25.76</v>
          </cell>
        </row>
        <row r="3455">
          <cell r="A3455">
            <v>44167</v>
          </cell>
          <cell r="B3455">
            <v>25.69</v>
          </cell>
        </row>
        <row r="3456">
          <cell r="A3456">
            <v>44168</v>
          </cell>
          <cell r="B3456">
            <v>25.32</v>
          </cell>
        </row>
        <row r="3457">
          <cell r="A3457">
            <v>44169</v>
          </cell>
          <cell r="B3457">
            <v>26.11</v>
          </cell>
        </row>
        <row r="3458">
          <cell r="A3458">
            <v>44172</v>
          </cell>
          <cell r="B3458">
            <v>25.84</v>
          </cell>
        </row>
        <row r="3459">
          <cell r="A3459">
            <v>44173</v>
          </cell>
          <cell r="B3459">
            <v>26.37</v>
          </cell>
        </row>
        <row r="3460">
          <cell r="A3460">
            <v>44174</v>
          </cell>
          <cell r="B3460">
            <v>25.73</v>
          </cell>
        </row>
        <row r="3461">
          <cell r="A3461">
            <v>44175</v>
          </cell>
          <cell r="B3461">
            <v>26.08</v>
          </cell>
        </row>
        <row r="3462">
          <cell r="A3462">
            <v>44176</v>
          </cell>
          <cell r="B3462">
            <v>25.33</v>
          </cell>
        </row>
        <row r="3463">
          <cell r="A3463">
            <v>44179</v>
          </cell>
          <cell r="B3463">
            <v>25.74</v>
          </cell>
        </row>
        <row r="3464">
          <cell r="A3464">
            <v>44180</v>
          </cell>
          <cell r="B3464">
            <v>26.1</v>
          </cell>
        </row>
        <row r="3465">
          <cell r="A3465">
            <v>44181</v>
          </cell>
          <cell r="B3465">
            <v>26.88</v>
          </cell>
        </row>
        <row r="3466">
          <cell r="A3466">
            <v>44182</v>
          </cell>
          <cell r="B3466">
            <v>28.32</v>
          </cell>
        </row>
        <row r="3467">
          <cell r="A3467">
            <v>44183</v>
          </cell>
          <cell r="B3467">
            <v>28.22</v>
          </cell>
        </row>
        <row r="3468">
          <cell r="A3468">
            <v>44186</v>
          </cell>
          <cell r="B3468">
            <v>28.1</v>
          </cell>
        </row>
        <row r="3469">
          <cell r="A3469">
            <v>44187</v>
          </cell>
          <cell r="B3469">
            <v>27.66</v>
          </cell>
        </row>
        <row r="3470">
          <cell r="A3470">
            <v>44188</v>
          </cell>
          <cell r="B3470">
            <v>27.81</v>
          </cell>
        </row>
        <row r="3471">
          <cell r="A3471">
            <v>44193</v>
          </cell>
          <cell r="B3471">
            <v>28.13</v>
          </cell>
        </row>
        <row r="3472">
          <cell r="A3472">
            <v>44194</v>
          </cell>
          <cell r="B3472">
            <v>28.06</v>
          </cell>
        </row>
        <row r="3473">
          <cell r="A3473">
            <v>44195</v>
          </cell>
          <cell r="B3473">
            <v>28.72</v>
          </cell>
        </row>
        <row r="3474">
          <cell r="A3474">
            <v>44200</v>
          </cell>
          <cell r="B3474">
            <v>27.76</v>
          </cell>
        </row>
        <row r="3475">
          <cell r="A3475">
            <v>44201</v>
          </cell>
          <cell r="B3475">
            <v>27.63</v>
          </cell>
        </row>
        <row r="3476">
          <cell r="A3476">
            <v>44202</v>
          </cell>
          <cell r="B3476">
            <v>26.33</v>
          </cell>
        </row>
        <row r="3477">
          <cell r="A3477">
            <v>44203</v>
          </cell>
          <cell r="B3477">
            <v>26.25</v>
          </cell>
        </row>
        <row r="3478">
          <cell r="A3478">
            <v>44204</v>
          </cell>
          <cell r="B3478">
            <v>28</v>
          </cell>
        </row>
        <row r="3479">
          <cell r="A3479">
            <v>44207</v>
          </cell>
          <cell r="B3479">
            <v>27.95</v>
          </cell>
        </row>
        <row r="3480">
          <cell r="A3480">
            <v>44208</v>
          </cell>
          <cell r="B3480">
            <v>28.67</v>
          </cell>
        </row>
        <row r="3481">
          <cell r="A3481">
            <v>44209</v>
          </cell>
          <cell r="B3481">
            <v>28.6</v>
          </cell>
        </row>
        <row r="3482">
          <cell r="A3482">
            <v>44210</v>
          </cell>
          <cell r="B3482">
            <v>28.18</v>
          </cell>
        </row>
        <row r="3483">
          <cell r="A3483">
            <v>44211</v>
          </cell>
          <cell r="B3483">
            <v>28.05</v>
          </cell>
        </row>
        <row r="3484">
          <cell r="A3484">
            <v>44214</v>
          </cell>
          <cell r="B3484">
            <v>28.8</v>
          </cell>
        </row>
        <row r="3485">
          <cell r="A3485">
            <v>44215</v>
          </cell>
          <cell r="B3485">
            <v>29.52</v>
          </cell>
        </row>
        <row r="3486">
          <cell r="A3486">
            <v>44216</v>
          </cell>
          <cell r="B3486">
            <v>29.87</v>
          </cell>
        </row>
        <row r="3487">
          <cell r="A3487">
            <v>44217</v>
          </cell>
          <cell r="B3487">
            <v>29.75</v>
          </cell>
        </row>
        <row r="3488">
          <cell r="A3488">
            <v>44218</v>
          </cell>
          <cell r="B3488">
            <v>30.07</v>
          </cell>
        </row>
        <row r="3489">
          <cell r="A3489">
            <v>44222</v>
          </cell>
          <cell r="B3489">
            <v>30.11</v>
          </cell>
        </row>
        <row r="3490">
          <cell r="A3490">
            <v>44223</v>
          </cell>
          <cell r="B3490">
            <v>28.74</v>
          </cell>
        </row>
        <row r="3491">
          <cell r="A3491">
            <v>44224</v>
          </cell>
          <cell r="B3491">
            <v>29.46</v>
          </cell>
        </row>
        <row r="3492">
          <cell r="A3492">
            <v>44225</v>
          </cell>
          <cell r="B3492">
            <v>28.4</v>
          </cell>
        </row>
        <row r="3493">
          <cell r="A3493">
            <v>44228</v>
          </cell>
          <cell r="B3493">
            <v>28.36</v>
          </cell>
        </row>
        <row r="3494">
          <cell r="A3494">
            <v>44229</v>
          </cell>
          <cell r="B3494">
            <v>30.28</v>
          </cell>
        </row>
        <row r="3495">
          <cell r="A3495">
            <v>44230</v>
          </cell>
          <cell r="B3495">
            <v>29.58</v>
          </cell>
        </row>
        <row r="3496">
          <cell r="A3496">
            <v>44231</v>
          </cell>
          <cell r="B3496">
            <v>29.72</v>
          </cell>
        </row>
        <row r="3497">
          <cell r="A3497">
            <v>44232</v>
          </cell>
          <cell r="B3497">
            <v>29.56</v>
          </cell>
        </row>
        <row r="3498">
          <cell r="A3498">
            <v>44235</v>
          </cell>
          <cell r="B3498">
            <v>30.45</v>
          </cell>
        </row>
        <row r="3499">
          <cell r="A3499">
            <v>44236</v>
          </cell>
          <cell r="B3499">
            <v>30.83</v>
          </cell>
        </row>
        <row r="3500">
          <cell r="A3500">
            <v>44237</v>
          </cell>
          <cell r="B3500">
            <v>31.41</v>
          </cell>
        </row>
        <row r="3501">
          <cell r="A3501">
            <v>44238</v>
          </cell>
          <cell r="B3501">
            <v>33.85</v>
          </cell>
        </row>
        <row r="3502">
          <cell r="A3502">
            <v>44239</v>
          </cell>
          <cell r="B3502">
            <v>34.64</v>
          </cell>
        </row>
        <row r="3503">
          <cell r="A3503">
            <v>44244</v>
          </cell>
          <cell r="B3503">
            <v>34.08</v>
          </cell>
        </row>
        <row r="3504">
          <cell r="A3504">
            <v>44245</v>
          </cell>
          <cell r="B3504">
            <v>33.9</v>
          </cell>
        </row>
        <row r="3505">
          <cell r="A3505">
            <v>44246</v>
          </cell>
          <cell r="B3505">
            <v>34.729999999999997</v>
          </cell>
        </row>
        <row r="3506">
          <cell r="A3506">
            <v>44249</v>
          </cell>
          <cell r="B3506">
            <v>33.49</v>
          </cell>
        </row>
        <row r="3507">
          <cell r="A3507">
            <v>44250</v>
          </cell>
          <cell r="B3507">
            <v>33.520000000000003</v>
          </cell>
        </row>
        <row r="3508">
          <cell r="A3508">
            <v>44251</v>
          </cell>
          <cell r="B3508">
            <v>33.130000000000003</v>
          </cell>
        </row>
        <row r="3509">
          <cell r="A3509">
            <v>44252</v>
          </cell>
          <cell r="B3509">
            <v>31.85</v>
          </cell>
        </row>
        <row r="3510">
          <cell r="A3510">
            <v>44253</v>
          </cell>
          <cell r="B3510">
            <v>31.38</v>
          </cell>
        </row>
        <row r="3511">
          <cell r="A3511">
            <v>44256</v>
          </cell>
          <cell r="B3511">
            <v>31.48</v>
          </cell>
        </row>
        <row r="3512">
          <cell r="A3512">
            <v>44257</v>
          </cell>
          <cell r="B3512">
            <v>31.02</v>
          </cell>
        </row>
        <row r="3513">
          <cell r="A3513">
            <v>44258</v>
          </cell>
          <cell r="B3513">
            <v>30.93</v>
          </cell>
        </row>
        <row r="3514">
          <cell r="A3514">
            <v>44259</v>
          </cell>
          <cell r="B3514">
            <v>30.61</v>
          </cell>
        </row>
        <row r="3515">
          <cell r="A3515">
            <v>44260</v>
          </cell>
          <cell r="B3515">
            <v>30.12</v>
          </cell>
        </row>
        <row r="3516">
          <cell r="A3516">
            <v>44263</v>
          </cell>
          <cell r="B3516">
            <v>28.37</v>
          </cell>
        </row>
        <row r="3517">
          <cell r="A3517">
            <v>44264</v>
          </cell>
          <cell r="B3517">
            <v>29.52</v>
          </cell>
        </row>
        <row r="3518">
          <cell r="A3518">
            <v>44265</v>
          </cell>
          <cell r="B3518">
            <v>28.12</v>
          </cell>
        </row>
        <row r="3519">
          <cell r="A3519">
            <v>44266</v>
          </cell>
          <cell r="B3519">
            <v>27.56</v>
          </cell>
        </row>
        <row r="3520">
          <cell r="A3520">
            <v>44267</v>
          </cell>
          <cell r="B3520">
            <v>27.66</v>
          </cell>
        </row>
        <row r="3521">
          <cell r="A3521">
            <v>44270</v>
          </cell>
          <cell r="B3521">
            <v>28.72</v>
          </cell>
        </row>
        <row r="3522">
          <cell r="A3522">
            <v>44271</v>
          </cell>
          <cell r="B3522">
            <v>29.17</v>
          </cell>
        </row>
        <row r="3523">
          <cell r="A3523">
            <v>44272</v>
          </cell>
          <cell r="B3523">
            <v>29.69</v>
          </cell>
        </row>
        <row r="3524">
          <cell r="A3524">
            <v>44273</v>
          </cell>
          <cell r="B3524">
            <v>28.27</v>
          </cell>
        </row>
        <row r="3525">
          <cell r="A3525">
            <v>44274</v>
          </cell>
          <cell r="B3525">
            <v>28.91</v>
          </cell>
        </row>
        <row r="3526">
          <cell r="A3526">
            <v>44277</v>
          </cell>
          <cell r="B3526">
            <v>29.24</v>
          </cell>
        </row>
        <row r="3527">
          <cell r="A3527">
            <v>44278</v>
          </cell>
          <cell r="B3527">
            <v>28.8</v>
          </cell>
        </row>
        <row r="3528">
          <cell r="A3528">
            <v>44279</v>
          </cell>
          <cell r="B3528">
            <v>27.84</v>
          </cell>
        </row>
        <row r="3529">
          <cell r="A3529">
            <v>44280</v>
          </cell>
          <cell r="B3529">
            <v>28.21</v>
          </cell>
        </row>
        <row r="3530">
          <cell r="A3530">
            <v>44281</v>
          </cell>
          <cell r="B3530">
            <v>28.18</v>
          </cell>
        </row>
        <row r="3531">
          <cell r="A3531">
            <v>44284</v>
          </cell>
          <cell r="B3531">
            <v>27.87</v>
          </cell>
        </row>
        <row r="3532">
          <cell r="A3532">
            <v>44285</v>
          </cell>
          <cell r="B3532">
            <v>29</v>
          </cell>
        </row>
        <row r="3533">
          <cell r="A3533">
            <v>44286</v>
          </cell>
          <cell r="B3533">
            <v>28.93</v>
          </cell>
        </row>
        <row r="3534">
          <cell r="A3534">
            <v>44287</v>
          </cell>
          <cell r="B3534">
            <v>28.73</v>
          </cell>
        </row>
        <row r="3535">
          <cell r="A3535">
            <v>44291</v>
          </cell>
          <cell r="B3535">
            <v>29.9</v>
          </cell>
        </row>
        <row r="3536">
          <cell r="A3536">
            <v>44292</v>
          </cell>
          <cell r="B3536">
            <v>30.05</v>
          </cell>
        </row>
        <row r="3537">
          <cell r="A3537">
            <v>44293</v>
          </cell>
          <cell r="B3537">
            <v>30.69</v>
          </cell>
        </row>
        <row r="3538">
          <cell r="A3538">
            <v>44294</v>
          </cell>
          <cell r="B3538">
            <v>31.1</v>
          </cell>
        </row>
        <row r="3539">
          <cell r="A3539">
            <v>44295</v>
          </cell>
          <cell r="B3539">
            <v>30.57</v>
          </cell>
        </row>
        <row r="3540">
          <cell r="A3540">
            <v>44298</v>
          </cell>
          <cell r="B3540">
            <v>31.29</v>
          </cell>
        </row>
        <row r="3541">
          <cell r="A3541">
            <v>44299</v>
          </cell>
          <cell r="B3541">
            <v>31.32</v>
          </cell>
        </row>
        <row r="3542">
          <cell r="A3542">
            <v>44300</v>
          </cell>
          <cell r="B3542">
            <v>30.93</v>
          </cell>
        </row>
        <row r="3543">
          <cell r="A3543">
            <v>44301</v>
          </cell>
          <cell r="B3543">
            <v>31.31</v>
          </cell>
        </row>
        <row r="3544">
          <cell r="A3544">
            <v>44302</v>
          </cell>
          <cell r="B3544">
            <v>31.15</v>
          </cell>
        </row>
        <row r="3545">
          <cell r="A3545">
            <v>44305</v>
          </cell>
          <cell r="B3545">
            <v>31.27</v>
          </cell>
        </row>
        <row r="3546">
          <cell r="A3546">
            <v>44306</v>
          </cell>
          <cell r="B3546">
            <v>31.09</v>
          </cell>
        </row>
        <row r="3547">
          <cell r="A3547">
            <v>44308</v>
          </cell>
          <cell r="B3547">
            <v>30.87</v>
          </cell>
        </row>
        <row r="3548">
          <cell r="A3548">
            <v>44309</v>
          </cell>
          <cell r="B3548">
            <v>31.41</v>
          </cell>
        </row>
        <row r="3549">
          <cell r="A3549">
            <v>44312</v>
          </cell>
          <cell r="B3549">
            <v>31.21</v>
          </cell>
        </row>
        <row r="3550">
          <cell r="A3550">
            <v>44313</v>
          </cell>
          <cell r="B3550">
            <v>30.67</v>
          </cell>
        </row>
        <row r="3551">
          <cell r="A3551">
            <v>44314</v>
          </cell>
          <cell r="B3551">
            <v>30.95</v>
          </cell>
        </row>
        <row r="3552">
          <cell r="A3552">
            <v>44315</v>
          </cell>
          <cell r="B3552">
            <v>31.2</v>
          </cell>
        </row>
        <row r="3553">
          <cell r="A3553">
            <v>44316</v>
          </cell>
          <cell r="B3553">
            <v>31.1</v>
          </cell>
        </row>
        <row r="3554">
          <cell r="A3554">
            <v>44319</v>
          </cell>
          <cell r="B3554">
            <v>32.450000000000003</v>
          </cell>
        </row>
        <row r="3555">
          <cell r="A3555">
            <v>44320</v>
          </cell>
          <cell r="B3555">
            <v>32.380000000000003</v>
          </cell>
        </row>
        <row r="3556">
          <cell r="A3556">
            <v>44321</v>
          </cell>
          <cell r="B3556">
            <v>32.57</v>
          </cell>
        </row>
        <row r="3557">
          <cell r="A3557">
            <v>44322</v>
          </cell>
          <cell r="B3557">
            <v>33.06</v>
          </cell>
        </row>
        <row r="3558">
          <cell r="A3558">
            <v>44323</v>
          </cell>
          <cell r="B3558">
            <v>33.979999999999997</v>
          </cell>
        </row>
        <row r="3559">
          <cell r="A3559">
            <v>44326</v>
          </cell>
          <cell r="B3559">
            <v>33.020000000000003</v>
          </cell>
        </row>
        <row r="3560">
          <cell r="A3560">
            <v>44327</v>
          </cell>
          <cell r="B3560">
            <v>31.8</v>
          </cell>
        </row>
        <row r="3561">
          <cell r="A3561">
            <v>44328</v>
          </cell>
          <cell r="B3561">
            <v>30.43</v>
          </cell>
        </row>
        <row r="3562">
          <cell r="A3562">
            <v>44329</v>
          </cell>
          <cell r="B3562">
            <v>30.73</v>
          </cell>
        </row>
        <row r="3563">
          <cell r="A3563">
            <v>44330</v>
          </cell>
          <cell r="B3563">
            <v>31.01</v>
          </cell>
        </row>
        <row r="3564">
          <cell r="A3564">
            <v>44333</v>
          </cell>
          <cell r="B3564">
            <v>30.37</v>
          </cell>
        </row>
        <row r="3565">
          <cell r="A3565">
            <v>44334</v>
          </cell>
          <cell r="B3565">
            <v>31.16</v>
          </cell>
        </row>
        <row r="3566">
          <cell r="A3566">
            <v>44335</v>
          </cell>
          <cell r="B3566">
            <v>30.58</v>
          </cell>
        </row>
        <row r="3567">
          <cell r="A3567">
            <v>44336</v>
          </cell>
          <cell r="B3567">
            <v>31.76</v>
          </cell>
        </row>
        <row r="3568">
          <cell r="A3568">
            <v>44337</v>
          </cell>
          <cell r="B3568">
            <v>30.88</v>
          </cell>
        </row>
        <row r="3569">
          <cell r="A3569">
            <v>44340</v>
          </cell>
          <cell r="B3569">
            <v>32.549999999999997</v>
          </cell>
        </row>
        <row r="3570">
          <cell r="A3570">
            <v>44341</v>
          </cell>
          <cell r="B3570">
            <v>33.119999999999997</v>
          </cell>
        </row>
        <row r="3571">
          <cell r="A3571">
            <v>44342</v>
          </cell>
          <cell r="B3571">
            <v>32.94</v>
          </cell>
        </row>
        <row r="3572">
          <cell r="A3572">
            <v>44343</v>
          </cell>
          <cell r="B3572">
            <v>33.6</v>
          </cell>
        </row>
        <row r="3573">
          <cell r="A3573">
            <v>44344</v>
          </cell>
          <cell r="B3573">
            <v>33.549999999999997</v>
          </cell>
        </row>
        <row r="3574">
          <cell r="A3574">
            <v>44347</v>
          </cell>
          <cell r="B3574">
            <v>34.47</v>
          </cell>
        </row>
        <row r="3575">
          <cell r="A3575">
            <v>44348</v>
          </cell>
          <cell r="B3575">
            <v>34.04</v>
          </cell>
        </row>
        <row r="3576">
          <cell r="A3576">
            <v>44349</v>
          </cell>
          <cell r="B3576">
            <v>34.47</v>
          </cell>
        </row>
        <row r="3577">
          <cell r="A3577">
            <v>44351</v>
          </cell>
          <cell r="B3577">
            <v>34.89</v>
          </cell>
        </row>
        <row r="3578">
          <cell r="A3578">
            <v>44354</v>
          </cell>
          <cell r="B3578">
            <v>36.15</v>
          </cell>
        </row>
        <row r="3579">
          <cell r="A3579">
            <v>44355</v>
          </cell>
          <cell r="B3579">
            <v>35.840000000000003</v>
          </cell>
        </row>
        <row r="3580">
          <cell r="A3580">
            <v>44356</v>
          </cell>
          <cell r="B3580">
            <v>35.21</v>
          </cell>
        </row>
        <row r="3581">
          <cell r="A3581">
            <v>44357</v>
          </cell>
          <cell r="B3581">
            <v>35.799999999999997</v>
          </cell>
        </row>
        <row r="3582">
          <cell r="A3582">
            <v>44358</v>
          </cell>
          <cell r="B3582">
            <v>35.200000000000003</v>
          </cell>
        </row>
        <row r="3583">
          <cell r="A3583">
            <v>44361</v>
          </cell>
          <cell r="B3583">
            <v>36.03</v>
          </cell>
        </row>
        <row r="3584">
          <cell r="A3584">
            <v>44362</v>
          </cell>
          <cell r="B3584">
            <v>35.83</v>
          </cell>
        </row>
        <row r="3585">
          <cell r="A3585">
            <v>44363</v>
          </cell>
          <cell r="B3585">
            <v>35.520000000000003</v>
          </cell>
        </row>
        <row r="3586">
          <cell r="A3586">
            <v>44364</v>
          </cell>
          <cell r="B3586">
            <v>36.159999999999997</v>
          </cell>
        </row>
        <row r="3587">
          <cell r="A3587">
            <v>44365</v>
          </cell>
          <cell r="B3587">
            <v>36.21</v>
          </cell>
        </row>
        <row r="3588">
          <cell r="A3588">
            <v>44368</v>
          </cell>
          <cell r="B3588">
            <v>36.76</v>
          </cell>
        </row>
        <row r="3589">
          <cell r="A3589">
            <v>44369</v>
          </cell>
          <cell r="B3589">
            <v>37.65</v>
          </cell>
        </row>
        <row r="3590">
          <cell r="A3590">
            <v>44370</v>
          </cell>
          <cell r="B3590">
            <v>37.880000000000003</v>
          </cell>
        </row>
        <row r="3591">
          <cell r="A3591">
            <v>44371</v>
          </cell>
          <cell r="B3591">
            <v>37.54</v>
          </cell>
        </row>
        <row r="3592">
          <cell r="A3592">
            <v>44372</v>
          </cell>
          <cell r="B3592">
            <v>36.86</v>
          </cell>
        </row>
        <row r="3593">
          <cell r="A3593">
            <v>44375</v>
          </cell>
          <cell r="B3593">
            <v>37.61</v>
          </cell>
        </row>
        <row r="3594">
          <cell r="A3594">
            <v>44376</v>
          </cell>
          <cell r="B3594">
            <v>37.4</v>
          </cell>
        </row>
        <row r="3595">
          <cell r="A3595">
            <v>44377</v>
          </cell>
          <cell r="B3595">
            <v>37.65</v>
          </cell>
        </row>
        <row r="3596">
          <cell r="A3596">
            <v>44378</v>
          </cell>
          <cell r="B3596">
            <v>36.46</v>
          </cell>
        </row>
        <row r="3597">
          <cell r="A3597">
            <v>44379</v>
          </cell>
          <cell r="B3597">
            <v>37.89</v>
          </cell>
        </row>
        <row r="3598">
          <cell r="A3598">
            <v>44382</v>
          </cell>
          <cell r="B3598">
            <v>37.229999999999997</v>
          </cell>
        </row>
        <row r="3599">
          <cell r="A3599">
            <v>44383</v>
          </cell>
          <cell r="B3599">
            <v>37.090000000000003</v>
          </cell>
        </row>
        <row r="3600">
          <cell r="A3600">
            <v>44384</v>
          </cell>
          <cell r="B3600">
            <v>38.299999999999997</v>
          </cell>
        </row>
        <row r="3601">
          <cell r="A3601">
            <v>44385</v>
          </cell>
          <cell r="B3601">
            <v>37.369999999999997</v>
          </cell>
        </row>
        <row r="3602">
          <cell r="A3602">
            <v>44389</v>
          </cell>
          <cell r="B3602">
            <v>37.74</v>
          </cell>
        </row>
        <row r="3603">
          <cell r="A3603">
            <v>44390</v>
          </cell>
          <cell r="B3603">
            <v>38.090000000000003</v>
          </cell>
        </row>
        <row r="3604">
          <cell r="A3604">
            <v>44391</v>
          </cell>
          <cell r="B3604">
            <v>37.880000000000003</v>
          </cell>
        </row>
        <row r="3605">
          <cell r="A3605">
            <v>44392</v>
          </cell>
          <cell r="B3605">
            <v>38.479999999999997</v>
          </cell>
        </row>
        <row r="3606">
          <cell r="A3606">
            <v>44393</v>
          </cell>
          <cell r="B3606">
            <v>37.880000000000003</v>
          </cell>
        </row>
        <row r="3607">
          <cell r="A3607">
            <v>44396</v>
          </cell>
          <cell r="B3607">
            <v>37.42</v>
          </cell>
        </row>
        <row r="3608">
          <cell r="A3608">
            <v>44397</v>
          </cell>
          <cell r="B3608">
            <v>37.47</v>
          </cell>
        </row>
        <row r="3609">
          <cell r="A3609">
            <v>44398</v>
          </cell>
          <cell r="B3609">
            <v>37.24</v>
          </cell>
        </row>
        <row r="3610">
          <cell r="A3610">
            <v>44399</v>
          </cell>
          <cell r="B3610">
            <v>38.1</v>
          </cell>
        </row>
        <row r="3611">
          <cell r="A3611">
            <v>44400</v>
          </cell>
          <cell r="B3611">
            <v>37.54</v>
          </cell>
        </row>
        <row r="3612">
          <cell r="A3612">
            <v>44403</v>
          </cell>
          <cell r="B3612">
            <v>37.880000000000003</v>
          </cell>
        </row>
        <row r="3613">
          <cell r="A3613">
            <v>44404</v>
          </cell>
          <cell r="B3613">
            <v>36.869999999999997</v>
          </cell>
        </row>
        <row r="3614">
          <cell r="A3614">
            <v>44405</v>
          </cell>
          <cell r="B3614">
            <v>36.4</v>
          </cell>
        </row>
        <row r="3615">
          <cell r="A3615">
            <v>44406</v>
          </cell>
          <cell r="B3615">
            <v>35.49</v>
          </cell>
        </row>
        <row r="3616">
          <cell r="A3616">
            <v>44407</v>
          </cell>
          <cell r="B3616">
            <v>35.36</v>
          </cell>
        </row>
        <row r="3617">
          <cell r="A3617">
            <v>44410</v>
          </cell>
          <cell r="B3617">
            <v>36.97</v>
          </cell>
        </row>
        <row r="3618">
          <cell r="A3618">
            <v>44411</v>
          </cell>
          <cell r="B3618">
            <v>36.5</v>
          </cell>
        </row>
        <row r="3619">
          <cell r="A3619">
            <v>44412</v>
          </cell>
          <cell r="B3619">
            <v>36.94</v>
          </cell>
        </row>
        <row r="3620">
          <cell r="A3620">
            <v>44413</v>
          </cell>
          <cell r="B3620">
            <v>37.53</v>
          </cell>
        </row>
        <row r="3621">
          <cell r="A3621">
            <v>44414</v>
          </cell>
          <cell r="B3621">
            <v>37.26</v>
          </cell>
        </row>
        <row r="3622">
          <cell r="A3622">
            <v>44417</v>
          </cell>
          <cell r="B3622">
            <v>37.32</v>
          </cell>
        </row>
        <row r="3623">
          <cell r="A3623">
            <v>44418</v>
          </cell>
          <cell r="B3623">
            <v>36.78</v>
          </cell>
        </row>
        <row r="3624">
          <cell r="A3624">
            <v>44419</v>
          </cell>
          <cell r="B3624">
            <v>36</v>
          </cell>
        </row>
        <row r="3625">
          <cell r="A3625">
            <v>44420</v>
          </cell>
          <cell r="B3625">
            <v>35.549999999999997</v>
          </cell>
        </row>
        <row r="3626">
          <cell r="A3626">
            <v>44421</v>
          </cell>
          <cell r="B3626">
            <v>35.950000000000003</v>
          </cell>
        </row>
        <row r="3627">
          <cell r="A3627">
            <v>44424</v>
          </cell>
          <cell r="B3627">
            <v>34.72</v>
          </cell>
        </row>
        <row r="3628">
          <cell r="A3628">
            <v>44425</v>
          </cell>
          <cell r="B3628">
            <v>34.619999999999997</v>
          </cell>
        </row>
        <row r="3629">
          <cell r="A3629">
            <v>44426</v>
          </cell>
          <cell r="B3629">
            <v>34.6</v>
          </cell>
        </row>
        <row r="3630">
          <cell r="A3630">
            <v>44427</v>
          </cell>
          <cell r="B3630">
            <v>36.6</v>
          </cell>
        </row>
        <row r="3631">
          <cell r="A3631">
            <v>44428</v>
          </cell>
          <cell r="B3631">
            <v>37.4</v>
          </cell>
        </row>
        <row r="3632">
          <cell r="A3632">
            <v>44431</v>
          </cell>
          <cell r="B3632">
            <v>36.950000000000003</v>
          </cell>
        </row>
        <row r="3633">
          <cell r="A3633">
            <v>44432</v>
          </cell>
          <cell r="B3633">
            <v>37.520000000000003</v>
          </cell>
        </row>
        <row r="3634">
          <cell r="A3634">
            <v>44433</v>
          </cell>
          <cell r="B3634">
            <v>39.08</v>
          </cell>
        </row>
        <row r="3635">
          <cell r="A3635">
            <v>44434</v>
          </cell>
          <cell r="B3635">
            <v>38.950000000000003</v>
          </cell>
        </row>
        <row r="3636">
          <cell r="A3636">
            <v>44435</v>
          </cell>
          <cell r="B3636">
            <v>39.479999999999997</v>
          </cell>
        </row>
        <row r="3637">
          <cell r="A3637">
            <v>44438</v>
          </cell>
          <cell r="B3637">
            <v>39.9</v>
          </cell>
        </row>
        <row r="3638">
          <cell r="A3638">
            <v>44439</v>
          </cell>
          <cell r="B3638">
            <v>39.6</v>
          </cell>
        </row>
        <row r="3639">
          <cell r="A3639">
            <v>44440</v>
          </cell>
          <cell r="B3639">
            <v>40.6</v>
          </cell>
        </row>
        <row r="3640">
          <cell r="A3640">
            <v>44441</v>
          </cell>
          <cell r="B3640">
            <v>39.299999999999997</v>
          </cell>
        </row>
        <row r="3641">
          <cell r="A3641">
            <v>44442</v>
          </cell>
          <cell r="B3641">
            <v>39.17</v>
          </cell>
        </row>
        <row r="3642">
          <cell r="A3642">
            <v>44445</v>
          </cell>
          <cell r="B3642">
            <v>39</v>
          </cell>
        </row>
        <row r="3643">
          <cell r="A3643">
            <v>44447</v>
          </cell>
          <cell r="B3643">
            <v>37.4</v>
          </cell>
        </row>
        <row r="3644">
          <cell r="A3644">
            <v>44448</v>
          </cell>
          <cell r="B3644">
            <v>37.92</v>
          </cell>
        </row>
        <row r="3645">
          <cell r="A3645">
            <v>44449</v>
          </cell>
          <cell r="B3645">
            <v>38.200000000000003</v>
          </cell>
        </row>
        <row r="3646">
          <cell r="A3646">
            <v>44452</v>
          </cell>
          <cell r="B3646">
            <v>38</v>
          </cell>
        </row>
        <row r="3647">
          <cell r="A3647">
            <v>44453</v>
          </cell>
          <cell r="B3647">
            <v>38.549999999999997</v>
          </cell>
        </row>
        <row r="3648">
          <cell r="A3648">
            <v>44454</v>
          </cell>
          <cell r="B3648">
            <v>39</v>
          </cell>
        </row>
        <row r="3649">
          <cell r="A3649">
            <v>44455</v>
          </cell>
          <cell r="B3649">
            <v>38.799999999999997</v>
          </cell>
        </row>
        <row r="3650">
          <cell r="A3650">
            <v>44456</v>
          </cell>
          <cell r="B3650">
            <v>37.86</v>
          </cell>
        </row>
        <row r="3651">
          <cell r="A3651">
            <v>44459</v>
          </cell>
          <cell r="B3651">
            <v>36.9</v>
          </cell>
        </row>
        <row r="3652">
          <cell r="A3652">
            <v>44460</v>
          </cell>
          <cell r="B3652">
            <v>37.1</v>
          </cell>
        </row>
        <row r="3653">
          <cell r="A3653">
            <v>44461</v>
          </cell>
          <cell r="B3653">
            <v>39.08</v>
          </cell>
        </row>
        <row r="3654">
          <cell r="A3654">
            <v>44462</v>
          </cell>
          <cell r="B3654">
            <v>39.130000000000003</v>
          </cell>
        </row>
        <row r="3655">
          <cell r="A3655">
            <v>44463</v>
          </cell>
          <cell r="B3655">
            <v>38</v>
          </cell>
        </row>
        <row r="3656">
          <cell r="A3656">
            <v>44466</v>
          </cell>
          <cell r="B3656">
            <v>36.869999999999997</v>
          </cell>
        </row>
        <row r="3657">
          <cell r="A3657">
            <v>44467</v>
          </cell>
          <cell r="B3657">
            <v>35.6</v>
          </cell>
        </row>
        <row r="3658">
          <cell r="A3658">
            <v>44468</v>
          </cell>
          <cell r="B3658">
            <v>35.479999999999997</v>
          </cell>
        </row>
        <row r="3659">
          <cell r="A3659">
            <v>44469</v>
          </cell>
          <cell r="B3659">
            <v>36.1</v>
          </cell>
        </row>
        <row r="3660">
          <cell r="A3660">
            <v>44470</v>
          </cell>
          <cell r="B3660">
            <v>36.770000000000003</v>
          </cell>
        </row>
        <row r="3661">
          <cell r="A3661">
            <v>44473</v>
          </cell>
          <cell r="B3661">
            <v>34.869999999999997</v>
          </cell>
        </row>
        <row r="3662">
          <cell r="A3662">
            <v>44474</v>
          </cell>
          <cell r="B3662">
            <v>33.799999999999997</v>
          </cell>
        </row>
        <row r="3663">
          <cell r="A3663">
            <v>44475</v>
          </cell>
          <cell r="B3663">
            <v>33.35</v>
          </cell>
        </row>
        <row r="3664">
          <cell r="A3664">
            <v>44476</v>
          </cell>
          <cell r="B3664">
            <v>33.369999999999997</v>
          </cell>
        </row>
        <row r="3665">
          <cell r="A3665">
            <v>44477</v>
          </cell>
          <cell r="B3665">
            <v>34.659999999999997</v>
          </cell>
        </row>
        <row r="3666">
          <cell r="A3666">
            <v>44480</v>
          </cell>
          <cell r="B3666">
            <v>34.08</v>
          </cell>
        </row>
        <row r="3667">
          <cell r="A3667">
            <v>44482</v>
          </cell>
          <cell r="B3667">
            <v>35.74</v>
          </cell>
        </row>
        <row r="3668">
          <cell r="A3668">
            <v>44483</v>
          </cell>
          <cell r="B3668">
            <v>36.22</v>
          </cell>
        </row>
        <row r="3669">
          <cell r="A3669">
            <v>44484</v>
          </cell>
          <cell r="B3669">
            <v>35.29</v>
          </cell>
        </row>
        <row r="3670">
          <cell r="A3670">
            <v>44487</v>
          </cell>
          <cell r="B3670">
            <v>35.799999999999997</v>
          </cell>
        </row>
        <row r="3671">
          <cell r="A3671">
            <v>44488</v>
          </cell>
          <cell r="B3671">
            <v>34.39</v>
          </cell>
        </row>
        <row r="3672">
          <cell r="A3672">
            <v>44489</v>
          </cell>
          <cell r="B3672">
            <v>33.42</v>
          </cell>
        </row>
        <row r="3673">
          <cell r="A3673">
            <v>44490</v>
          </cell>
          <cell r="B3673">
            <v>32.56</v>
          </cell>
        </row>
        <row r="3674">
          <cell r="A3674">
            <v>44491</v>
          </cell>
          <cell r="B3674">
            <v>31.88</v>
          </cell>
        </row>
        <row r="3675">
          <cell r="A3675">
            <v>44494</v>
          </cell>
          <cell r="B3675">
            <v>33.380000000000003</v>
          </cell>
        </row>
        <row r="3676">
          <cell r="A3676">
            <v>44495</v>
          </cell>
          <cell r="B3676">
            <v>33.4</v>
          </cell>
        </row>
        <row r="3677">
          <cell r="A3677">
            <v>44496</v>
          </cell>
          <cell r="B3677">
            <v>33.200000000000003</v>
          </cell>
        </row>
        <row r="3678">
          <cell r="A3678">
            <v>44497</v>
          </cell>
          <cell r="B3678">
            <v>32.909999999999997</v>
          </cell>
        </row>
        <row r="3679">
          <cell r="A3679">
            <v>44498</v>
          </cell>
          <cell r="B3679">
            <v>32.76</v>
          </cell>
        </row>
        <row r="3680">
          <cell r="A3680">
            <v>44501</v>
          </cell>
          <cell r="B3680">
            <v>33.1</v>
          </cell>
        </row>
        <row r="3681">
          <cell r="A3681">
            <v>44503</v>
          </cell>
          <cell r="B3681">
            <v>34.32</v>
          </cell>
        </row>
        <row r="3682">
          <cell r="A3682">
            <v>44504</v>
          </cell>
          <cell r="B3682">
            <v>34.450000000000003</v>
          </cell>
        </row>
        <row r="3683">
          <cell r="A3683">
            <v>44505</v>
          </cell>
          <cell r="B3683">
            <v>35</v>
          </cell>
        </row>
        <row r="3684">
          <cell r="A3684">
            <v>44508</v>
          </cell>
          <cell r="B3684">
            <v>34.5</v>
          </cell>
        </row>
        <row r="3685">
          <cell r="A3685">
            <v>44509</v>
          </cell>
          <cell r="B3685">
            <v>35.11</v>
          </cell>
        </row>
        <row r="3686">
          <cell r="A3686">
            <v>44510</v>
          </cell>
          <cell r="B3686">
            <v>35.1</v>
          </cell>
        </row>
        <row r="3687">
          <cell r="A3687">
            <v>44511</v>
          </cell>
          <cell r="B3687">
            <v>36.36</v>
          </cell>
        </row>
        <row r="3688">
          <cell r="A3688">
            <v>44512</v>
          </cell>
          <cell r="B3688">
            <v>35.56</v>
          </cell>
        </row>
        <row r="3689">
          <cell r="A3689">
            <v>44516</v>
          </cell>
          <cell r="B3689">
            <v>34.770000000000003</v>
          </cell>
        </row>
        <row r="3690">
          <cell r="A3690">
            <v>44517</v>
          </cell>
          <cell r="B3690">
            <v>34.51</v>
          </cell>
        </row>
        <row r="3691">
          <cell r="A3691">
            <v>44518</v>
          </cell>
          <cell r="B3691">
            <v>35.36</v>
          </cell>
        </row>
        <row r="3692">
          <cell r="A3692">
            <v>44519</v>
          </cell>
          <cell r="B3692">
            <v>35.32</v>
          </cell>
        </row>
        <row r="3693">
          <cell r="A3693">
            <v>44522</v>
          </cell>
          <cell r="B3693">
            <v>33.1</v>
          </cell>
        </row>
        <row r="3694">
          <cell r="A3694">
            <v>44523</v>
          </cell>
          <cell r="B3694">
            <v>31.45</v>
          </cell>
        </row>
        <row r="3695">
          <cell r="A3695">
            <v>44524</v>
          </cell>
          <cell r="B3695">
            <v>32.119999999999997</v>
          </cell>
        </row>
        <row r="3696">
          <cell r="A3696">
            <v>44525</v>
          </cell>
          <cell r="B3696">
            <v>32.39</v>
          </cell>
        </row>
        <row r="3697">
          <cell r="A3697">
            <v>44526</v>
          </cell>
          <cell r="B3697">
            <v>31.33</v>
          </cell>
        </row>
        <row r="3698">
          <cell r="A3698">
            <v>44529</v>
          </cell>
          <cell r="B3698">
            <v>32.14</v>
          </cell>
        </row>
        <row r="3699">
          <cell r="A3699">
            <v>44530</v>
          </cell>
          <cell r="B3699">
            <v>31.69</v>
          </cell>
        </row>
        <row r="3700">
          <cell r="A3700">
            <v>44531</v>
          </cell>
          <cell r="B3700">
            <v>29.81</v>
          </cell>
        </row>
        <row r="3701">
          <cell r="A3701">
            <v>44532</v>
          </cell>
          <cell r="B3701">
            <v>30.27</v>
          </cell>
        </row>
        <row r="3702">
          <cell r="A3702">
            <v>44533</v>
          </cell>
          <cell r="B3702">
            <v>30.5</v>
          </cell>
        </row>
        <row r="3703">
          <cell r="A3703">
            <v>44536</v>
          </cell>
          <cell r="B3703">
            <v>30.62</v>
          </cell>
        </row>
        <row r="3704">
          <cell r="A3704">
            <v>44537</v>
          </cell>
          <cell r="B3704">
            <v>31.38</v>
          </cell>
        </row>
        <row r="3705">
          <cell r="A3705">
            <v>44538</v>
          </cell>
          <cell r="B3705">
            <v>32.159999999999997</v>
          </cell>
        </row>
        <row r="3706">
          <cell r="A3706">
            <v>44539</v>
          </cell>
          <cell r="B3706">
            <v>31.54</v>
          </cell>
        </row>
        <row r="3707">
          <cell r="A3707">
            <v>44540</v>
          </cell>
          <cell r="B3707">
            <v>32.33</v>
          </cell>
        </row>
        <row r="3708">
          <cell r="A3708">
            <v>44543</v>
          </cell>
          <cell r="B3708">
            <v>32.020000000000003</v>
          </cell>
        </row>
        <row r="3709">
          <cell r="A3709">
            <v>44544</v>
          </cell>
          <cell r="B3709">
            <v>30.9</v>
          </cell>
        </row>
        <row r="3710">
          <cell r="A3710">
            <v>44545</v>
          </cell>
          <cell r="B3710">
            <v>31.8</v>
          </cell>
        </row>
        <row r="3711">
          <cell r="A3711">
            <v>44546</v>
          </cell>
          <cell r="B3711">
            <v>30.34</v>
          </cell>
        </row>
        <row r="3712">
          <cell r="A3712">
            <v>44547</v>
          </cell>
          <cell r="B3712">
            <v>29.69</v>
          </cell>
        </row>
        <row r="3713">
          <cell r="A3713">
            <v>44550</v>
          </cell>
          <cell r="B3713">
            <v>29.17</v>
          </cell>
        </row>
        <row r="3714">
          <cell r="A3714">
            <v>44551</v>
          </cell>
          <cell r="B3714">
            <v>29.12</v>
          </cell>
        </row>
        <row r="3715">
          <cell r="A3715">
            <v>44552</v>
          </cell>
          <cell r="B3715">
            <v>29.27</v>
          </cell>
        </row>
        <row r="3716">
          <cell r="A3716">
            <v>44553</v>
          </cell>
          <cell r="B3716">
            <v>28.74</v>
          </cell>
        </row>
        <row r="3717">
          <cell r="A3717">
            <v>44557</v>
          </cell>
          <cell r="B3717">
            <v>28.81</v>
          </cell>
        </row>
        <row r="3718">
          <cell r="A3718">
            <v>44558</v>
          </cell>
          <cell r="B3718">
            <v>28.32</v>
          </cell>
        </row>
        <row r="3719">
          <cell r="A3719">
            <v>44559</v>
          </cell>
          <cell r="B3719">
            <v>27.89</v>
          </cell>
        </row>
        <row r="3720">
          <cell r="A3720">
            <v>44560</v>
          </cell>
          <cell r="B3720">
            <v>28.64</v>
          </cell>
        </row>
        <row r="3721">
          <cell r="A3721">
            <v>44564</v>
          </cell>
          <cell r="B3721">
            <v>27.5</v>
          </cell>
        </row>
        <row r="3722">
          <cell r="A3722">
            <v>44565</v>
          </cell>
          <cell r="B3722">
            <v>26.39</v>
          </cell>
        </row>
        <row r="3723">
          <cell r="A3723">
            <v>44566</v>
          </cell>
          <cell r="B3723">
            <v>25.22</v>
          </cell>
        </row>
        <row r="3724">
          <cell r="A3724">
            <v>44567</v>
          </cell>
          <cell r="B3724">
            <v>26</v>
          </cell>
        </row>
        <row r="3725">
          <cell r="A3725">
            <v>44568</v>
          </cell>
          <cell r="B3725">
            <v>25.1</v>
          </cell>
        </row>
        <row r="3726">
          <cell r="A3726">
            <v>44571</v>
          </cell>
          <cell r="B3726">
            <v>24.5</v>
          </cell>
        </row>
        <row r="3727">
          <cell r="A3727">
            <v>44572</v>
          </cell>
          <cell r="B3727">
            <v>25.31</v>
          </cell>
        </row>
        <row r="3728">
          <cell r="A3728">
            <v>44573</v>
          </cell>
          <cell r="B3728">
            <v>25.31</v>
          </cell>
        </row>
        <row r="3729">
          <cell r="A3729">
            <v>44574</v>
          </cell>
          <cell r="B3729">
            <v>25.22</v>
          </cell>
        </row>
        <row r="3730">
          <cell r="A3730">
            <v>44575</v>
          </cell>
          <cell r="B3730">
            <v>25.2</v>
          </cell>
        </row>
        <row r="3731">
          <cell r="A3731">
            <v>44578</v>
          </cell>
          <cell r="B3731">
            <v>25.29</v>
          </cell>
        </row>
        <row r="3732">
          <cell r="A3732">
            <v>44579</v>
          </cell>
          <cell r="B3732">
            <v>24.17</v>
          </cell>
        </row>
        <row r="3733">
          <cell r="A3733">
            <v>44580</v>
          </cell>
          <cell r="B3733">
            <v>25.3</v>
          </cell>
        </row>
        <row r="3734">
          <cell r="A3734">
            <v>44581</v>
          </cell>
          <cell r="B3734">
            <v>26.37</v>
          </cell>
        </row>
        <row r="3735">
          <cell r="A3735">
            <v>44582</v>
          </cell>
          <cell r="B3735">
            <v>26.63</v>
          </cell>
        </row>
        <row r="3736">
          <cell r="A3736">
            <v>44585</v>
          </cell>
          <cell r="B3736">
            <v>25.85</v>
          </cell>
        </row>
        <row r="3737">
          <cell r="A3737">
            <v>44586</v>
          </cell>
          <cell r="B3737">
            <v>26.38</v>
          </cell>
        </row>
        <row r="3738">
          <cell r="A3738">
            <v>44587</v>
          </cell>
          <cell r="B3738">
            <v>27.01</v>
          </cell>
        </row>
        <row r="3739">
          <cell r="A3739">
            <v>44588</v>
          </cell>
          <cell r="B3739">
            <v>27.92</v>
          </cell>
        </row>
        <row r="3740">
          <cell r="A3740">
            <v>44589</v>
          </cell>
          <cell r="B3740">
            <v>27.78</v>
          </cell>
        </row>
        <row r="3741">
          <cell r="A3741">
            <v>44592</v>
          </cell>
          <cell r="B3741">
            <v>29.07</v>
          </cell>
        </row>
        <row r="3742">
          <cell r="A3742">
            <v>44593</v>
          </cell>
          <cell r="B3742">
            <v>28.94</v>
          </cell>
        </row>
        <row r="3743">
          <cell r="A3743">
            <v>44594</v>
          </cell>
          <cell r="B3743">
            <v>28.62</v>
          </cell>
        </row>
        <row r="3744">
          <cell r="A3744">
            <v>44595</v>
          </cell>
          <cell r="B3744">
            <v>28.2</v>
          </cell>
        </row>
        <row r="3745">
          <cell r="A3745">
            <v>44596</v>
          </cell>
          <cell r="B3745">
            <v>28.47</v>
          </cell>
        </row>
        <row r="3746">
          <cell r="A3746">
            <v>44599</v>
          </cell>
          <cell r="B3746">
            <v>28.44</v>
          </cell>
        </row>
        <row r="3747">
          <cell r="A3747">
            <v>44600</v>
          </cell>
          <cell r="B3747">
            <v>27.95</v>
          </cell>
        </row>
        <row r="3748">
          <cell r="A3748">
            <v>44601</v>
          </cell>
          <cell r="B3748">
            <v>28.5</v>
          </cell>
        </row>
        <row r="3749">
          <cell r="A3749">
            <v>44602</v>
          </cell>
          <cell r="B3749">
            <v>27.7</v>
          </cell>
        </row>
        <row r="3750">
          <cell r="A3750">
            <v>44603</v>
          </cell>
          <cell r="B3750">
            <v>27.63</v>
          </cell>
        </row>
        <row r="3751">
          <cell r="A3751">
            <v>44606</v>
          </cell>
          <cell r="B3751">
            <v>28.67</v>
          </cell>
        </row>
        <row r="3752">
          <cell r="A3752">
            <v>44607</v>
          </cell>
          <cell r="B3752">
            <v>30.22</v>
          </cell>
        </row>
        <row r="3753">
          <cell r="A3753">
            <v>44608</v>
          </cell>
          <cell r="B3753">
            <v>30.45</v>
          </cell>
        </row>
        <row r="3754">
          <cell r="A3754">
            <v>44609</v>
          </cell>
          <cell r="B3754">
            <v>32.22</v>
          </cell>
        </row>
        <row r="3755">
          <cell r="A3755">
            <v>44610</v>
          </cell>
          <cell r="B3755">
            <v>31.82</v>
          </cell>
        </row>
        <row r="3756">
          <cell r="A3756">
            <v>44613</v>
          </cell>
          <cell r="B3756">
            <v>31.16</v>
          </cell>
        </row>
        <row r="3757">
          <cell r="A3757">
            <v>44614</v>
          </cell>
          <cell r="B3757">
            <v>32.61</v>
          </cell>
        </row>
        <row r="3758">
          <cell r="A3758">
            <v>44615</v>
          </cell>
          <cell r="B3758">
            <v>32.6</v>
          </cell>
        </row>
        <row r="3759">
          <cell r="A3759">
            <v>44616</v>
          </cell>
          <cell r="B3759">
            <v>32.82</v>
          </cell>
        </row>
        <row r="3760">
          <cell r="A3760">
            <v>44617</v>
          </cell>
          <cell r="B3760">
            <v>33.049999999999997</v>
          </cell>
        </row>
        <row r="3761">
          <cell r="A3761">
            <v>44622</v>
          </cell>
          <cell r="B3761">
            <v>33.35</v>
          </cell>
        </row>
        <row r="3762">
          <cell r="A3762">
            <v>44623</v>
          </cell>
          <cell r="B3762">
            <v>33.49</v>
          </cell>
        </row>
        <row r="3763">
          <cell r="A3763">
            <v>44624</v>
          </cell>
          <cell r="B3763">
            <v>32.479999999999997</v>
          </cell>
        </row>
        <row r="3764">
          <cell r="A3764">
            <v>44627</v>
          </cell>
          <cell r="B3764">
            <v>31</v>
          </cell>
        </row>
        <row r="3765">
          <cell r="A3765">
            <v>44628</v>
          </cell>
          <cell r="B3765">
            <v>31.45</v>
          </cell>
        </row>
        <row r="3766">
          <cell r="A3766">
            <v>44629</v>
          </cell>
          <cell r="B3766">
            <v>33.04</v>
          </cell>
        </row>
        <row r="3767">
          <cell r="A3767">
            <v>44630</v>
          </cell>
          <cell r="B3767">
            <v>32.58</v>
          </cell>
        </row>
        <row r="3768">
          <cell r="A3768">
            <v>44631</v>
          </cell>
          <cell r="B3768">
            <v>32.520000000000003</v>
          </cell>
        </row>
        <row r="3769">
          <cell r="A3769">
            <v>44634</v>
          </cell>
          <cell r="B3769">
            <v>32.03</v>
          </cell>
        </row>
        <row r="3770">
          <cell r="A3770">
            <v>44635</v>
          </cell>
          <cell r="B3770">
            <v>32.14</v>
          </cell>
        </row>
        <row r="3771">
          <cell r="A3771">
            <v>44636</v>
          </cell>
          <cell r="B3771">
            <v>32.9</v>
          </cell>
        </row>
        <row r="3772">
          <cell r="A3772">
            <v>44637</v>
          </cell>
          <cell r="B3772">
            <v>33.07</v>
          </cell>
        </row>
        <row r="3773">
          <cell r="A3773">
            <v>44638</v>
          </cell>
          <cell r="B3773">
            <v>33.68</v>
          </cell>
        </row>
        <row r="3774">
          <cell r="A3774">
            <v>44641</v>
          </cell>
          <cell r="B3774">
            <v>32.93</v>
          </cell>
        </row>
        <row r="3775">
          <cell r="A3775">
            <v>44642</v>
          </cell>
          <cell r="B3775">
            <v>34.15</v>
          </cell>
        </row>
        <row r="3776">
          <cell r="A3776">
            <v>44643</v>
          </cell>
          <cell r="B3776">
            <v>34.6</v>
          </cell>
        </row>
        <row r="3777">
          <cell r="A3777">
            <v>44644</v>
          </cell>
          <cell r="B3777">
            <v>34.85</v>
          </cell>
        </row>
        <row r="3778">
          <cell r="A3778">
            <v>44645</v>
          </cell>
          <cell r="B3778">
            <v>34.380000000000003</v>
          </cell>
        </row>
        <row r="3779">
          <cell r="A3779">
            <v>44648</v>
          </cell>
          <cell r="B3779">
            <v>34.729999999999997</v>
          </cell>
        </row>
        <row r="3780">
          <cell r="A3780">
            <v>44649</v>
          </cell>
          <cell r="B3780">
            <v>36.159999999999997</v>
          </cell>
        </row>
        <row r="3781">
          <cell r="A3781">
            <v>44650</v>
          </cell>
          <cell r="B3781">
            <v>36.54</v>
          </cell>
        </row>
        <row r="3782">
          <cell r="A3782">
            <v>44651</v>
          </cell>
          <cell r="B3782">
            <v>36.380000000000003</v>
          </cell>
        </row>
        <row r="3783">
          <cell r="A3783">
            <v>44652</v>
          </cell>
          <cell r="B3783">
            <v>36.79</v>
          </cell>
        </row>
        <row r="3784">
          <cell r="A3784">
            <v>44655</v>
          </cell>
          <cell r="B3784">
            <v>37.5</v>
          </cell>
        </row>
        <row r="3785">
          <cell r="A3785">
            <v>44656</v>
          </cell>
          <cell r="B3785">
            <v>37.01</v>
          </cell>
        </row>
        <row r="3786">
          <cell r="A3786">
            <v>44657</v>
          </cell>
          <cell r="B3786">
            <v>36.090000000000003</v>
          </cell>
        </row>
        <row r="3787">
          <cell r="A3787">
            <v>44658</v>
          </cell>
          <cell r="B3787">
            <v>35.71</v>
          </cell>
        </row>
        <row r="3788">
          <cell r="A3788">
            <v>44659</v>
          </cell>
          <cell r="B3788">
            <v>35.729999999999997</v>
          </cell>
        </row>
        <row r="3789">
          <cell r="A3789">
            <v>44662</v>
          </cell>
          <cell r="B3789">
            <v>35.450000000000003</v>
          </cell>
        </row>
        <row r="3790">
          <cell r="A3790">
            <v>44663</v>
          </cell>
          <cell r="B3790">
            <v>35.799999999999997</v>
          </cell>
        </row>
        <row r="3791">
          <cell r="A3791">
            <v>44664</v>
          </cell>
          <cell r="B3791">
            <v>36.479999999999997</v>
          </cell>
        </row>
        <row r="3792">
          <cell r="A3792">
            <v>44665</v>
          </cell>
          <cell r="B3792">
            <v>35</v>
          </cell>
        </row>
        <row r="3793">
          <cell r="A3793">
            <v>44669</v>
          </cell>
          <cell r="B3793">
            <v>34.119999999999997</v>
          </cell>
        </row>
        <row r="3794">
          <cell r="A3794">
            <v>44670</v>
          </cell>
          <cell r="B3794">
            <v>36.01</v>
          </cell>
        </row>
        <row r="3795">
          <cell r="A3795">
            <v>44671</v>
          </cell>
          <cell r="B3795">
            <v>35.33</v>
          </cell>
        </row>
        <row r="3796">
          <cell r="A3796">
            <v>44673</v>
          </cell>
          <cell r="B3796">
            <v>34.81</v>
          </cell>
        </row>
        <row r="3797">
          <cell r="A3797">
            <v>44676</v>
          </cell>
          <cell r="B3797">
            <v>34.630000000000003</v>
          </cell>
        </row>
        <row r="3798">
          <cell r="A3798">
            <v>44677</v>
          </cell>
          <cell r="B3798">
            <v>32.380000000000003</v>
          </cell>
        </row>
        <row r="3799">
          <cell r="A3799">
            <v>44678</v>
          </cell>
          <cell r="B3799">
            <v>32.58</v>
          </cell>
        </row>
        <row r="3800">
          <cell r="A3800">
            <v>44679</v>
          </cell>
          <cell r="B3800">
            <v>33.130000000000003</v>
          </cell>
        </row>
        <row r="3801">
          <cell r="A3801">
            <v>44680</v>
          </cell>
          <cell r="B3801">
            <v>31.97</v>
          </cell>
        </row>
        <row r="3802">
          <cell r="A3802">
            <v>44683</v>
          </cell>
          <cell r="B3802">
            <v>31.72</v>
          </cell>
        </row>
        <row r="3803">
          <cell r="A3803">
            <v>44684</v>
          </cell>
          <cell r="B3803">
            <v>31.28</v>
          </cell>
        </row>
        <row r="3804">
          <cell r="A3804">
            <v>44685</v>
          </cell>
          <cell r="B3804">
            <v>32.18</v>
          </cell>
        </row>
        <row r="3805">
          <cell r="A3805">
            <v>44686</v>
          </cell>
          <cell r="B3805">
            <v>28.6</v>
          </cell>
        </row>
        <row r="3806">
          <cell r="A3806">
            <v>44687</v>
          </cell>
          <cell r="B3806">
            <v>27.25</v>
          </cell>
        </row>
        <row r="3807">
          <cell r="A3807">
            <v>44690</v>
          </cell>
          <cell r="B3807">
            <v>25</v>
          </cell>
        </row>
        <row r="3808">
          <cell r="A3808">
            <v>44691</v>
          </cell>
          <cell r="B3808">
            <v>26</v>
          </cell>
        </row>
        <row r="3809">
          <cell r="A3809">
            <v>44692</v>
          </cell>
          <cell r="B3809">
            <v>25.87</v>
          </cell>
        </row>
        <row r="3810">
          <cell r="A3810">
            <v>44693</v>
          </cell>
          <cell r="B3810">
            <v>25.47</v>
          </cell>
        </row>
        <row r="3811">
          <cell r="A3811">
            <v>44694</v>
          </cell>
          <cell r="B3811">
            <v>26.46</v>
          </cell>
        </row>
        <row r="3812">
          <cell r="A3812">
            <v>44697</v>
          </cell>
          <cell r="B3812">
            <v>26.12</v>
          </cell>
        </row>
        <row r="3813">
          <cell r="A3813">
            <v>44698</v>
          </cell>
          <cell r="B3813">
            <v>26.69</v>
          </cell>
        </row>
        <row r="3814">
          <cell r="A3814">
            <v>44699</v>
          </cell>
          <cell r="B3814">
            <v>26.46</v>
          </cell>
        </row>
        <row r="3815">
          <cell r="A3815">
            <v>44700</v>
          </cell>
          <cell r="B3815">
            <v>26.78</v>
          </cell>
        </row>
        <row r="3816">
          <cell r="A3816">
            <v>44701</v>
          </cell>
          <cell r="B3816">
            <v>26.91</v>
          </cell>
        </row>
        <row r="3817">
          <cell r="A3817">
            <v>44704</v>
          </cell>
          <cell r="B3817">
            <v>27.06</v>
          </cell>
        </row>
        <row r="3818">
          <cell r="A3818">
            <v>44705</v>
          </cell>
          <cell r="B3818">
            <v>26.17</v>
          </cell>
        </row>
        <row r="3819">
          <cell r="A3819">
            <v>44706</v>
          </cell>
          <cell r="B3819">
            <v>26.54</v>
          </cell>
        </row>
        <row r="3820">
          <cell r="A3820">
            <v>44707</v>
          </cell>
          <cell r="B3820">
            <v>27.49</v>
          </cell>
        </row>
        <row r="3821">
          <cell r="A3821">
            <v>44708</v>
          </cell>
          <cell r="B3821">
            <v>27.76</v>
          </cell>
        </row>
        <row r="3822">
          <cell r="A3822">
            <v>44711</v>
          </cell>
          <cell r="B3822">
            <v>27.82</v>
          </cell>
        </row>
        <row r="3823">
          <cell r="A3823">
            <v>44712</v>
          </cell>
          <cell r="B3823">
            <v>28.37</v>
          </cell>
        </row>
        <row r="3824">
          <cell r="A3824">
            <v>44713</v>
          </cell>
          <cell r="B3824">
            <v>28.94</v>
          </cell>
        </row>
        <row r="3825">
          <cell r="A3825">
            <v>44714</v>
          </cell>
          <cell r="B3825">
            <v>29.37</v>
          </cell>
        </row>
        <row r="3826">
          <cell r="A3826">
            <v>44715</v>
          </cell>
          <cell r="B3826">
            <v>28.98</v>
          </cell>
        </row>
        <row r="3827">
          <cell r="A3827">
            <v>44718</v>
          </cell>
          <cell r="B3827">
            <v>28.9</v>
          </cell>
        </row>
        <row r="3828">
          <cell r="A3828">
            <v>44719</v>
          </cell>
          <cell r="B3828">
            <v>28.04</v>
          </cell>
        </row>
        <row r="3829">
          <cell r="A3829">
            <v>44720</v>
          </cell>
          <cell r="B3829">
            <v>28.09</v>
          </cell>
        </row>
        <row r="3830">
          <cell r="A3830">
            <v>44721</v>
          </cell>
          <cell r="B3830">
            <v>27.51</v>
          </cell>
        </row>
        <row r="3831">
          <cell r="A3831">
            <v>44722</v>
          </cell>
          <cell r="B3831">
            <v>26.23</v>
          </cell>
        </row>
        <row r="3832">
          <cell r="A3832">
            <v>44725</v>
          </cell>
          <cell r="B3832">
            <v>24.68</v>
          </cell>
        </row>
        <row r="3833">
          <cell r="A3833">
            <v>44726</v>
          </cell>
          <cell r="B3833">
            <v>25</v>
          </cell>
        </row>
        <row r="3834">
          <cell r="A3834">
            <v>44727</v>
          </cell>
          <cell r="B3834">
            <v>25.36</v>
          </cell>
        </row>
        <row r="3835">
          <cell r="A3835">
            <v>44729</v>
          </cell>
          <cell r="B3835">
            <v>24.41</v>
          </cell>
        </row>
        <row r="3836">
          <cell r="A3836">
            <v>44732</v>
          </cell>
          <cell r="B3836">
            <v>23.2</v>
          </cell>
        </row>
        <row r="3837">
          <cell r="A3837">
            <v>44733</v>
          </cell>
          <cell r="B3837">
            <v>24.03</v>
          </cell>
        </row>
        <row r="3838">
          <cell r="A3838">
            <v>44734</v>
          </cell>
          <cell r="B3838">
            <v>23.76</v>
          </cell>
        </row>
        <row r="3839">
          <cell r="A3839">
            <v>44735</v>
          </cell>
          <cell r="B3839">
            <v>24.08</v>
          </cell>
        </row>
        <row r="3840">
          <cell r="A3840">
            <v>44736</v>
          </cell>
          <cell r="B3840">
            <v>23.98</v>
          </cell>
        </row>
        <row r="3841">
          <cell r="A3841">
            <v>44739</v>
          </cell>
          <cell r="B3841">
            <v>24.26</v>
          </cell>
        </row>
        <row r="3842">
          <cell r="A3842">
            <v>44740</v>
          </cell>
          <cell r="B3842">
            <v>23.78</v>
          </cell>
        </row>
        <row r="3843">
          <cell r="A3843">
            <v>44741</v>
          </cell>
          <cell r="B3843">
            <v>23.27</v>
          </cell>
        </row>
        <row r="3844">
          <cell r="A3844">
            <v>44742</v>
          </cell>
          <cell r="B3844">
            <v>23.26</v>
          </cell>
        </row>
        <row r="3845">
          <cell r="A3845">
            <v>44743</v>
          </cell>
          <cell r="B3845">
            <v>23.55</v>
          </cell>
        </row>
        <row r="3846">
          <cell r="A3846">
            <v>44746</v>
          </cell>
          <cell r="B3846">
            <v>23.39</v>
          </cell>
        </row>
        <row r="3847">
          <cell r="A3847">
            <v>44747</v>
          </cell>
          <cell r="B3847">
            <v>24.3</v>
          </cell>
        </row>
        <row r="3848">
          <cell r="A3848">
            <v>44748</v>
          </cell>
          <cell r="B3848">
            <v>25.24</v>
          </cell>
        </row>
        <row r="3849">
          <cell r="A3849">
            <v>44749</v>
          </cell>
          <cell r="B3849">
            <v>25.69</v>
          </cell>
        </row>
        <row r="3850">
          <cell r="A3850">
            <v>44750</v>
          </cell>
          <cell r="B3850">
            <v>24.92</v>
          </cell>
        </row>
        <row r="3851">
          <cell r="A3851">
            <v>44753</v>
          </cell>
          <cell r="B3851">
            <v>24.04</v>
          </cell>
        </row>
        <row r="3852">
          <cell r="A3852">
            <v>44754</v>
          </cell>
          <cell r="B3852">
            <v>23.69</v>
          </cell>
        </row>
        <row r="3853">
          <cell r="A3853">
            <v>44755</v>
          </cell>
          <cell r="B3853">
            <v>23.61</v>
          </cell>
        </row>
        <row r="3854">
          <cell r="A3854">
            <v>44756</v>
          </cell>
          <cell r="B3854">
            <v>23.24</v>
          </cell>
        </row>
        <row r="3855">
          <cell r="A3855">
            <v>44757</v>
          </cell>
          <cell r="B3855">
            <v>23.26</v>
          </cell>
        </row>
        <row r="3856">
          <cell r="A3856">
            <v>44760</v>
          </cell>
          <cell r="B3856">
            <v>23.39</v>
          </cell>
        </row>
        <row r="3857">
          <cell r="A3857">
            <v>44761</v>
          </cell>
          <cell r="B3857">
            <v>24.67</v>
          </cell>
        </row>
        <row r="3858">
          <cell r="A3858">
            <v>44762</v>
          </cell>
          <cell r="B3858">
            <v>25.88</v>
          </cell>
        </row>
        <row r="3859">
          <cell r="A3859">
            <v>44763</v>
          </cell>
          <cell r="B3859">
            <v>26.37</v>
          </cell>
        </row>
        <row r="3860">
          <cell r="A3860">
            <v>44764</v>
          </cell>
          <cell r="B3860">
            <v>25.89</v>
          </cell>
        </row>
        <row r="3861">
          <cell r="A3861">
            <v>44767</v>
          </cell>
          <cell r="B3861">
            <v>25.85</v>
          </cell>
        </row>
        <row r="3862">
          <cell r="A3862">
            <v>44768</v>
          </cell>
          <cell r="B3862">
            <v>25.08</v>
          </cell>
        </row>
        <row r="3863">
          <cell r="A3863">
            <v>44769</v>
          </cell>
          <cell r="B3863">
            <v>26.14</v>
          </cell>
        </row>
        <row r="3864">
          <cell r="A3864">
            <v>44770</v>
          </cell>
          <cell r="B3864">
            <v>26.38</v>
          </cell>
        </row>
        <row r="3865">
          <cell r="A3865">
            <v>44771</v>
          </cell>
          <cell r="B3865">
            <v>26.37</v>
          </cell>
        </row>
        <row r="3866">
          <cell r="A3866">
            <v>44774</v>
          </cell>
          <cell r="B3866">
            <v>26.2</v>
          </cell>
        </row>
        <row r="3867">
          <cell r="A3867">
            <v>44775</v>
          </cell>
          <cell r="B3867">
            <v>26.41</v>
          </cell>
        </row>
        <row r="3868">
          <cell r="A3868">
            <v>44776</v>
          </cell>
          <cell r="B3868">
            <v>27.17</v>
          </cell>
        </row>
        <row r="3869">
          <cell r="A3869">
            <v>44777</v>
          </cell>
          <cell r="B3869">
            <v>27.6</v>
          </cell>
        </row>
        <row r="3870">
          <cell r="A3870">
            <v>44778</v>
          </cell>
          <cell r="B3870">
            <v>26.96</v>
          </cell>
        </row>
        <row r="3871">
          <cell r="A3871">
            <v>44781</v>
          </cell>
          <cell r="B3871">
            <v>28.22</v>
          </cell>
        </row>
        <row r="3872">
          <cell r="A3872">
            <v>44782</v>
          </cell>
          <cell r="B3872">
            <v>28.1</v>
          </cell>
        </row>
        <row r="3873">
          <cell r="A3873">
            <v>44783</v>
          </cell>
          <cell r="B3873">
            <v>30.21</v>
          </cell>
        </row>
        <row r="3874">
          <cell r="A3874">
            <v>44784</v>
          </cell>
          <cell r="B3874">
            <v>29.81</v>
          </cell>
        </row>
        <row r="3875">
          <cell r="A3875">
            <v>44785</v>
          </cell>
          <cell r="B3875">
            <v>30.54</v>
          </cell>
        </row>
        <row r="3876">
          <cell r="A3876">
            <v>44788</v>
          </cell>
          <cell r="B3876">
            <v>30.22</v>
          </cell>
        </row>
        <row r="3877">
          <cell r="A3877">
            <v>44789</v>
          </cell>
          <cell r="B3877">
            <v>29.59</v>
          </cell>
        </row>
        <row r="3878">
          <cell r="A3878">
            <v>44790</v>
          </cell>
          <cell r="B3878">
            <v>30.07</v>
          </cell>
        </row>
        <row r="3879">
          <cell r="A3879">
            <v>44791</v>
          </cell>
          <cell r="B3879">
            <v>31.08</v>
          </cell>
        </row>
        <row r="3880">
          <cell r="A3880">
            <v>44792</v>
          </cell>
          <cell r="B3880">
            <v>30.8</v>
          </cell>
        </row>
        <row r="3881">
          <cell r="A3881">
            <v>44795</v>
          </cell>
          <cell r="B3881">
            <v>30.1</v>
          </cell>
        </row>
        <row r="3882">
          <cell r="A3882">
            <v>44796</v>
          </cell>
          <cell r="B3882">
            <v>30.48</v>
          </cell>
        </row>
        <row r="3883">
          <cell r="A3883">
            <v>44797</v>
          </cell>
          <cell r="B3883">
            <v>30.91</v>
          </cell>
        </row>
        <row r="3884">
          <cell r="A3884">
            <v>44798</v>
          </cell>
          <cell r="B3884">
            <v>30.93</v>
          </cell>
        </row>
        <row r="3885">
          <cell r="A3885">
            <v>44799</v>
          </cell>
          <cell r="B3885">
            <v>29.49</v>
          </cell>
        </row>
        <row r="3886">
          <cell r="A3886">
            <v>44802</v>
          </cell>
          <cell r="B3886">
            <v>29.54</v>
          </cell>
        </row>
        <row r="3887">
          <cell r="A3887">
            <v>44803</v>
          </cell>
          <cell r="B3887">
            <v>28.97</v>
          </cell>
        </row>
        <row r="3888">
          <cell r="A3888">
            <v>44804</v>
          </cell>
          <cell r="B3888">
            <v>28.55</v>
          </cell>
        </row>
        <row r="3889">
          <cell r="A3889">
            <v>44805</v>
          </cell>
          <cell r="B3889">
            <v>28.59</v>
          </cell>
        </row>
        <row r="3890">
          <cell r="A3890">
            <v>44806</v>
          </cell>
          <cell r="B3890">
            <v>28.97</v>
          </cell>
        </row>
        <row r="3891">
          <cell r="A3891">
            <v>44809</v>
          </cell>
          <cell r="B3891">
            <v>29.09</v>
          </cell>
        </row>
        <row r="3892">
          <cell r="A3892">
            <v>44810</v>
          </cell>
          <cell r="B3892">
            <v>28.18</v>
          </cell>
        </row>
        <row r="3893">
          <cell r="A3893">
            <v>44812</v>
          </cell>
          <cell r="B3893">
            <v>28.76</v>
          </cell>
        </row>
        <row r="3894">
          <cell r="A3894">
            <v>44813</v>
          </cell>
          <cell r="B3894">
            <v>29.26</v>
          </cell>
        </row>
        <row r="3895">
          <cell r="A3895">
            <v>44816</v>
          </cell>
          <cell r="B3895">
            <v>29.5</v>
          </cell>
        </row>
        <row r="3896">
          <cell r="A3896">
            <v>44817</v>
          </cell>
          <cell r="B3896">
            <v>29.42</v>
          </cell>
        </row>
        <row r="3897">
          <cell r="A3897">
            <v>44818</v>
          </cell>
          <cell r="B3897">
            <v>29.85</v>
          </cell>
        </row>
        <row r="3898">
          <cell r="A3898">
            <v>44819</v>
          </cell>
          <cell r="B3898">
            <v>29.29</v>
          </cell>
        </row>
        <row r="3899">
          <cell r="A3899">
            <v>44820</v>
          </cell>
          <cell r="B3899">
            <v>29.69</v>
          </cell>
        </row>
        <row r="3900">
          <cell r="A3900">
            <v>44823</v>
          </cell>
          <cell r="B3900">
            <v>29.66</v>
          </cell>
        </row>
        <row r="3901">
          <cell r="A3901">
            <v>44824</v>
          </cell>
          <cell r="B3901">
            <v>29.69</v>
          </cell>
        </row>
        <row r="3902">
          <cell r="A3902">
            <v>44825</v>
          </cell>
          <cell r="B3902">
            <v>30</v>
          </cell>
        </row>
        <row r="3903">
          <cell r="A3903">
            <v>44826</v>
          </cell>
          <cell r="B3903">
            <v>29.93</v>
          </cell>
        </row>
        <row r="3904">
          <cell r="A3904">
            <v>44827</v>
          </cell>
          <cell r="B3904">
            <v>29.57</v>
          </cell>
        </row>
        <row r="3905">
          <cell r="A3905">
            <v>44830</v>
          </cell>
          <cell r="B3905">
            <v>28.5</v>
          </cell>
        </row>
        <row r="3906">
          <cell r="A3906">
            <v>44831</v>
          </cell>
          <cell r="B3906">
            <v>28.73</v>
          </cell>
        </row>
        <row r="3907">
          <cell r="A3907">
            <v>44832</v>
          </cell>
          <cell r="B3907">
            <v>29.21</v>
          </cell>
        </row>
        <row r="3908">
          <cell r="A3908">
            <v>44833</v>
          </cell>
          <cell r="B3908">
            <v>28.57</v>
          </cell>
        </row>
        <row r="3909">
          <cell r="A3909">
            <v>44834</v>
          </cell>
          <cell r="B3909">
            <v>29.35</v>
          </cell>
        </row>
        <row r="3910">
          <cell r="A3910">
            <v>44837</v>
          </cell>
          <cell r="B3910">
            <v>30.95</v>
          </cell>
        </row>
        <row r="3911">
          <cell r="A3911">
            <v>44838</v>
          </cell>
          <cell r="B3911">
            <v>31.13</v>
          </cell>
        </row>
        <row r="3912">
          <cell r="A3912">
            <v>44839</v>
          </cell>
          <cell r="B3912">
            <v>31.31</v>
          </cell>
        </row>
        <row r="3913">
          <cell r="A3913">
            <v>44840</v>
          </cell>
          <cell r="B3913">
            <v>31.16</v>
          </cell>
        </row>
        <row r="3914">
          <cell r="A3914">
            <v>44841</v>
          </cell>
          <cell r="B3914">
            <v>31.2</v>
          </cell>
        </row>
        <row r="3915">
          <cell r="A3915">
            <v>44844</v>
          </cell>
          <cell r="B3915">
            <v>31.44</v>
          </cell>
        </row>
        <row r="3916">
          <cell r="A3916">
            <v>44845</v>
          </cell>
          <cell r="B3916">
            <v>30.3</v>
          </cell>
        </row>
        <row r="3917">
          <cell r="A3917">
            <v>44847</v>
          </cell>
          <cell r="B3917">
            <v>30.12</v>
          </cell>
        </row>
        <row r="3918">
          <cell r="A3918">
            <v>44848</v>
          </cell>
          <cell r="B3918">
            <v>29.8</v>
          </cell>
        </row>
        <row r="3919">
          <cell r="A3919">
            <v>44851</v>
          </cell>
          <cell r="B3919">
            <v>31</v>
          </cell>
        </row>
        <row r="3920">
          <cell r="A3920">
            <v>44852</v>
          </cell>
          <cell r="B3920">
            <v>31.65</v>
          </cell>
        </row>
        <row r="3921">
          <cell r="A3921">
            <v>44853</v>
          </cell>
          <cell r="B3921">
            <v>31.58</v>
          </cell>
        </row>
        <row r="3922">
          <cell r="A3922">
            <v>44854</v>
          </cell>
          <cell r="B3922">
            <v>31.59</v>
          </cell>
        </row>
        <row r="3923">
          <cell r="A3923">
            <v>44855</v>
          </cell>
          <cell r="B3923">
            <v>31.31</v>
          </cell>
        </row>
        <row r="3924">
          <cell r="A3924">
            <v>44858</v>
          </cell>
          <cell r="B3924">
            <v>31.1</v>
          </cell>
        </row>
        <row r="3925">
          <cell r="A3925">
            <v>44859</v>
          </cell>
          <cell r="B3925">
            <v>30.06</v>
          </cell>
        </row>
        <row r="3926">
          <cell r="A3926">
            <v>44860</v>
          </cell>
          <cell r="B3926">
            <v>29.42</v>
          </cell>
        </row>
        <row r="3927">
          <cell r="A3927">
            <v>44861</v>
          </cell>
          <cell r="B3927">
            <v>30.76</v>
          </cell>
        </row>
        <row r="3928">
          <cell r="A3928">
            <v>44862</v>
          </cell>
          <cell r="B3928">
            <v>31.72</v>
          </cell>
        </row>
        <row r="3929">
          <cell r="A3929">
            <v>44865</v>
          </cell>
          <cell r="B3929">
            <v>33.159999999999997</v>
          </cell>
        </row>
        <row r="3930">
          <cell r="A3930">
            <v>44866</v>
          </cell>
          <cell r="B3930">
            <v>32.11</v>
          </cell>
        </row>
        <row r="3931">
          <cell r="A3931">
            <v>44868</v>
          </cell>
          <cell r="B3931">
            <v>32.33</v>
          </cell>
        </row>
        <row r="3932">
          <cell r="A3932">
            <v>44869</v>
          </cell>
          <cell r="B3932">
            <v>32.409999999999997</v>
          </cell>
        </row>
        <row r="3933">
          <cell r="A3933">
            <v>44872</v>
          </cell>
          <cell r="B3933">
            <v>31.83</v>
          </cell>
        </row>
        <row r="3934">
          <cell r="A3934">
            <v>44873</v>
          </cell>
          <cell r="B3934">
            <v>32.1</v>
          </cell>
        </row>
        <row r="3935">
          <cell r="A3935">
            <v>44874</v>
          </cell>
          <cell r="B3935">
            <v>33.39</v>
          </cell>
        </row>
        <row r="3936">
          <cell r="A3936">
            <v>44875</v>
          </cell>
          <cell r="B3936">
            <v>31.57</v>
          </cell>
        </row>
        <row r="3937">
          <cell r="A3937">
            <v>44876</v>
          </cell>
          <cell r="B3937">
            <v>31.16</v>
          </cell>
        </row>
        <row r="3938">
          <cell r="A3938">
            <v>44879</v>
          </cell>
          <cell r="B3938">
            <v>32.659999999999997</v>
          </cell>
        </row>
        <row r="3939">
          <cell r="A3939">
            <v>44881</v>
          </cell>
          <cell r="B3939">
            <v>30.27</v>
          </cell>
        </row>
        <row r="3940">
          <cell r="A3940">
            <v>44882</v>
          </cell>
          <cell r="B3940">
            <v>29.49</v>
          </cell>
        </row>
        <row r="3941">
          <cell r="A3941">
            <v>44883</v>
          </cell>
          <cell r="B3941">
            <v>29.51</v>
          </cell>
        </row>
        <row r="3942">
          <cell r="A3942">
            <v>44886</v>
          </cell>
          <cell r="B3942">
            <v>30.38</v>
          </cell>
        </row>
        <row r="3943">
          <cell r="A3943">
            <v>44887</v>
          </cell>
          <cell r="B3943">
            <v>29.48</v>
          </cell>
        </row>
        <row r="3944">
          <cell r="A3944">
            <v>44888</v>
          </cell>
          <cell r="B3944">
            <v>29.2</v>
          </cell>
        </row>
        <row r="3945">
          <cell r="A3945">
            <v>44889</v>
          </cell>
          <cell r="B3945">
            <v>30.46</v>
          </cell>
        </row>
        <row r="3946">
          <cell r="A3946">
            <v>44890</v>
          </cell>
          <cell r="B3946">
            <v>28.85</v>
          </cell>
        </row>
        <row r="3947">
          <cell r="A3947">
            <v>44893</v>
          </cell>
          <cell r="B3947">
            <v>28.87</v>
          </cell>
        </row>
        <row r="3948">
          <cell r="A3948">
            <v>44894</v>
          </cell>
          <cell r="B3948">
            <v>29.21</v>
          </cell>
        </row>
        <row r="3949">
          <cell r="A3949">
            <v>44895</v>
          </cell>
          <cell r="B3949">
            <v>30.86</v>
          </cell>
        </row>
        <row r="3950">
          <cell r="A3950">
            <v>44896</v>
          </cell>
          <cell r="B3950">
            <v>29.44</v>
          </cell>
        </row>
        <row r="3951">
          <cell r="A3951">
            <v>44897</v>
          </cell>
          <cell r="B3951">
            <v>30.2</v>
          </cell>
        </row>
        <row r="3952">
          <cell r="A3952">
            <v>44900</v>
          </cell>
          <cell r="B3952">
            <v>27.78</v>
          </cell>
        </row>
        <row r="3953">
          <cell r="A3953">
            <v>44901</v>
          </cell>
          <cell r="B3953">
            <v>28.23</v>
          </cell>
        </row>
        <row r="3954">
          <cell r="A3954">
            <v>44902</v>
          </cell>
          <cell r="B3954">
            <v>27.57</v>
          </cell>
        </row>
        <row r="3955">
          <cell r="A3955">
            <v>44903</v>
          </cell>
          <cell r="B3955">
            <v>27.04</v>
          </cell>
        </row>
        <row r="3956">
          <cell r="A3956">
            <v>44904</v>
          </cell>
          <cell r="B3956">
            <v>26.76</v>
          </cell>
        </row>
        <row r="3957">
          <cell r="A3957">
            <v>44907</v>
          </cell>
          <cell r="B3957">
            <v>26.08</v>
          </cell>
        </row>
        <row r="3958">
          <cell r="A3958">
            <v>44908</v>
          </cell>
          <cell r="B3958">
            <v>26.01</v>
          </cell>
        </row>
        <row r="3959">
          <cell r="A3959">
            <v>44909</v>
          </cell>
          <cell r="B3959">
            <v>26.18</v>
          </cell>
        </row>
        <row r="3960">
          <cell r="A3960">
            <v>44910</v>
          </cell>
          <cell r="B3960">
            <v>26.14</v>
          </cell>
        </row>
        <row r="3961">
          <cell r="A3961">
            <v>44911</v>
          </cell>
          <cell r="B3961">
            <v>25.43</v>
          </cell>
        </row>
        <row r="3962">
          <cell r="A3962">
            <v>44914</v>
          </cell>
          <cell r="B3962">
            <v>26.64</v>
          </cell>
        </row>
        <row r="3963">
          <cell r="A3963">
            <v>44915</v>
          </cell>
          <cell r="B3963">
            <v>27.32</v>
          </cell>
        </row>
        <row r="3964">
          <cell r="A3964">
            <v>44916</v>
          </cell>
          <cell r="B3964">
            <v>28.41</v>
          </cell>
        </row>
        <row r="3965">
          <cell r="A3965">
            <v>44917</v>
          </cell>
          <cell r="B3965">
            <v>27.94</v>
          </cell>
        </row>
        <row r="3966">
          <cell r="A3966">
            <v>44918</v>
          </cell>
          <cell r="B3966">
            <v>28.35</v>
          </cell>
        </row>
        <row r="3967">
          <cell r="A3967">
            <v>44921</v>
          </cell>
          <cell r="B3967">
            <v>27.05</v>
          </cell>
        </row>
        <row r="3968">
          <cell r="A3968">
            <v>44922</v>
          </cell>
          <cell r="B3968">
            <v>26.76</v>
          </cell>
        </row>
        <row r="3969">
          <cell r="A3969">
            <v>44923</v>
          </cell>
          <cell r="B3969">
            <v>27.9</v>
          </cell>
        </row>
        <row r="3970">
          <cell r="A3970">
            <v>44924</v>
          </cell>
          <cell r="B3970">
            <v>27.62</v>
          </cell>
        </row>
        <row r="3971">
          <cell r="A3971">
            <v>44928</v>
          </cell>
          <cell r="B3971">
            <v>25.89</v>
          </cell>
        </row>
        <row r="3972">
          <cell r="A3972">
            <v>44929</v>
          </cell>
          <cell r="B3972">
            <v>25</v>
          </cell>
        </row>
        <row r="3973">
          <cell r="A3973">
            <v>44930</v>
          </cell>
          <cell r="B3973">
            <v>25.73</v>
          </cell>
        </row>
        <row r="3974">
          <cell r="A3974">
            <v>44931</v>
          </cell>
          <cell r="B3974">
            <v>26.9</v>
          </cell>
        </row>
        <row r="3975">
          <cell r="A3975">
            <v>44932</v>
          </cell>
          <cell r="B3975">
            <v>27.34</v>
          </cell>
        </row>
        <row r="3976">
          <cell r="A3976">
            <v>44935</v>
          </cell>
          <cell r="B3976">
            <v>27.86</v>
          </cell>
        </row>
        <row r="3977">
          <cell r="A3977">
            <v>44936</v>
          </cell>
          <cell r="B3977">
            <v>28.83</v>
          </cell>
        </row>
        <row r="3978">
          <cell r="A3978">
            <v>44937</v>
          </cell>
          <cell r="B3978">
            <v>29.15</v>
          </cell>
        </row>
        <row r="3979">
          <cell r="A3979">
            <v>44938</v>
          </cell>
          <cell r="B3979">
            <v>28.59</v>
          </cell>
        </row>
        <row r="3980">
          <cell r="A3980">
            <v>44939</v>
          </cell>
          <cell r="B3980">
            <v>28.16</v>
          </cell>
        </row>
        <row r="3981">
          <cell r="A3981">
            <v>44942</v>
          </cell>
          <cell r="B3981">
            <v>27.64</v>
          </cell>
        </row>
        <row r="3982">
          <cell r="A3982">
            <v>44943</v>
          </cell>
          <cell r="B3982">
            <v>29.26</v>
          </cell>
        </row>
        <row r="3983">
          <cell r="A3983">
            <v>44944</v>
          </cell>
          <cell r="B3983">
            <v>29.77</v>
          </cell>
        </row>
        <row r="3984">
          <cell r="A3984">
            <v>44945</v>
          </cell>
          <cell r="B3984">
            <v>29.65</v>
          </cell>
        </row>
        <row r="3985">
          <cell r="A3985">
            <v>44946</v>
          </cell>
          <cell r="B3985">
            <v>29.1</v>
          </cell>
        </row>
        <row r="3986">
          <cell r="A3986">
            <v>44949</v>
          </cell>
          <cell r="B3986">
            <v>29.64</v>
          </cell>
        </row>
        <row r="3987">
          <cell r="A3987">
            <v>44950</v>
          </cell>
          <cell r="B3987">
            <v>30.22</v>
          </cell>
        </row>
        <row r="3988">
          <cell r="A3988">
            <v>44951</v>
          </cell>
          <cell r="B3988">
            <v>29.99</v>
          </cell>
        </row>
        <row r="3989">
          <cell r="A3989">
            <v>44952</v>
          </cell>
          <cell r="B3989">
            <v>29.52</v>
          </cell>
        </row>
        <row r="3990">
          <cell r="A3990">
            <v>44953</v>
          </cell>
          <cell r="B3990">
            <v>29.1</v>
          </cell>
        </row>
        <row r="3991">
          <cell r="A3991">
            <v>44956</v>
          </cell>
          <cell r="B3991">
            <v>29.62</v>
          </cell>
        </row>
        <row r="3992">
          <cell r="A3992">
            <v>44957</v>
          </cell>
          <cell r="B3992">
            <v>30.07</v>
          </cell>
        </row>
        <row r="3993">
          <cell r="A3993">
            <v>44958</v>
          </cell>
          <cell r="B3993">
            <v>30.14</v>
          </cell>
        </row>
        <row r="3994">
          <cell r="A3994">
            <v>44959</v>
          </cell>
          <cell r="B3994">
            <v>30.51</v>
          </cell>
        </row>
        <row r="3995">
          <cell r="A3995">
            <v>44960</v>
          </cell>
          <cell r="B3995">
            <v>29.71</v>
          </cell>
        </row>
        <row r="3996">
          <cell r="A3996">
            <v>44963</v>
          </cell>
          <cell r="B3996">
            <v>30.08</v>
          </cell>
        </row>
        <row r="3997">
          <cell r="A3997">
            <v>44964</v>
          </cell>
          <cell r="B3997">
            <v>29.3</v>
          </cell>
        </row>
        <row r="3998">
          <cell r="A3998">
            <v>44965</v>
          </cell>
          <cell r="B3998">
            <v>30.47</v>
          </cell>
        </row>
        <row r="3999">
          <cell r="A3999">
            <v>44966</v>
          </cell>
          <cell r="B3999">
            <v>29.68</v>
          </cell>
        </row>
        <row r="4000">
          <cell r="A4000">
            <v>44967</v>
          </cell>
          <cell r="B4000">
            <v>30.06</v>
          </cell>
        </row>
        <row r="4001">
          <cell r="A4001">
            <v>44970</v>
          </cell>
          <cell r="B4001">
            <v>29.91</v>
          </cell>
        </row>
        <row r="4002">
          <cell r="A4002">
            <v>44971</v>
          </cell>
          <cell r="B4002">
            <v>29.84</v>
          </cell>
        </row>
        <row r="4003">
          <cell r="A4003">
            <v>44972</v>
          </cell>
          <cell r="B4003">
            <v>28.6</v>
          </cell>
        </row>
        <row r="4004">
          <cell r="A4004">
            <v>44973</v>
          </cell>
          <cell r="B4004">
            <v>28.5</v>
          </cell>
        </row>
        <row r="4005">
          <cell r="A4005">
            <v>44974</v>
          </cell>
          <cell r="B4005">
            <v>28.74</v>
          </cell>
        </row>
        <row r="4006">
          <cell r="A4006">
            <v>44979</v>
          </cell>
          <cell r="B4006">
            <v>28.21</v>
          </cell>
        </row>
        <row r="4007">
          <cell r="A4007">
            <v>44980</v>
          </cell>
          <cell r="B4007">
            <v>28.75</v>
          </cell>
        </row>
        <row r="4008">
          <cell r="A4008">
            <v>44981</v>
          </cell>
          <cell r="B4008">
            <v>27.79</v>
          </cell>
        </row>
        <row r="4009">
          <cell r="A4009">
            <v>44984</v>
          </cell>
          <cell r="B4009">
            <v>27.97</v>
          </cell>
        </row>
        <row r="4010">
          <cell r="A4010">
            <v>44985</v>
          </cell>
          <cell r="B4010">
            <v>27.29</v>
          </cell>
        </row>
        <row r="4011">
          <cell r="A4011">
            <v>44986</v>
          </cell>
          <cell r="B4011">
            <v>27.15</v>
          </cell>
        </row>
        <row r="4012">
          <cell r="A4012">
            <v>44987</v>
          </cell>
          <cell r="B4012">
            <v>27.47</v>
          </cell>
        </row>
        <row r="4013">
          <cell r="A4013">
            <v>44988</v>
          </cell>
          <cell r="B4013">
            <v>27.71</v>
          </cell>
        </row>
        <row r="4014">
          <cell r="A4014">
            <v>44991</v>
          </cell>
          <cell r="B4014">
            <v>27.89</v>
          </cell>
        </row>
        <row r="4015">
          <cell r="A4015">
            <v>44992</v>
          </cell>
          <cell r="B4015">
            <v>27.59</v>
          </cell>
        </row>
        <row r="4016">
          <cell r="A4016">
            <v>44993</v>
          </cell>
          <cell r="B4016">
            <v>28.03</v>
          </cell>
        </row>
        <row r="4017">
          <cell r="A4017">
            <v>44994</v>
          </cell>
          <cell r="B4017">
            <v>27.7</v>
          </cell>
        </row>
        <row r="4018">
          <cell r="A4018">
            <v>44995</v>
          </cell>
          <cell r="B4018">
            <v>27.4</v>
          </cell>
        </row>
        <row r="4019">
          <cell r="A4019">
            <v>44998</v>
          </cell>
          <cell r="B4019">
            <v>28.05</v>
          </cell>
        </row>
        <row r="4020">
          <cell r="A4020">
            <v>44999</v>
          </cell>
          <cell r="B4020">
            <v>28.54</v>
          </cell>
        </row>
        <row r="4021">
          <cell r="A4021">
            <v>45000</v>
          </cell>
          <cell r="B4021">
            <v>28.83</v>
          </cell>
        </row>
        <row r="4022">
          <cell r="A4022">
            <v>45001</v>
          </cell>
          <cell r="B4022">
            <v>28.95</v>
          </cell>
        </row>
        <row r="4023">
          <cell r="A4023">
            <v>45002</v>
          </cell>
          <cell r="B4023">
            <v>28.51</v>
          </cell>
        </row>
        <row r="4024">
          <cell r="A4024">
            <v>45005</v>
          </cell>
          <cell r="B4024">
            <v>27.81</v>
          </cell>
        </row>
        <row r="4025">
          <cell r="A4025">
            <v>45006</v>
          </cell>
          <cell r="B4025">
            <v>27.95</v>
          </cell>
        </row>
        <row r="4026">
          <cell r="A4026">
            <v>45007</v>
          </cell>
          <cell r="B4026">
            <v>27.88</v>
          </cell>
        </row>
        <row r="4027">
          <cell r="A4027">
            <v>45008</v>
          </cell>
          <cell r="B4027">
            <v>26.3</v>
          </cell>
        </row>
        <row r="4028">
          <cell r="A4028">
            <v>45009</v>
          </cell>
          <cell r="B4028">
            <v>27.07</v>
          </cell>
        </row>
        <row r="4029">
          <cell r="A4029">
            <v>45012</v>
          </cell>
          <cell r="B4029">
            <v>27.25</v>
          </cell>
        </row>
        <row r="4030">
          <cell r="A4030">
            <v>45013</v>
          </cell>
          <cell r="B4030">
            <v>27.61</v>
          </cell>
        </row>
        <row r="4031">
          <cell r="A4031">
            <v>45014</v>
          </cell>
          <cell r="B4031">
            <v>27.82</v>
          </cell>
        </row>
        <row r="4032">
          <cell r="A4032">
            <v>45015</v>
          </cell>
          <cell r="B4032">
            <v>28.58</v>
          </cell>
        </row>
        <row r="4033">
          <cell r="A4033">
            <v>45016</v>
          </cell>
          <cell r="B4033">
            <v>28.16</v>
          </cell>
        </row>
        <row r="4034">
          <cell r="A4034">
            <v>45019</v>
          </cell>
          <cell r="B4034">
            <v>28.18</v>
          </cell>
        </row>
        <row r="4035">
          <cell r="A4035">
            <v>45020</v>
          </cell>
          <cell r="B4035">
            <v>29.12</v>
          </cell>
        </row>
        <row r="4036">
          <cell r="A4036">
            <v>45021</v>
          </cell>
          <cell r="B4036">
            <v>28.4</v>
          </cell>
        </row>
        <row r="4037">
          <cell r="A4037">
            <v>45022</v>
          </cell>
          <cell r="B4037">
            <v>27.24</v>
          </cell>
        </row>
        <row r="4038">
          <cell r="A4038">
            <v>45026</v>
          </cell>
          <cell r="B4038">
            <v>27.25</v>
          </cell>
        </row>
        <row r="4039">
          <cell r="A4039">
            <v>45027</v>
          </cell>
          <cell r="B4039">
            <v>28.2</v>
          </cell>
        </row>
        <row r="4040">
          <cell r="A4040">
            <v>45028</v>
          </cell>
          <cell r="B4040">
            <v>28.4</v>
          </cell>
        </row>
        <row r="4041">
          <cell r="A4041">
            <v>45029</v>
          </cell>
          <cell r="B4041">
            <v>26.68</v>
          </cell>
        </row>
        <row r="4042">
          <cell r="A4042">
            <v>45030</v>
          </cell>
          <cell r="B4042">
            <v>26.75</v>
          </cell>
        </row>
        <row r="4043">
          <cell r="A4043">
            <v>45033</v>
          </cell>
          <cell r="B4043">
            <v>27.12</v>
          </cell>
        </row>
        <row r="4044">
          <cell r="A4044">
            <v>45034</v>
          </cell>
          <cell r="B4044">
            <v>26.45</v>
          </cell>
        </row>
        <row r="4045">
          <cell r="A4045">
            <v>45035</v>
          </cell>
          <cell r="B4045">
            <v>25.55</v>
          </cell>
        </row>
        <row r="4046">
          <cell r="A4046">
            <v>45036</v>
          </cell>
          <cell r="B4046">
            <v>25.67</v>
          </cell>
        </row>
        <row r="4047">
          <cell r="A4047">
            <v>45040</v>
          </cell>
          <cell r="B4047">
            <v>25.8</v>
          </cell>
        </row>
        <row r="4048">
          <cell r="A4048">
            <v>45041</v>
          </cell>
          <cell r="B4048">
            <v>25.63</v>
          </cell>
        </row>
        <row r="4049">
          <cell r="A4049">
            <v>45042</v>
          </cell>
          <cell r="B4049">
            <v>25.37</v>
          </cell>
        </row>
        <row r="4050">
          <cell r="A4050">
            <v>45043</v>
          </cell>
          <cell r="B4050">
            <v>25.44</v>
          </cell>
        </row>
        <row r="4051">
          <cell r="A4051">
            <v>45044</v>
          </cell>
          <cell r="B4051">
            <v>25.66</v>
          </cell>
        </row>
        <row r="4052">
          <cell r="A4052">
            <v>45048</v>
          </cell>
          <cell r="B4052">
            <v>25.44</v>
          </cell>
        </row>
        <row r="4053">
          <cell r="A4053">
            <v>45049</v>
          </cell>
          <cell r="B4053">
            <v>25.46</v>
          </cell>
        </row>
        <row r="4054">
          <cell r="A4054">
            <v>45050</v>
          </cell>
          <cell r="B4054">
            <v>25.96</v>
          </cell>
        </row>
        <row r="4055">
          <cell r="A4055">
            <v>45051</v>
          </cell>
          <cell r="B4055">
            <v>26.55</v>
          </cell>
        </row>
        <row r="4056">
          <cell r="A4056">
            <v>45054</v>
          </cell>
          <cell r="B4056">
            <v>27.34</v>
          </cell>
        </row>
        <row r="4057">
          <cell r="A4057">
            <v>45055</v>
          </cell>
          <cell r="B4057">
            <v>27.92</v>
          </cell>
        </row>
        <row r="4058">
          <cell r="A4058">
            <v>45056</v>
          </cell>
          <cell r="B4058">
            <v>28.03</v>
          </cell>
        </row>
        <row r="4059">
          <cell r="A4059">
            <v>45057</v>
          </cell>
          <cell r="B4059">
            <v>28.03</v>
          </cell>
        </row>
        <row r="4060">
          <cell r="A4060">
            <v>45058</v>
          </cell>
          <cell r="B4060">
            <v>27.93</v>
          </cell>
        </row>
        <row r="4061">
          <cell r="A4061">
            <v>45061</v>
          </cell>
          <cell r="B4061">
            <v>28.59</v>
          </cell>
        </row>
        <row r="4062">
          <cell r="A4062">
            <v>45062</v>
          </cell>
          <cell r="B4062">
            <v>28.3</v>
          </cell>
        </row>
        <row r="4063">
          <cell r="A4063">
            <v>45063</v>
          </cell>
          <cell r="B4063">
            <v>28.64</v>
          </cell>
        </row>
        <row r="4064">
          <cell r="A4064">
            <v>45064</v>
          </cell>
          <cell r="B4064">
            <v>29.06</v>
          </cell>
        </row>
        <row r="4065">
          <cell r="A4065">
            <v>45065</v>
          </cell>
          <cell r="B4065">
            <v>28.91</v>
          </cell>
        </row>
        <row r="4066">
          <cell r="A4066">
            <v>45068</v>
          </cell>
          <cell r="B4066">
            <v>28.91</v>
          </cell>
        </row>
        <row r="4067">
          <cell r="A4067">
            <v>45069</v>
          </cell>
          <cell r="B4067">
            <v>28.82</v>
          </cell>
        </row>
        <row r="4068">
          <cell r="A4068">
            <v>45070</v>
          </cell>
          <cell r="B4068">
            <v>28.21</v>
          </cell>
        </row>
        <row r="4069">
          <cell r="A4069">
            <v>45071</v>
          </cell>
          <cell r="B4069">
            <v>29.84</v>
          </cell>
        </row>
        <row r="4070">
          <cell r="A4070">
            <v>45072</v>
          </cell>
          <cell r="B4070">
            <v>29.76</v>
          </cell>
        </row>
        <row r="4071">
          <cell r="A4071">
            <v>45075</v>
          </cell>
          <cell r="B4071">
            <v>29.3</v>
          </cell>
        </row>
        <row r="4072">
          <cell r="A4072">
            <v>45076</v>
          </cell>
          <cell r="B4072">
            <v>29.11</v>
          </cell>
        </row>
        <row r="4073">
          <cell r="A4073">
            <v>45077</v>
          </cell>
          <cell r="B4073">
            <v>28.76</v>
          </cell>
        </row>
        <row r="4074">
          <cell r="A4074">
            <v>45078</v>
          </cell>
          <cell r="B4074">
            <v>30.09</v>
          </cell>
        </row>
        <row r="4075">
          <cell r="A4075">
            <v>45079</v>
          </cell>
          <cell r="B4075">
            <v>28.83</v>
          </cell>
        </row>
        <row r="4076">
          <cell r="A4076">
            <v>45082</v>
          </cell>
          <cell r="B4076">
            <v>28.7</v>
          </cell>
        </row>
        <row r="4077">
          <cell r="A4077">
            <v>45083</v>
          </cell>
          <cell r="B4077">
            <v>29.57</v>
          </cell>
        </row>
        <row r="4078">
          <cell r="A4078">
            <v>45084</v>
          </cell>
          <cell r="B4078">
            <v>29.7</v>
          </cell>
        </row>
        <row r="4079">
          <cell r="A4079">
            <v>45086</v>
          </cell>
          <cell r="B4079">
            <v>29.86</v>
          </cell>
        </row>
        <row r="4080">
          <cell r="A4080">
            <v>45089</v>
          </cell>
          <cell r="B4080">
            <v>30.51</v>
          </cell>
        </row>
        <row r="4081">
          <cell r="A4081">
            <v>45090</v>
          </cell>
          <cell r="B4081">
            <v>29.95</v>
          </cell>
        </row>
        <row r="4082">
          <cell r="A4082">
            <v>45091</v>
          </cell>
          <cell r="B4082">
            <v>29.9</v>
          </cell>
        </row>
        <row r="4083">
          <cell r="A4083">
            <v>45092</v>
          </cell>
          <cell r="B4083">
            <v>30.35</v>
          </cell>
        </row>
        <row r="4084">
          <cell r="A4084">
            <v>45093</v>
          </cell>
          <cell r="B4084">
            <v>29.88</v>
          </cell>
        </row>
        <row r="4085">
          <cell r="A4085">
            <v>45096</v>
          </cell>
          <cell r="B4085">
            <v>29.99</v>
          </cell>
        </row>
        <row r="4086">
          <cell r="A4086">
            <v>45097</v>
          </cell>
          <cell r="B4086">
            <v>29.93</v>
          </cell>
        </row>
        <row r="4087">
          <cell r="A4087">
            <v>45098</v>
          </cell>
          <cell r="B4087">
            <v>29.5</v>
          </cell>
        </row>
        <row r="4088">
          <cell r="A4088">
            <v>45099</v>
          </cell>
          <cell r="B4088">
            <v>28.97</v>
          </cell>
        </row>
        <row r="4089">
          <cell r="A4089">
            <v>45100</v>
          </cell>
          <cell r="B4089">
            <v>29.77</v>
          </cell>
        </row>
        <row r="4090">
          <cell r="A4090">
            <v>45103</v>
          </cell>
          <cell r="B4090">
            <v>29.37</v>
          </cell>
        </row>
        <row r="4091">
          <cell r="A4091">
            <v>45104</v>
          </cell>
          <cell r="B4091">
            <v>29.23</v>
          </cell>
        </row>
        <row r="4092">
          <cell r="A4092">
            <v>45105</v>
          </cell>
          <cell r="B4092">
            <v>28.99</v>
          </cell>
        </row>
        <row r="4093">
          <cell r="A4093">
            <v>45106</v>
          </cell>
          <cell r="B4093">
            <v>29.57</v>
          </cell>
        </row>
        <row r="4094">
          <cell r="A4094">
            <v>45107</v>
          </cell>
          <cell r="B4094">
            <v>29.98</v>
          </cell>
        </row>
        <row r="4095">
          <cell r="A4095">
            <v>45110</v>
          </cell>
          <cell r="B4095">
            <v>30.58</v>
          </cell>
        </row>
        <row r="4096">
          <cell r="A4096">
            <v>45111</v>
          </cell>
          <cell r="B4096">
            <v>30.29</v>
          </cell>
        </row>
        <row r="4097">
          <cell r="A4097">
            <v>45112</v>
          </cell>
          <cell r="B4097">
            <v>30.83</v>
          </cell>
        </row>
        <row r="4098">
          <cell r="A4098">
            <v>45113</v>
          </cell>
          <cell r="B4098">
            <v>29.95</v>
          </cell>
        </row>
        <row r="4099">
          <cell r="A4099">
            <v>45114</v>
          </cell>
          <cell r="B4099">
            <v>30.5</v>
          </cell>
        </row>
        <row r="4100">
          <cell r="A4100">
            <v>45117</v>
          </cell>
          <cell r="B4100">
            <v>30.02</v>
          </cell>
        </row>
        <row r="4101">
          <cell r="A4101">
            <v>45118</v>
          </cell>
          <cell r="B4101">
            <v>29.68</v>
          </cell>
        </row>
        <row r="4102">
          <cell r="A4102">
            <v>45119</v>
          </cell>
          <cell r="B4102">
            <v>29.62</v>
          </cell>
        </row>
        <row r="4103">
          <cell r="A4103">
            <v>45120</v>
          </cell>
          <cell r="B4103">
            <v>29.94</v>
          </cell>
        </row>
        <row r="4104">
          <cell r="A4104">
            <v>45121</v>
          </cell>
          <cell r="B4104">
            <v>29.43</v>
          </cell>
        </row>
        <row r="4105">
          <cell r="A4105">
            <v>45124</v>
          </cell>
          <cell r="B4105">
            <v>29.58</v>
          </cell>
        </row>
        <row r="4106">
          <cell r="A4106">
            <v>45125</v>
          </cell>
          <cell r="B4106">
            <v>29.15</v>
          </cell>
        </row>
        <row r="4107">
          <cell r="A4107">
            <v>45126</v>
          </cell>
          <cell r="B4107">
            <v>29.01</v>
          </cell>
        </row>
        <row r="4108">
          <cell r="A4108">
            <v>45127</v>
          </cell>
          <cell r="B4108">
            <v>28.53</v>
          </cell>
        </row>
        <row r="4109">
          <cell r="A4109">
            <v>45128</v>
          </cell>
          <cell r="B4109">
            <v>29.27</v>
          </cell>
        </row>
        <row r="4110">
          <cell r="A4110">
            <v>45131</v>
          </cell>
          <cell r="B4110">
            <v>29.53</v>
          </cell>
        </row>
        <row r="4111">
          <cell r="A4111">
            <v>45132</v>
          </cell>
          <cell r="B4111">
            <v>29.45</v>
          </cell>
        </row>
        <row r="4112">
          <cell r="A4112">
            <v>45133</v>
          </cell>
          <cell r="B4112">
            <v>29.73</v>
          </cell>
        </row>
        <row r="4113">
          <cell r="A4113">
            <v>45134</v>
          </cell>
          <cell r="B4113">
            <v>29.22</v>
          </cell>
        </row>
        <row r="4114">
          <cell r="A4114">
            <v>45135</v>
          </cell>
          <cell r="B4114">
            <v>29.21</v>
          </cell>
        </row>
        <row r="4115">
          <cell r="A4115">
            <v>45138</v>
          </cell>
          <cell r="B4115">
            <v>29.57</v>
          </cell>
        </row>
        <row r="4116">
          <cell r="A4116">
            <v>45139</v>
          </cell>
          <cell r="B4116">
            <v>29.61</v>
          </cell>
        </row>
        <row r="4117">
          <cell r="A4117">
            <v>45140</v>
          </cell>
          <cell r="B4117">
            <v>29.47</v>
          </cell>
        </row>
        <row r="4118">
          <cell r="A4118">
            <v>45141</v>
          </cell>
          <cell r="B4118">
            <v>29.57</v>
          </cell>
        </row>
        <row r="4119">
          <cell r="A4119">
            <v>45142</v>
          </cell>
          <cell r="B4119">
            <v>29.31</v>
          </cell>
        </row>
        <row r="4120">
          <cell r="A4120">
            <v>45145</v>
          </cell>
          <cell r="B4120">
            <v>29.62</v>
          </cell>
        </row>
        <row r="4121">
          <cell r="A4121">
            <v>45146</v>
          </cell>
          <cell r="B4121">
            <v>29.47</v>
          </cell>
        </row>
        <row r="4122">
          <cell r="A4122">
            <v>45147</v>
          </cell>
          <cell r="B4122">
            <v>28.29</v>
          </cell>
        </row>
        <row r="4123">
          <cell r="A4123">
            <v>45148</v>
          </cell>
          <cell r="B4123">
            <v>27.9</v>
          </cell>
        </row>
        <row r="4124">
          <cell r="A4124">
            <v>45149</v>
          </cell>
          <cell r="B4124">
            <v>27.33</v>
          </cell>
        </row>
        <row r="4125">
          <cell r="A4125">
            <v>45152</v>
          </cell>
          <cell r="B4125">
            <v>27.51</v>
          </cell>
        </row>
        <row r="4126">
          <cell r="A4126">
            <v>45153</v>
          </cell>
          <cell r="B4126">
            <v>27.5</v>
          </cell>
        </row>
        <row r="4127">
          <cell r="A4127">
            <v>45154</v>
          </cell>
          <cell r="B4127">
            <v>27.39</v>
          </cell>
        </row>
        <row r="4128">
          <cell r="A4128">
            <v>45155</v>
          </cell>
          <cell r="B4128">
            <v>27.72</v>
          </cell>
        </row>
        <row r="4129">
          <cell r="A4129">
            <v>45156</v>
          </cell>
          <cell r="B4129">
            <v>27.92</v>
          </cell>
        </row>
        <row r="4130">
          <cell r="A4130">
            <v>45159</v>
          </cell>
          <cell r="B4130">
            <v>27.63</v>
          </cell>
        </row>
        <row r="4131">
          <cell r="A4131">
            <v>45160</v>
          </cell>
          <cell r="B4131">
            <v>27.88</v>
          </cell>
        </row>
        <row r="4132">
          <cell r="A4132">
            <v>45161</v>
          </cell>
          <cell r="B4132">
            <v>28.26</v>
          </cell>
        </row>
        <row r="4133">
          <cell r="A4133">
            <v>45162</v>
          </cell>
          <cell r="B4133">
            <v>28.19</v>
          </cell>
        </row>
        <row r="4134">
          <cell r="A4134">
            <v>45163</v>
          </cell>
          <cell r="B4134">
            <v>27.85</v>
          </cell>
        </row>
        <row r="4135">
          <cell r="A4135">
            <v>45166</v>
          </cell>
          <cell r="B4135">
            <v>28.26</v>
          </cell>
        </row>
        <row r="4136">
          <cell r="A4136">
            <v>45167</v>
          </cell>
          <cell r="B4136">
            <v>28.63</v>
          </cell>
        </row>
        <row r="4137">
          <cell r="A4137">
            <v>45168</v>
          </cell>
          <cell r="B4137">
            <v>28.51</v>
          </cell>
        </row>
        <row r="4138">
          <cell r="A4138">
            <v>45169</v>
          </cell>
          <cell r="B4138">
            <v>27.74</v>
          </cell>
        </row>
        <row r="4139">
          <cell r="A4139">
            <v>45170</v>
          </cell>
          <cell r="B4139">
            <v>27.8</v>
          </cell>
        </row>
        <row r="4140">
          <cell r="A4140">
            <v>45173</v>
          </cell>
          <cell r="B4140">
            <v>27.94</v>
          </cell>
        </row>
        <row r="4141">
          <cell r="A4141">
            <v>45174</v>
          </cell>
          <cell r="B4141">
            <v>27.73</v>
          </cell>
        </row>
        <row r="4142">
          <cell r="A4142">
            <v>45175</v>
          </cell>
          <cell r="B4142">
            <v>27.76</v>
          </cell>
        </row>
        <row r="4143">
          <cell r="A4143">
            <v>45177</v>
          </cell>
          <cell r="B4143">
            <v>27.7</v>
          </cell>
        </row>
        <row r="4144">
          <cell r="A4144">
            <v>45180</v>
          </cell>
          <cell r="B4144">
            <v>28.03</v>
          </cell>
        </row>
        <row r="4145">
          <cell r="A4145">
            <v>45181</v>
          </cell>
          <cell r="B4145">
            <v>28.62</v>
          </cell>
        </row>
        <row r="4146">
          <cell r="A4146">
            <v>45182</v>
          </cell>
          <cell r="B4146">
            <v>28.7</v>
          </cell>
        </row>
        <row r="4147">
          <cell r="A4147">
            <v>45183</v>
          </cell>
          <cell r="B4147">
            <v>29.06</v>
          </cell>
        </row>
        <row r="4148">
          <cell r="A4148">
            <v>45184</v>
          </cell>
          <cell r="B4148">
            <v>29.5</v>
          </cell>
        </row>
        <row r="4149">
          <cell r="A4149">
            <v>45187</v>
          </cell>
          <cell r="B4149">
            <v>28.29</v>
          </cell>
        </row>
        <row r="4150">
          <cell r="A4150">
            <v>45188</v>
          </cell>
          <cell r="B4150">
            <v>26.9</v>
          </cell>
        </row>
        <row r="4151">
          <cell r="A4151">
            <v>45189</v>
          </cell>
          <cell r="B4151">
            <v>27.01</v>
          </cell>
        </row>
        <row r="4152">
          <cell r="A4152">
            <v>45190</v>
          </cell>
          <cell r="B4152">
            <v>26.34</v>
          </cell>
        </row>
        <row r="4153">
          <cell r="A4153">
            <v>45191</v>
          </cell>
          <cell r="B4153">
            <v>26.42</v>
          </cell>
        </row>
        <row r="4154">
          <cell r="A4154">
            <v>45194</v>
          </cell>
          <cell r="B4154">
            <v>26.94</v>
          </cell>
        </row>
        <row r="4155">
          <cell r="A4155">
            <v>45195</v>
          </cell>
          <cell r="B4155">
            <v>26.41</v>
          </cell>
        </row>
        <row r="4156">
          <cell r="A4156">
            <v>45196</v>
          </cell>
          <cell r="B4156">
            <v>26.45</v>
          </cell>
        </row>
        <row r="4157">
          <cell r="A4157">
            <v>45197</v>
          </cell>
          <cell r="B4157">
            <v>26.75</v>
          </cell>
        </row>
        <row r="4158">
          <cell r="A4158">
            <v>45198</v>
          </cell>
          <cell r="B4158">
            <v>27</v>
          </cell>
        </row>
        <row r="4159">
          <cell r="A4159">
            <v>45201</v>
          </cell>
          <cell r="B4159">
            <v>27.19</v>
          </cell>
        </row>
        <row r="4160">
          <cell r="A4160">
            <v>45202</v>
          </cell>
          <cell r="B4160">
            <v>26.26</v>
          </cell>
        </row>
        <row r="4161">
          <cell r="A4161">
            <v>45203</v>
          </cell>
          <cell r="B4161">
            <v>26.8</v>
          </cell>
        </row>
        <row r="4162">
          <cell r="A4162">
            <v>45204</v>
          </cell>
          <cell r="B4162">
            <v>26.64</v>
          </cell>
        </row>
        <row r="4163">
          <cell r="A4163">
            <v>45205</v>
          </cell>
          <cell r="B4163">
            <v>26.51</v>
          </cell>
        </row>
        <row r="4164">
          <cell r="A4164">
            <v>45208</v>
          </cell>
          <cell r="B4164">
            <v>27</v>
          </cell>
        </row>
        <row r="4165">
          <cell r="A4165">
            <v>45209</v>
          </cell>
          <cell r="B4165">
            <v>27.5</v>
          </cell>
        </row>
        <row r="4166">
          <cell r="A4166">
            <v>45210</v>
          </cell>
          <cell r="B4166">
            <v>27.48</v>
          </cell>
        </row>
        <row r="4167">
          <cell r="A4167">
            <v>45212</v>
          </cell>
          <cell r="B4167">
            <v>26.76</v>
          </cell>
        </row>
        <row r="4168">
          <cell r="A4168">
            <v>45215</v>
          </cell>
          <cell r="B4168">
            <v>26.88</v>
          </cell>
        </row>
        <row r="4169">
          <cell r="A4169">
            <v>45216</v>
          </cell>
          <cell r="B4169">
            <v>26.72</v>
          </cell>
        </row>
        <row r="4170">
          <cell r="A4170">
            <v>45217</v>
          </cell>
          <cell r="B4170">
            <v>26.06</v>
          </cell>
        </row>
        <row r="4171">
          <cell r="A4171">
            <v>45218</v>
          </cell>
          <cell r="B4171">
            <v>26.14</v>
          </cell>
        </row>
        <row r="4172">
          <cell r="A4172">
            <v>45219</v>
          </cell>
          <cell r="B4172">
            <v>25.73</v>
          </cell>
        </row>
        <row r="4173">
          <cell r="A4173">
            <v>45222</v>
          </cell>
          <cell r="B4173">
            <v>25.75</v>
          </cell>
        </row>
        <row r="4174">
          <cell r="A4174">
            <v>45223</v>
          </cell>
          <cell r="B4174">
            <v>25.6</v>
          </cell>
        </row>
        <row r="4175">
          <cell r="A4175">
            <v>45224</v>
          </cell>
          <cell r="B4175">
            <v>25.5</v>
          </cell>
        </row>
        <row r="4176">
          <cell r="A4176">
            <v>45225</v>
          </cell>
          <cell r="B4176">
            <v>26.4</v>
          </cell>
        </row>
        <row r="4177">
          <cell r="A4177">
            <v>45226</v>
          </cell>
          <cell r="B4177">
            <v>25.56</v>
          </cell>
        </row>
        <row r="4178">
          <cell r="A4178">
            <v>45229</v>
          </cell>
          <cell r="B4178">
            <v>25.11</v>
          </cell>
        </row>
        <row r="4179">
          <cell r="A4179">
            <v>45230</v>
          </cell>
          <cell r="B4179">
            <v>25.31</v>
          </cell>
        </row>
        <row r="4180">
          <cell r="A4180">
            <v>45231</v>
          </cell>
          <cell r="B4180">
            <v>26.26</v>
          </cell>
        </row>
        <row r="4181">
          <cell r="A4181">
            <v>45233</v>
          </cell>
          <cell r="B4181">
            <v>27.71</v>
          </cell>
        </row>
        <row r="4182">
          <cell r="A4182">
            <v>45236</v>
          </cell>
          <cell r="B4182">
            <v>27.7</v>
          </cell>
        </row>
        <row r="4183">
          <cell r="A4183">
            <v>45237</v>
          </cell>
          <cell r="B4183">
            <v>28.69</v>
          </cell>
        </row>
        <row r="4184">
          <cell r="A4184">
            <v>45238</v>
          </cell>
          <cell r="B4184">
            <v>30.31</v>
          </cell>
        </row>
        <row r="4185">
          <cell r="A4185">
            <v>45239</v>
          </cell>
          <cell r="B4185">
            <v>30.98</v>
          </cell>
        </row>
        <row r="4186">
          <cell r="A4186">
            <v>45240</v>
          </cell>
          <cell r="B4186">
            <v>31.8</v>
          </cell>
        </row>
        <row r="4187">
          <cell r="A4187">
            <v>45243</v>
          </cell>
          <cell r="B4187">
            <v>32.700000000000003</v>
          </cell>
        </row>
        <row r="4188">
          <cell r="A4188">
            <v>45244</v>
          </cell>
          <cell r="B4188">
            <v>32.630000000000003</v>
          </cell>
        </row>
        <row r="4189">
          <cell r="A4189">
            <v>45246</v>
          </cell>
          <cell r="B4189">
            <v>33.43</v>
          </cell>
        </row>
        <row r="4190">
          <cell r="A4190">
            <v>45247</v>
          </cell>
          <cell r="B4190">
            <v>32.53</v>
          </cell>
        </row>
        <row r="4191">
          <cell r="A4191">
            <v>45250</v>
          </cell>
          <cell r="B4191">
            <v>33.03</v>
          </cell>
        </row>
        <row r="4192">
          <cell r="A4192">
            <v>45251</v>
          </cell>
          <cell r="B4192">
            <v>32.99</v>
          </cell>
        </row>
        <row r="4193">
          <cell r="A4193">
            <v>45252</v>
          </cell>
          <cell r="B4193">
            <v>33.409999999999997</v>
          </cell>
        </row>
        <row r="4194">
          <cell r="A4194">
            <v>45253</v>
          </cell>
          <cell r="B4194">
            <v>33</v>
          </cell>
        </row>
        <row r="4195">
          <cell r="A4195">
            <v>45254</v>
          </cell>
          <cell r="B4195">
            <v>32.33</v>
          </cell>
        </row>
        <row r="4196">
          <cell r="A4196">
            <v>45257</v>
          </cell>
          <cell r="B4196">
            <v>33.090000000000003</v>
          </cell>
        </row>
        <row r="4197">
          <cell r="A4197">
            <v>45258</v>
          </cell>
          <cell r="B4197">
            <v>33.56</v>
          </cell>
        </row>
        <row r="4198">
          <cell r="A4198">
            <v>45259</v>
          </cell>
          <cell r="B4198">
            <v>33.479999999999997</v>
          </cell>
        </row>
        <row r="4199">
          <cell r="A4199">
            <v>45260</v>
          </cell>
          <cell r="B4199">
            <v>33.31</v>
          </cell>
        </row>
        <row r="4200">
          <cell r="A4200">
            <v>45261</v>
          </cell>
          <cell r="B4200">
            <v>33.840000000000003</v>
          </cell>
        </row>
        <row r="4201">
          <cell r="A4201">
            <v>45264</v>
          </cell>
          <cell r="B4201">
            <v>34.159999999999997</v>
          </cell>
        </row>
        <row r="4202">
          <cell r="A4202">
            <v>45265</v>
          </cell>
          <cell r="B4202">
            <v>34.22</v>
          </cell>
        </row>
        <row r="4203">
          <cell r="A4203">
            <v>45266</v>
          </cell>
          <cell r="B4203">
            <v>34.43</v>
          </cell>
        </row>
        <row r="4204">
          <cell r="A4204">
            <v>45267</v>
          </cell>
          <cell r="B4204">
            <v>34.6</v>
          </cell>
        </row>
        <row r="4205">
          <cell r="A4205">
            <v>45268</v>
          </cell>
          <cell r="B4205">
            <v>34.36</v>
          </cell>
        </row>
        <row r="4206">
          <cell r="A4206">
            <v>45271</v>
          </cell>
          <cell r="B4206">
            <v>33.74</v>
          </cell>
        </row>
        <row r="4207">
          <cell r="A4207">
            <v>45272</v>
          </cell>
          <cell r="B4207">
            <v>32.549999999999997</v>
          </cell>
        </row>
        <row r="4208">
          <cell r="A4208">
            <v>45273</v>
          </cell>
          <cell r="B4208">
            <v>33.950000000000003</v>
          </cell>
        </row>
        <row r="4209">
          <cell r="A4209">
            <v>45274</v>
          </cell>
          <cell r="B4209">
            <v>34.19</v>
          </cell>
        </row>
        <row r="4210">
          <cell r="A4210">
            <v>45275</v>
          </cell>
          <cell r="B4210">
            <v>33.92</v>
          </cell>
        </row>
        <row r="4211">
          <cell r="A4211">
            <v>45278</v>
          </cell>
          <cell r="B4211">
            <v>33.74</v>
          </cell>
        </row>
        <row r="4212">
          <cell r="A4212">
            <v>45279</v>
          </cell>
          <cell r="B4212">
            <v>34.450000000000003</v>
          </cell>
        </row>
        <row r="4213">
          <cell r="A4213">
            <v>45280</v>
          </cell>
          <cell r="B4213">
            <v>33.06</v>
          </cell>
        </row>
        <row r="4214">
          <cell r="A4214">
            <v>45281</v>
          </cell>
          <cell r="B4214">
            <v>33.35</v>
          </cell>
        </row>
        <row r="4215">
          <cell r="A4215">
            <v>45282</v>
          </cell>
          <cell r="B4215">
            <v>32.85</v>
          </cell>
        </row>
        <row r="4216">
          <cell r="A4216">
            <v>45286</v>
          </cell>
          <cell r="B4216">
            <v>33.53</v>
          </cell>
        </row>
        <row r="4217">
          <cell r="A4217">
            <v>45287</v>
          </cell>
          <cell r="B4217">
            <v>33.979999999999997</v>
          </cell>
        </row>
        <row r="4218">
          <cell r="A4218">
            <v>45288</v>
          </cell>
          <cell r="B4218">
            <v>33.69</v>
          </cell>
        </row>
      </sheetData>
      <sheetData sheetId="50">
        <row r="2">
          <cell r="B2">
            <v>2010</v>
          </cell>
          <cell r="C2">
            <v>2011</v>
          </cell>
          <cell r="D2">
            <v>2012</v>
          </cell>
          <cell r="E2">
            <v>2013</v>
          </cell>
          <cell r="F2">
            <v>2014</v>
          </cell>
          <cell r="G2">
            <v>2015</v>
          </cell>
          <cell r="H2">
            <v>2016</v>
          </cell>
          <cell r="I2">
            <v>2017</v>
          </cell>
          <cell r="J2">
            <v>2018</v>
          </cell>
          <cell r="K2">
            <v>2019</v>
          </cell>
          <cell r="L2">
            <v>2020</v>
          </cell>
          <cell r="M2">
            <v>2021</v>
          </cell>
          <cell r="N2">
            <v>2022</v>
          </cell>
          <cell r="O2">
            <v>2023</v>
          </cell>
        </row>
        <row r="3">
          <cell r="A3" t="str">
            <v>RECEITA</v>
          </cell>
          <cell r="B3">
            <v>549.88400000000001</v>
          </cell>
          <cell r="C3">
            <v>677.59199999999998</v>
          </cell>
          <cell r="D3">
            <v>665.47400000000005</v>
          </cell>
          <cell r="E3">
            <v>832.26199999999994</v>
          </cell>
          <cell r="F3">
            <v>794.16600000000005</v>
          </cell>
          <cell r="G3">
            <v>576.10599999999999</v>
          </cell>
          <cell r="H3">
            <v>396.61700000000002</v>
          </cell>
          <cell r="I3">
            <v>296.28199999999998</v>
          </cell>
          <cell r="J3">
            <v>304.18900000000002</v>
          </cell>
          <cell r="K3">
            <v>439.46499999999997</v>
          </cell>
          <cell r="L3">
            <v>506.339</v>
          </cell>
          <cell r="M3">
            <v>738.11800000000005</v>
          </cell>
          <cell r="N3">
            <v>1092.097</v>
          </cell>
          <cell r="O3">
            <v>1377.7560000000001</v>
          </cell>
        </row>
        <row r="4">
          <cell r="A4" t="str">
            <v>Mg EBITDA</v>
          </cell>
          <cell r="B4">
            <v>0.361068</v>
          </cell>
          <cell r="C4">
            <v>0.35147400000000001</v>
          </cell>
          <cell r="D4">
            <v>0.56974100000000005</v>
          </cell>
          <cell r="E4">
            <v>0.49915399999999999</v>
          </cell>
          <cell r="F4">
            <v>0.42236099999999999</v>
          </cell>
          <cell r="G4">
            <v>0.32214700000000002</v>
          </cell>
          <cell r="H4">
            <v>0.22672700000000001</v>
          </cell>
          <cell r="I4">
            <v>5.2381999999999998E-2</v>
          </cell>
          <cell r="J4">
            <v>7.4739E-2</v>
          </cell>
          <cell r="K4">
            <v>0.278283</v>
          </cell>
          <cell r="L4">
            <v>0.32363999999999998</v>
          </cell>
          <cell r="M4">
            <v>0.39504899999999998</v>
          </cell>
          <cell r="N4">
            <v>0.43018800000000001</v>
          </cell>
          <cell r="O4">
            <v>0.47864200000000001</v>
          </cell>
        </row>
        <row r="5">
          <cell r="A5" t="str">
            <v>PL</v>
          </cell>
          <cell r="B5">
            <v>655.15200000000004</v>
          </cell>
          <cell r="C5">
            <v>736.14</v>
          </cell>
          <cell r="D5">
            <v>859.32600000000002</v>
          </cell>
          <cell r="E5">
            <v>1016.513</v>
          </cell>
          <cell r="F5">
            <v>1059.3969999999999</v>
          </cell>
          <cell r="G5">
            <v>962.23099999999999</v>
          </cell>
          <cell r="H5">
            <v>997.94899999999996</v>
          </cell>
          <cell r="I5">
            <v>846.58</v>
          </cell>
          <cell r="J5">
            <v>750.30899999999997</v>
          </cell>
          <cell r="K5">
            <v>1107.373</v>
          </cell>
          <cell r="L5">
            <v>1097.8989999999999</v>
          </cell>
          <cell r="M5">
            <v>1092.961</v>
          </cell>
          <cell r="N5">
            <v>1239.377</v>
          </cell>
          <cell r="O5">
            <v>1461.62</v>
          </cell>
        </row>
        <row r="12">
          <cell r="A12">
            <v>40284</v>
          </cell>
          <cell r="B12">
            <v>11.64</v>
          </cell>
        </row>
        <row r="13">
          <cell r="A13">
            <v>40287</v>
          </cell>
          <cell r="B13">
            <v>11.55</v>
          </cell>
        </row>
        <row r="14">
          <cell r="A14">
            <v>40288</v>
          </cell>
          <cell r="B14">
            <v>11.55</v>
          </cell>
        </row>
        <row r="15">
          <cell r="A15">
            <v>40290</v>
          </cell>
          <cell r="B15">
            <v>11.5</v>
          </cell>
        </row>
        <row r="16">
          <cell r="A16">
            <v>40291</v>
          </cell>
          <cell r="B16">
            <v>11.5</v>
          </cell>
        </row>
        <row r="17">
          <cell r="A17">
            <v>40294</v>
          </cell>
          <cell r="B17">
            <v>11.4</v>
          </cell>
        </row>
        <row r="18">
          <cell r="A18">
            <v>40295</v>
          </cell>
          <cell r="B18">
            <v>11.37</v>
          </cell>
        </row>
        <row r="19">
          <cell r="A19">
            <v>40296</v>
          </cell>
          <cell r="B19">
            <v>11.4</v>
          </cell>
        </row>
        <row r="20">
          <cell r="A20">
            <v>40297</v>
          </cell>
          <cell r="B20">
            <v>11.45</v>
          </cell>
        </row>
        <row r="21">
          <cell r="A21">
            <v>40298</v>
          </cell>
          <cell r="B21">
            <v>11.89</v>
          </cell>
        </row>
        <row r="22">
          <cell r="A22">
            <v>40301</v>
          </cell>
          <cell r="B22">
            <v>11.7</v>
          </cell>
        </row>
        <row r="23">
          <cell r="A23">
            <v>40302</v>
          </cell>
          <cell r="B23">
            <v>11.5</v>
          </cell>
        </row>
        <row r="24">
          <cell r="A24">
            <v>40303</v>
          </cell>
          <cell r="B24">
            <v>11.54</v>
          </cell>
        </row>
        <row r="25">
          <cell r="A25">
            <v>40304</v>
          </cell>
          <cell r="B25">
            <v>11.6</v>
          </cell>
        </row>
        <row r="26">
          <cell r="A26">
            <v>40305</v>
          </cell>
          <cell r="B26">
            <v>11.48</v>
          </cell>
        </row>
        <row r="27">
          <cell r="A27">
            <v>40308</v>
          </cell>
          <cell r="B27">
            <v>11.5</v>
          </cell>
        </row>
        <row r="28">
          <cell r="A28">
            <v>40309</v>
          </cell>
          <cell r="B28">
            <v>11.5</v>
          </cell>
        </row>
        <row r="29">
          <cell r="A29">
            <v>40310</v>
          </cell>
          <cell r="B29">
            <v>11.88</v>
          </cell>
        </row>
        <row r="30">
          <cell r="A30">
            <v>40311</v>
          </cell>
          <cell r="B30">
            <v>11.8</v>
          </cell>
        </row>
        <row r="31">
          <cell r="A31">
            <v>40312</v>
          </cell>
          <cell r="B31">
            <v>11.9</v>
          </cell>
        </row>
        <row r="32">
          <cell r="A32">
            <v>40315</v>
          </cell>
          <cell r="B32">
            <v>11.75</v>
          </cell>
        </row>
        <row r="33">
          <cell r="A33">
            <v>40316</v>
          </cell>
          <cell r="B33">
            <v>11.65</v>
          </cell>
        </row>
        <row r="34">
          <cell r="A34">
            <v>40317</v>
          </cell>
          <cell r="B34">
            <v>11.38</v>
          </cell>
        </row>
        <row r="35">
          <cell r="A35">
            <v>40318</v>
          </cell>
          <cell r="B35">
            <v>10.65</v>
          </cell>
        </row>
        <row r="36">
          <cell r="A36">
            <v>40319</v>
          </cell>
          <cell r="B36">
            <v>10.38</v>
          </cell>
        </row>
        <row r="37">
          <cell r="A37">
            <v>40322</v>
          </cell>
          <cell r="B37">
            <v>10.48</v>
          </cell>
        </row>
        <row r="38">
          <cell r="A38">
            <v>40323</v>
          </cell>
          <cell r="B38">
            <v>10.45</v>
          </cell>
        </row>
        <row r="39">
          <cell r="A39">
            <v>40324</v>
          </cell>
          <cell r="B39">
            <v>10.55</v>
          </cell>
        </row>
        <row r="40">
          <cell r="A40">
            <v>40325</v>
          </cell>
          <cell r="B40">
            <v>11.3</v>
          </cell>
        </row>
        <row r="41">
          <cell r="A41">
            <v>40326</v>
          </cell>
          <cell r="B41">
            <v>11.3</v>
          </cell>
        </row>
        <row r="42">
          <cell r="A42">
            <v>40329</v>
          </cell>
          <cell r="B42">
            <v>11.95</v>
          </cell>
        </row>
        <row r="43">
          <cell r="A43">
            <v>40330</v>
          </cell>
          <cell r="B43">
            <v>11.9</v>
          </cell>
        </row>
        <row r="44">
          <cell r="A44">
            <v>40331</v>
          </cell>
          <cell r="B44">
            <v>12.04</v>
          </cell>
        </row>
        <row r="45">
          <cell r="A45">
            <v>40333</v>
          </cell>
          <cell r="B45">
            <v>11.99</v>
          </cell>
        </row>
        <row r="46">
          <cell r="A46">
            <v>40336</v>
          </cell>
          <cell r="B46">
            <v>12.06</v>
          </cell>
        </row>
        <row r="47">
          <cell r="A47">
            <v>40337</v>
          </cell>
          <cell r="B47">
            <v>12.39</v>
          </cell>
        </row>
        <row r="48">
          <cell r="A48">
            <v>40338</v>
          </cell>
          <cell r="B48">
            <v>12</v>
          </cell>
        </row>
        <row r="49">
          <cell r="A49">
            <v>40339</v>
          </cell>
          <cell r="B49">
            <v>12.4</v>
          </cell>
        </row>
        <row r="50">
          <cell r="A50">
            <v>40340</v>
          </cell>
          <cell r="B50">
            <v>12.3</v>
          </cell>
        </row>
        <row r="51">
          <cell r="A51">
            <v>40343</v>
          </cell>
          <cell r="B51">
            <v>12.3</v>
          </cell>
        </row>
        <row r="52">
          <cell r="A52">
            <v>40344</v>
          </cell>
          <cell r="B52">
            <v>12.21</v>
          </cell>
        </row>
        <row r="53">
          <cell r="A53">
            <v>40345</v>
          </cell>
          <cell r="B53">
            <v>12.4</v>
          </cell>
        </row>
        <row r="54">
          <cell r="A54">
            <v>40346</v>
          </cell>
          <cell r="B54">
            <v>13</v>
          </cell>
        </row>
        <row r="55">
          <cell r="A55">
            <v>40347</v>
          </cell>
          <cell r="B55">
            <v>13.19</v>
          </cell>
        </row>
        <row r="56">
          <cell r="A56">
            <v>40350</v>
          </cell>
          <cell r="B56">
            <v>12.9</v>
          </cell>
        </row>
        <row r="57">
          <cell r="A57">
            <v>40351</v>
          </cell>
          <cell r="B57">
            <v>13</v>
          </cell>
        </row>
        <row r="58">
          <cell r="A58">
            <v>40352</v>
          </cell>
          <cell r="B58">
            <v>13.07</v>
          </cell>
        </row>
        <row r="59">
          <cell r="A59">
            <v>40353</v>
          </cell>
          <cell r="B59">
            <v>13</v>
          </cell>
        </row>
        <row r="60">
          <cell r="A60">
            <v>40354</v>
          </cell>
          <cell r="B60">
            <v>13.15</v>
          </cell>
        </row>
        <row r="61">
          <cell r="A61">
            <v>40357</v>
          </cell>
          <cell r="B61">
            <v>13.7</v>
          </cell>
        </row>
        <row r="62">
          <cell r="A62">
            <v>40358</v>
          </cell>
          <cell r="B62">
            <v>13.4</v>
          </cell>
        </row>
        <row r="63">
          <cell r="A63">
            <v>40359</v>
          </cell>
          <cell r="B63">
            <v>13.65</v>
          </cell>
        </row>
        <row r="64">
          <cell r="A64">
            <v>40360</v>
          </cell>
          <cell r="B64">
            <v>13.73</v>
          </cell>
        </row>
        <row r="65">
          <cell r="A65">
            <v>40361</v>
          </cell>
          <cell r="B65">
            <v>14</v>
          </cell>
        </row>
        <row r="66">
          <cell r="A66">
            <v>40364</v>
          </cell>
          <cell r="B66">
            <v>14.1</v>
          </cell>
        </row>
        <row r="67">
          <cell r="A67">
            <v>40365</v>
          </cell>
          <cell r="B67">
            <v>13.77</v>
          </cell>
        </row>
        <row r="68">
          <cell r="A68">
            <v>40366</v>
          </cell>
          <cell r="B68">
            <v>14.1</v>
          </cell>
        </row>
        <row r="69">
          <cell r="A69">
            <v>40367</v>
          </cell>
          <cell r="B69">
            <v>14.05</v>
          </cell>
        </row>
        <row r="70">
          <cell r="A70">
            <v>40371</v>
          </cell>
          <cell r="B70">
            <v>13.8</v>
          </cell>
        </row>
        <row r="71">
          <cell r="A71">
            <v>40372</v>
          </cell>
          <cell r="B71">
            <v>13.75</v>
          </cell>
        </row>
        <row r="72">
          <cell r="A72">
            <v>40373</v>
          </cell>
          <cell r="B72">
            <v>13.82</v>
          </cell>
        </row>
        <row r="73">
          <cell r="A73">
            <v>40374</v>
          </cell>
          <cell r="B73">
            <v>13.65</v>
          </cell>
        </row>
        <row r="74">
          <cell r="A74">
            <v>40375</v>
          </cell>
          <cell r="B74">
            <v>13.85</v>
          </cell>
        </row>
        <row r="75">
          <cell r="A75">
            <v>40378</v>
          </cell>
          <cell r="B75">
            <v>14.3</v>
          </cell>
        </row>
        <row r="76">
          <cell r="A76">
            <v>40379</v>
          </cell>
          <cell r="B76">
            <v>14.45</v>
          </cell>
        </row>
        <row r="77">
          <cell r="A77">
            <v>40380</v>
          </cell>
          <cell r="B77">
            <v>14.4</v>
          </cell>
        </row>
        <row r="78">
          <cell r="A78">
            <v>40381</v>
          </cell>
          <cell r="B78">
            <v>14.93</v>
          </cell>
        </row>
        <row r="79">
          <cell r="A79">
            <v>40382</v>
          </cell>
          <cell r="B79">
            <v>15.3</v>
          </cell>
        </row>
        <row r="80">
          <cell r="A80">
            <v>40385</v>
          </cell>
          <cell r="B80">
            <v>15.3</v>
          </cell>
        </row>
        <row r="81">
          <cell r="A81">
            <v>40386</v>
          </cell>
          <cell r="B81">
            <v>15.4</v>
          </cell>
        </row>
        <row r="82">
          <cell r="A82">
            <v>40387</v>
          </cell>
          <cell r="B82">
            <v>15.5</v>
          </cell>
        </row>
        <row r="83">
          <cell r="A83">
            <v>40388</v>
          </cell>
          <cell r="B83">
            <v>15.5</v>
          </cell>
        </row>
        <row r="84">
          <cell r="A84">
            <v>40389</v>
          </cell>
          <cell r="B84">
            <v>14.72</v>
          </cell>
        </row>
        <row r="85">
          <cell r="A85">
            <v>40392</v>
          </cell>
          <cell r="B85">
            <v>15.3</v>
          </cell>
        </row>
        <row r="86">
          <cell r="A86">
            <v>40393</v>
          </cell>
          <cell r="B86">
            <v>15.89</v>
          </cell>
        </row>
        <row r="87">
          <cell r="A87">
            <v>40394</v>
          </cell>
          <cell r="B87">
            <v>15.37</v>
          </cell>
        </row>
        <row r="88">
          <cell r="A88">
            <v>40395</v>
          </cell>
          <cell r="B88">
            <v>15.71</v>
          </cell>
        </row>
        <row r="89">
          <cell r="A89">
            <v>40396</v>
          </cell>
          <cell r="B89">
            <v>15.89</v>
          </cell>
        </row>
        <row r="90">
          <cell r="A90">
            <v>40399</v>
          </cell>
          <cell r="B90">
            <v>15.48</v>
          </cell>
        </row>
        <row r="91">
          <cell r="A91">
            <v>40400</v>
          </cell>
          <cell r="B91">
            <v>15.31</v>
          </cell>
        </row>
        <row r="92">
          <cell r="A92">
            <v>40401</v>
          </cell>
          <cell r="B92">
            <v>15.25</v>
          </cell>
        </row>
        <row r="93">
          <cell r="A93">
            <v>40402</v>
          </cell>
          <cell r="B93">
            <v>15.5</v>
          </cell>
        </row>
        <row r="94">
          <cell r="A94">
            <v>40403</v>
          </cell>
          <cell r="B94">
            <v>15.6</v>
          </cell>
        </row>
        <row r="95">
          <cell r="A95">
            <v>40406</v>
          </cell>
          <cell r="B95">
            <v>15.99</v>
          </cell>
        </row>
        <row r="96">
          <cell r="A96">
            <v>40407</v>
          </cell>
          <cell r="B96">
            <v>16.100000000000001</v>
          </cell>
        </row>
        <row r="97">
          <cell r="A97">
            <v>40408</v>
          </cell>
          <cell r="B97">
            <v>16.239999999999998</v>
          </cell>
        </row>
        <row r="98">
          <cell r="A98">
            <v>40409</v>
          </cell>
          <cell r="B98">
            <v>15.99</v>
          </cell>
        </row>
        <row r="99">
          <cell r="A99">
            <v>40410</v>
          </cell>
          <cell r="B99">
            <v>15.8</v>
          </cell>
        </row>
        <row r="100">
          <cell r="A100">
            <v>40413</v>
          </cell>
          <cell r="B100">
            <v>16</v>
          </cell>
        </row>
        <row r="101">
          <cell r="A101">
            <v>40414</v>
          </cell>
          <cell r="B101">
            <v>15.9</v>
          </cell>
        </row>
        <row r="102">
          <cell r="A102">
            <v>40415</v>
          </cell>
          <cell r="B102">
            <v>15.55</v>
          </cell>
        </row>
        <row r="103">
          <cell r="A103">
            <v>40416</v>
          </cell>
          <cell r="B103">
            <v>15.4</v>
          </cell>
        </row>
        <row r="104">
          <cell r="A104">
            <v>40417</v>
          </cell>
          <cell r="B104">
            <v>15.95</v>
          </cell>
        </row>
        <row r="105">
          <cell r="A105">
            <v>40420</v>
          </cell>
          <cell r="B105">
            <v>16.149999999999999</v>
          </cell>
        </row>
        <row r="106">
          <cell r="A106">
            <v>40421</v>
          </cell>
          <cell r="B106">
            <v>16.100000000000001</v>
          </cell>
        </row>
        <row r="107">
          <cell r="A107">
            <v>40422</v>
          </cell>
          <cell r="B107">
            <v>16.3</v>
          </cell>
        </row>
        <row r="108">
          <cell r="A108">
            <v>40423</v>
          </cell>
          <cell r="B108">
            <v>16.350000000000001</v>
          </cell>
        </row>
        <row r="109">
          <cell r="A109">
            <v>40424</v>
          </cell>
          <cell r="B109">
            <v>16.2</v>
          </cell>
        </row>
        <row r="110">
          <cell r="A110">
            <v>40427</v>
          </cell>
          <cell r="B110">
            <v>16.37</v>
          </cell>
        </row>
        <row r="111">
          <cell r="A111">
            <v>40429</v>
          </cell>
          <cell r="B111">
            <v>16.28</v>
          </cell>
        </row>
        <row r="112">
          <cell r="A112">
            <v>40430</v>
          </cell>
          <cell r="B112">
            <v>16.25</v>
          </cell>
        </row>
        <row r="113">
          <cell r="A113">
            <v>40431</v>
          </cell>
          <cell r="B113">
            <v>16.239999999999998</v>
          </cell>
        </row>
        <row r="114">
          <cell r="A114">
            <v>40434</v>
          </cell>
          <cell r="B114">
            <v>16.3</v>
          </cell>
        </row>
        <row r="115">
          <cell r="A115">
            <v>40435</v>
          </cell>
          <cell r="B115">
            <v>16.34</v>
          </cell>
        </row>
        <row r="116">
          <cell r="A116">
            <v>40436</v>
          </cell>
          <cell r="B116">
            <v>16.16</v>
          </cell>
        </row>
        <row r="117">
          <cell r="A117">
            <v>40437</v>
          </cell>
          <cell r="B117">
            <v>16</v>
          </cell>
        </row>
        <row r="118">
          <cell r="A118">
            <v>40438</v>
          </cell>
          <cell r="B118">
            <v>16.48</v>
          </cell>
        </row>
        <row r="119">
          <cell r="A119">
            <v>40441</v>
          </cell>
          <cell r="B119">
            <v>16.28</v>
          </cell>
        </row>
        <row r="120">
          <cell r="A120">
            <v>40442</v>
          </cell>
          <cell r="B120">
            <v>16.3</v>
          </cell>
        </row>
        <row r="121">
          <cell r="A121">
            <v>40443</v>
          </cell>
          <cell r="B121">
            <v>16.350000000000001</v>
          </cell>
        </row>
        <row r="122">
          <cell r="A122">
            <v>40444</v>
          </cell>
          <cell r="B122">
            <v>16.399999999999999</v>
          </cell>
        </row>
        <row r="123">
          <cell r="A123">
            <v>40445</v>
          </cell>
          <cell r="B123">
            <v>16.39</v>
          </cell>
        </row>
        <row r="124">
          <cell r="A124">
            <v>40448</v>
          </cell>
          <cell r="B124">
            <v>16.25</v>
          </cell>
        </row>
        <row r="125">
          <cell r="A125">
            <v>40449</v>
          </cell>
          <cell r="B125">
            <v>16.39</v>
          </cell>
        </row>
        <row r="126">
          <cell r="A126">
            <v>40450</v>
          </cell>
          <cell r="B126">
            <v>16.7</v>
          </cell>
        </row>
        <row r="127">
          <cell r="A127">
            <v>40451</v>
          </cell>
          <cell r="B127">
            <v>16.809999999999999</v>
          </cell>
        </row>
        <row r="128">
          <cell r="A128">
            <v>40452</v>
          </cell>
          <cell r="B128">
            <v>17.510000000000002</v>
          </cell>
        </row>
        <row r="129">
          <cell r="A129">
            <v>40455</v>
          </cell>
          <cell r="B129">
            <v>17.899999999999999</v>
          </cell>
        </row>
        <row r="130">
          <cell r="A130">
            <v>40456</v>
          </cell>
          <cell r="B130">
            <v>17.989999999999998</v>
          </cell>
        </row>
        <row r="131">
          <cell r="A131">
            <v>40457</v>
          </cell>
          <cell r="B131">
            <v>18.38</v>
          </cell>
        </row>
        <row r="132">
          <cell r="A132">
            <v>40458</v>
          </cell>
          <cell r="B132">
            <v>18.25</v>
          </cell>
        </row>
        <row r="133">
          <cell r="A133">
            <v>40459</v>
          </cell>
          <cell r="B133">
            <v>18.25</v>
          </cell>
        </row>
        <row r="134">
          <cell r="A134">
            <v>40462</v>
          </cell>
          <cell r="B134">
            <v>18.2</v>
          </cell>
        </row>
        <row r="135">
          <cell r="A135">
            <v>40464</v>
          </cell>
          <cell r="B135">
            <v>18.27</v>
          </cell>
        </row>
        <row r="136">
          <cell r="A136">
            <v>40465</v>
          </cell>
          <cell r="B136">
            <v>18.7</v>
          </cell>
        </row>
        <row r="137">
          <cell r="A137">
            <v>40466</v>
          </cell>
          <cell r="B137">
            <v>19.399999999999999</v>
          </cell>
        </row>
        <row r="138">
          <cell r="A138">
            <v>40469</v>
          </cell>
          <cell r="B138">
            <v>19.25</v>
          </cell>
        </row>
        <row r="139">
          <cell r="A139">
            <v>40470</v>
          </cell>
          <cell r="B139">
            <v>19.239999999999998</v>
          </cell>
        </row>
        <row r="140">
          <cell r="A140">
            <v>40471</v>
          </cell>
          <cell r="B140">
            <v>19.89</v>
          </cell>
        </row>
        <row r="141">
          <cell r="A141">
            <v>40472</v>
          </cell>
          <cell r="B141">
            <v>19.54</v>
          </cell>
        </row>
        <row r="142">
          <cell r="A142">
            <v>40473</v>
          </cell>
          <cell r="B142">
            <v>19.100000000000001</v>
          </cell>
        </row>
        <row r="143">
          <cell r="A143">
            <v>40476</v>
          </cell>
          <cell r="B143">
            <v>19.690000000000001</v>
          </cell>
        </row>
        <row r="144">
          <cell r="A144">
            <v>40477</v>
          </cell>
          <cell r="B144">
            <v>19.68</v>
          </cell>
        </row>
        <row r="145">
          <cell r="A145">
            <v>40478</v>
          </cell>
          <cell r="B145">
            <v>19.899999999999999</v>
          </cell>
        </row>
        <row r="146">
          <cell r="A146">
            <v>40479</v>
          </cell>
          <cell r="B146">
            <v>19.989999999999998</v>
          </cell>
        </row>
        <row r="147">
          <cell r="A147">
            <v>40480</v>
          </cell>
          <cell r="B147">
            <v>20.53</v>
          </cell>
        </row>
        <row r="148">
          <cell r="A148">
            <v>40483</v>
          </cell>
          <cell r="B148">
            <v>20.74</v>
          </cell>
        </row>
        <row r="149">
          <cell r="A149">
            <v>40485</v>
          </cell>
          <cell r="B149">
            <v>22</v>
          </cell>
        </row>
        <row r="150">
          <cell r="A150">
            <v>40486</v>
          </cell>
          <cell r="B150">
            <v>23</v>
          </cell>
        </row>
        <row r="151">
          <cell r="A151">
            <v>40487</v>
          </cell>
          <cell r="B151">
            <v>22.7</v>
          </cell>
        </row>
        <row r="152">
          <cell r="A152">
            <v>40490</v>
          </cell>
          <cell r="B152">
            <v>22.9</v>
          </cell>
        </row>
        <row r="153">
          <cell r="A153">
            <v>40491</v>
          </cell>
          <cell r="B153">
            <v>22.5</v>
          </cell>
        </row>
        <row r="154">
          <cell r="A154">
            <v>40492</v>
          </cell>
          <cell r="B154">
            <v>22.2</v>
          </cell>
        </row>
        <row r="155">
          <cell r="A155">
            <v>40493</v>
          </cell>
          <cell r="B155">
            <v>21.65</v>
          </cell>
        </row>
        <row r="156">
          <cell r="A156">
            <v>40494</v>
          </cell>
          <cell r="B156">
            <v>21.15</v>
          </cell>
        </row>
        <row r="157">
          <cell r="A157">
            <v>40498</v>
          </cell>
          <cell r="B157">
            <v>21.65</v>
          </cell>
        </row>
        <row r="158">
          <cell r="A158">
            <v>40499</v>
          </cell>
          <cell r="B158">
            <v>22.3</v>
          </cell>
        </row>
        <row r="159">
          <cell r="A159">
            <v>40500</v>
          </cell>
          <cell r="B159">
            <v>23.04</v>
          </cell>
        </row>
        <row r="160">
          <cell r="A160">
            <v>40501</v>
          </cell>
          <cell r="B160">
            <v>23</v>
          </cell>
        </row>
        <row r="161">
          <cell r="A161">
            <v>40504</v>
          </cell>
          <cell r="B161">
            <v>23</v>
          </cell>
        </row>
        <row r="162">
          <cell r="A162">
            <v>40505</v>
          </cell>
          <cell r="B162">
            <v>22.36</v>
          </cell>
        </row>
        <row r="163">
          <cell r="A163">
            <v>40506</v>
          </cell>
          <cell r="B163">
            <v>22.45</v>
          </cell>
        </row>
        <row r="164">
          <cell r="A164">
            <v>40507</v>
          </cell>
          <cell r="B164">
            <v>22.45</v>
          </cell>
        </row>
        <row r="165">
          <cell r="A165">
            <v>40508</v>
          </cell>
          <cell r="B165">
            <v>22.9</v>
          </cell>
        </row>
        <row r="166">
          <cell r="A166">
            <v>40511</v>
          </cell>
          <cell r="B166">
            <v>22.75</v>
          </cell>
        </row>
        <row r="167">
          <cell r="A167">
            <v>40512</v>
          </cell>
          <cell r="B167">
            <v>24.75</v>
          </cell>
        </row>
        <row r="168">
          <cell r="A168">
            <v>40513</v>
          </cell>
          <cell r="B168">
            <v>24.21</v>
          </cell>
        </row>
        <row r="169">
          <cell r="A169">
            <v>40514</v>
          </cell>
          <cell r="B169">
            <v>23.53</v>
          </cell>
        </row>
        <row r="170">
          <cell r="A170">
            <v>40515</v>
          </cell>
          <cell r="B170">
            <v>23</v>
          </cell>
        </row>
        <row r="171">
          <cell r="A171">
            <v>40518</v>
          </cell>
          <cell r="B171">
            <v>22.6</v>
          </cell>
        </row>
        <row r="172">
          <cell r="A172">
            <v>40519</v>
          </cell>
          <cell r="B172">
            <v>22.7</v>
          </cell>
        </row>
        <row r="173">
          <cell r="A173">
            <v>40520</v>
          </cell>
          <cell r="B173">
            <v>22.6</v>
          </cell>
        </row>
        <row r="174">
          <cell r="A174">
            <v>40521</v>
          </cell>
          <cell r="B174">
            <v>21.5</v>
          </cell>
        </row>
        <row r="175">
          <cell r="A175">
            <v>40522</v>
          </cell>
          <cell r="B175">
            <v>21.55</v>
          </cell>
        </row>
        <row r="176">
          <cell r="A176">
            <v>40525</v>
          </cell>
          <cell r="B176">
            <v>22.5</v>
          </cell>
        </row>
        <row r="177">
          <cell r="A177">
            <v>40526</v>
          </cell>
          <cell r="B177">
            <v>22.7</v>
          </cell>
        </row>
        <row r="178">
          <cell r="A178">
            <v>40527</v>
          </cell>
          <cell r="B178">
            <v>22.2</v>
          </cell>
        </row>
        <row r="179">
          <cell r="A179">
            <v>40528</v>
          </cell>
          <cell r="B179">
            <v>21.55</v>
          </cell>
        </row>
        <row r="180">
          <cell r="A180">
            <v>40529</v>
          </cell>
          <cell r="B180">
            <v>21.45</v>
          </cell>
        </row>
        <row r="181">
          <cell r="A181">
            <v>40532</v>
          </cell>
          <cell r="B181">
            <v>21.49</v>
          </cell>
        </row>
        <row r="182">
          <cell r="A182">
            <v>40533</v>
          </cell>
          <cell r="B182">
            <v>21.73</v>
          </cell>
        </row>
        <row r="183">
          <cell r="A183">
            <v>40534</v>
          </cell>
          <cell r="B183">
            <v>21.1</v>
          </cell>
        </row>
        <row r="184">
          <cell r="A184">
            <v>40535</v>
          </cell>
          <cell r="B184">
            <v>20.61</v>
          </cell>
        </row>
        <row r="185">
          <cell r="A185">
            <v>40539</v>
          </cell>
          <cell r="B185">
            <v>19.7</v>
          </cell>
        </row>
        <row r="186">
          <cell r="A186">
            <v>40540</v>
          </cell>
          <cell r="B186">
            <v>19.55</v>
          </cell>
        </row>
        <row r="187">
          <cell r="A187">
            <v>40541</v>
          </cell>
          <cell r="B187">
            <v>19.7</v>
          </cell>
        </row>
        <row r="188">
          <cell r="A188">
            <v>40542</v>
          </cell>
          <cell r="B188">
            <v>20.6</v>
          </cell>
        </row>
        <row r="189">
          <cell r="A189">
            <v>40546</v>
          </cell>
          <cell r="B189">
            <v>21.08</v>
          </cell>
        </row>
        <row r="190">
          <cell r="A190">
            <v>40547</v>
          </cell>
          <cell r="B190">
            <v>21.4</v>
          </cell>
        </row>
        <row r="191">
          <cell r="A191">
            <v>40548</v>
          </cell>
          <cell r="B191">
            <v>21.22</v>
          </cell>
        </row>
        <row r="192">
          <cell r="A192">
            <v>40549</v>
          </cell>
          <cell r="B192">
            <v>21.18</v>
          </cell>
        </row>
        <row r="193">
          <cell r="A193">
            <v>40550</v>
          </cell>
          <cell r="B193">
            <v>21.03</v>
          </cell>
        </row>
        <row r="194">
          <cell r="A194">
            <v>40553</v>
          </cell>
          <cell r="B194">
            <v>20.85</v>
          </cell>
        </row>
        <row r="195">
          <cell r="A195">
            <v>40554</v>
          </cell>
          <cell r="B195">
            <v>20.59</v>
          </cell>
        </row>
        <row r="196">
          <cell r="A196">
            <v>40555</v>
          </cell>
          <cell r="B196">
            <v>20.29</v>
          </cell>
        </row>
        <row r="197">
          <cell r="A197">
            <v>40556</v>
          </cell>
          <cell r="B197">
            <v>19.600000000000001</v>
          </cell>
        </row>
        <row r="198">
          <cell r="A198">
            <v>40557</v>
          </cell>
          <cell r="B198">
            <v>19.100000000000001</v>
          </cell>
        </row>
        <row r="199">
          <cell r="A199">
            <v>40560</v>
          </cell>
          <cell r="B199">
            <v>19</v>
          </cell>
        </row>
        <row r="200">
          <cell r="A200">
            <v>40561</v>
          </cell>
          <cell r="B200">
            <v>19.78</v>
          </cell>
        </row>
        <row r="201">
          <cell r="A201">
            <v>40562</v>
          </cell>
          <cell r="B201">
            <v>19.8</v>
          </cell>
        </row>
        <row r="202">
          <cell r="A202">
            <v>40563</v>
          </cell>
          <cell r="B202">
            <v>21.3</v>
          </cell>
        </row>
        <row r="203">
          <cell r="A203">
            <v>40564</v>
          </cell>
          <cell r="B203">
            <v>21.86</v>
          </cell>
        </row>
        <row r="204">
          <cell r="A204">
            <v>40567</v>
          </cell>
          <cell r="B204">
            <v>22.6</v>
          </cell>
        </row>
        <row r="205">
          <cell r="A205">
            <v>40569</v>
          </cell>
          <cell r="B205">
            <v>22.75</v>
          </cell>
        </row>
        <row r="206">
          <cell r="A206">
            <v>40570</v>
          </cell>
          <cell r="B206">
            <v>21.35</v>
          </cell>
        </row>
        <row r="207">
          <cell r="A207">
            <v>40571</v>
          </cell>
          <cell r="B207">
            <v>20.6</v>
          </cell>
        </row>
        <row r="208">
          <cell r="A208">
            <v>40574</v>
          </cell>
          <cell r="B208">
            <v>20.89</v>
          </cell>
        </row>
        <row r="209">
          <cell r="A209">
            <v>40575</v>
          </cell>
          <cell r="B209">
            <v>20.8</v>
          </cell>
        </row>
        <row r="210">
          <cell r="A210">
            <v>40576</v>
          </cell>
          <cell r="B210">
            <v>20.97</v>
          </cell>
        </row>
        <row r="211">
          <cell r="A211">
            <v>40577</v>
          </cell>
          <cell r="B211">
            <v>20.95</v>
          </cell>
        </row>
        <row r="212">
          <cell r="A212">
            <v>40578</v>
          </cell>
          <cell r="B212">
            <v>20.9</v>
          </cell>
        </row>
        <row r="213">
          <cell r="A213">
            <v>40581</v>
          </cell>
          <cell r="B213">
            <v>20.5</v>
          </cell>
        </row>
        <row r="214">
          <cell r="A214">
            <v>40582</v>
          </cell>
          <cell r="B214">
            <v>20.100000000000001</v>
          </cell>
        </row>
        <row r="215">
          <cell r="A215">
            <v>40583</v>
          </cell>
          <cell r="B215">
            <v>19.23</v>
          </cell>
        </row>
        <row r="216">
          <cell r="A216">
            <v>40584</v>
          </cell>
          <cell r="B216">
            <v>18.25</v>
          </cell>
        </row>
        <row r="217">
          <cell r="A217">
            <v>40585</v>
          </cell>
          <cell r="B217">
            <v>17.75</v>
          </cell>
        </row>
        <row r="218">
          <cell r="A218">
            <v>40588</v>
          </cell>
          <cell r="B218">
            <v>18</v>
          </cell>
        </row>
        <row r="219">
          <cell r="A219">
            <v>40589</v>
          </cell>
          <cell r="B219">
            <v>19.100000000000001</v>
          </cell>
        </row>
        <row r="220">
          <cell r="A220">
            <v>40590</v>
          </cell>
          <cell r="B220">
            <v>19.7</v>
          </cell>
        </row>
        <row r="221">
          <cell r="A221">
            <v>40591</v>
          </cell>
          <cell r="B221">
            <v>19.5</v>
          </cell>
        </row>
        <row r="222">
          <cell r="A222">
            <v>40592</v>
          </cell>
          <cell r="B222">
            <v>19.63</v>
          </cell>
        </row>
        <row r="223">
          <cell r="A223">
            <v>40595</v>
          </cell>
          <cell r="B223">
            <v>19.989999999999998</v>
          </cell>
        </row>
        <row r="224">
          <cell r="A224">
            <v>40596</v>
          </cell>
          <cell r="B224">
            <v>19</v>
          </cell>
        </row>
        <row r="225">
          <cell r="A225">
            <v>40597</v>
          </cell>
          <cell r="B225">
            <v>18.600000000000001</v>
          </cell>
        </row>
        <row r="226">
          <cell r="A226">
            <v>40598</v>
          </cell>
          <cell r="B226">
            <v>18.23</v>
          </cell>
        </row>
        <row r="227">
          <cell r="A227">
            <v>40599</v>
          </cell>
          <cell r="B227">
            <v>18.5</v>
          </cell>
        </row>
        <row r="228">
          <cell r="A228">
            <v>40602</v>
          </cell>
          <cell r="B228">
            <v>18.829999999999998</v>
          </cell>
        </row>
        <row r="229">
          <cell r="A229">
            <v>40603</v>
          </cell>
          <cell r="B229">
            <v>18.600000000000001</v>
          </cell>
        </row>
        <row r="230">
          <cell r="A230">
            <v>40604</v>
          </cell>
          <cell r="B230">
            <v>18</v>
          </cell>
        </row>
        <row r="231">
          <cell r="A231">
            <v>40605</v>
          </cell>
          <cell r="B231">
            <v>18.39</v>
          </cell>
        </row>
        <row r="232">
          <cell r="A232">
            <v>40606</v>
          </cell>
          <cell r="B232">
            <v>18</v>
          </cell>
        </row>
        <row r="233">
          <cell r="A233">
            <v>40611</v>
          </cell>
          <cell r="B233">
            <v>18.260000000000002</v>
          </cell>
        </row>
        <row r="234">
          <cell r="A234">
            <v>40612</v>
          </cell>
          <cell r="B234">
            <v>18.8</v>
          </cell>
        </row>
        <row r="235">
          <cell r="A235">
            <v>40613</v>
          </cell>
          <cell r="B235">
            <v>18.600000000000001</v>
          </cell>
        </row>
        <row r="236">
          <cell r="A236">
            <v>40616</v>
          </cell>
          <cell r="B236">
            <v>19.5</v>
          </cell>
        </row>
        <row r="237">
          <cell r="A237">
            <v>40617</v>
          </cell>
          <cell r="B237">
            <v>19.3</v>
          </cell>
        </row>
        <row r="238">
          <cell r="A238">
            <v>40618</v>
          </cell>
          <cell r="B238">
            <v>19</v>
          </cell>
        </row>
        <row r="239">
          <cell r="A239">
            <v>40619</v>
          </cell>
          <cell r="B239">
            <v>18.600000000000001</v>
          </cell>
        </row>
        <row r="240">
          <cell r="A240">
            <v>40620</v>
          </cell>
          <cell r="B240">
            <v>18.61</v>
          </cell>
        </row>
        <row r="241">
          <cell r="A241">
            <v>40623</v>
          </cell>
          <cell r="B241">
            <v>18.55</v>
          </cell>
        </row>
        <row r="242">
          <cell r="A242">
            <v>40624</v>
          </cell>
          <cell r="B242">
            <v>18.690000000000001</v>
          </cell>
        </row>
        <row r="243">
          <cell r="A243">
            <v>40625</v>
          </cell>
          <cell r="B243">
            <v>18.760000000000002</v>
          </cell>
        </row>
        <row r="244">
          <cell r="A244">
            <v>40626</v>
          </cell>
          <cell r="B244">
            <v>18.7</v>
          </cell>
        </row>
        <row r="245">
          <cell r="A245">
            <v>40627</v>
          </cell>
          <cell r="B245">
            <v>19</v>
          </cell>
        </row>
        <row r="246">
          <cell r="A246">
            <v>40630</v>
          </cell>
          <cell r="B246">
            <v>18.600000000000001</v>
          </cell>
        </row>
        <row r="247">
          <cell r="A247">
            <v>40631</v>
          </cell>
          <cell r="B247">
            <v>18.45</v>
          </cell>
        </row>
        <row r="248">
          <cell r="A248">
            <v>40632</v>
          </cell>
          <cell r="B248">
            <v>17.850000000000001</v>
          </cell>
        </row>
        <row r="249">
          <cell r="A249">
            <v>40633</v>
          </cell>
          <cell r="B249">
            <v>17.95</v>
          </cell>
        </row>
        <row r="250">
          <cell r="A250">
            <v>40634</v>
          </cell>
          <cell r="B250">
            <v>18.75</v>
          </cell>
        </row>
        <row r="251">
          <cell r="A251">
            <v>40637</v>
          </cell>
          <cell r="B251">
            <v>18.82</v>
          </cell>
        </row>
        <row r="252">
          <cell r="A252">
            <v>40638</v>
          </cell>
          <cell r="B252">
            <v>19</v>
          </cell>
        </row>
        <row r="253">
          <cell r="A253">
            <v>40639</v>
          </cell>
          <cell r="B253">
            <v>18.899999999999999</v>
          </cell>
        </row>
        <row r="254">
          <cell r="A254">
            <v>40640</v>
          </cell>
          <cell r="B254">
            <v>18.7</v>
          </cell>
        </row>
        <row r="255">
          <cell r="A255">
            <v>40641</v>
          </cell>
          <cell r="B255">
            <v>19.02</v>
          </cell>
        </row>
        <row r="256">
          <cell r="A256">
            <v>40644</v>
          </cell>
          <cell r="B256">
            <v>19.5</v>
          </cell>
        </row>
        <row r="257">
          <cell r="A257">
            <v>40645</v>
          </cell>
          <cell r="B257">
            <v>19.3</v>
          </cell>
        </row>
        <row r="258">
          <cell r="A258">
            <v>40646</v>
          </cell>
          <cell r="B258">
            <v>19.29</v>
          </cell>
        </row>
        <row r="259">
          <cell r="A259">
            <v>40647</v>
          </cell>
          <cell r="B259">
            <v>19.170000000000002</v>
          </cell>
        </row>
        <row r="260">
          <cell r="A260">
            <v>40648</v>
          </cell>
          <cell r="B260">
            <v>19.149999999999999</v>
          </cell>
        </row>
        <row r="261">
          <cell r="A261">
            <v>40651</v>
          </cell>
          <cell r="B261">
            <v>19.2</v>
          </cell>
        </row>
        <row r="262">
          <cell r="A262">
            <v>40652</v>
          </cell>
          <cell r="B262">
            <v>19.739999999999998</v>
          </cell>
        </row>
        <row r="263">
          <cell r="A263">
            <v>40653</v>
          </cell>
          <cell r="B263">
            <v>19.63</v>
          </cell>
        </row>
        <row r="264">
          <cell r="A264">
            <v>40658</v>
          </cell>
          <cell r="B264">
            <v>19.52</v>
          </cell>
        </row>
        <row r="265">
          <cell r="A265">
            <v>40659</v>
          </cell>
          <cell r="B265">
            <v>19.7</v>
          </cell>
        </row>
        <row r="266">
          <cell r="A266">
            <v>40660</v>
          </cell>
          <cell r="B266">
            <v>20.29</v>
          </cell>
        </row>
        <row r="267">
          <cell r="A267">
            <v>40661</v>
          </cell>
          <cell r="B267">
            <v>20.3</v>
          </cell>
        </row>
        <row r="268">
          <cell r="A268">
            <v>40662</v>
          </cell>
          <cell r="B268">
            <v>21.5</v>
          </cell>
        </row>
        <row r="269">
          <cell r="A269">
            <v>40665</v>
          </cell>
          <cell r="B269">
            <v>21.6</v>
          </cell>
        </row>
        <row r="270">
          <cell r="A270">
            <v>40666</v>
          </cell>
          <cell r="B270">
            <v>20.3</v>
          </cell>
        </row>
        <row r="271">
          <cell r="A271">
            <v>40667</v>
          </cell>
          <cell r="B271">
            <v>20.2</v>
          </cell>
        </row>
        <row r="272">
          <cell r="A272">
            <v>40668</v>
          </cell>
          <cell r="B272">
            <v>20.350000000000001</v>
          </cell>
        </row>
        <row r="273">
          <cell r="A273">
            <v>40669</v>
          </cell>
          <cell r="B273">
            <v>20.7</v>
          </cell>
        </row>
        <row r="274">
          <cell r="A274">
            <v>40672</v>
          </cell>
          <cell r="B274">
            <v>20.6</v>
          </cell>
        </row>
        <row r="275">
          <cell r="A275">
            <v>40673</v>
          </cell>
          <cell r="B275">
            <v>20.72</v>
          </cell>
        </row>
        <row r="276">
          <cell r="A276">
            <v>40674</v>
          </cell>
          <cell r="B276">
            <v>20.6</v>
          </cell>
        </row>
        <row r="277">
          <cell r="A277">
            <v>40675</v>
          </cell>
          <cell r="B277">
            <v>20.75</v>
          </cell>
        </row>
        <row r="278">
          <cell r="A278">
            <v>40676</v>
          </cell>
          <cell r="B278">
            <v>20.5</v>
          </cell>
        </row>
        <row r="279">
          <cell r="A279">
            <v>40679</v>
          </cell>
          <cell r="B279">
            <v>20.8</v>
          </cell>
        </row>
        <row r="280">
          <cell r="A280">
            <v>40680</v>
          </cell>
          <cell r="B280">
            <v>20.8</v>
          </cell>
        </row>
        <row r="281">
          <cell r="A281">
            <v>40681</v>
          </cell>
          <cell r="B281">
            <v>20.64</v>
          </cell>
        </row>
        <row r="282">
          <cell r="A282">
            <v>40682</v>
          </cell>
          <cell r="B282">
            <v>20.57</v>
          </cell>
        </row>
        <row r="283">
          <cell r="A283">
            <v>40683</v>
          </cell>
          <cell r="B283">
            <v>20.2</v>
          </cell>
        </row>
        <row r="284">
          <cell r="A284">
            <v>40686</v>
          </cell>
          <cell r="B284">
            <v>20</v>
          </cell>
        </row>
        <row r="285">
          <cell r="A285">
            <v>40687</v>
          </cell>
          <cell r="B285">
            <v>20</v>
          </cell>
        </row>
        <row r="286">
          <cell r="A286">
            <v>40688</v>
          </cell>
          <cell r="B286">
            <v>19.79</v>
          </cell>
        </row>
        <row r="287">
          <cell r="A287">
            <v>40689</v>
          </cell>
          <cell r="B287">
            <v>20.399999999999999</v>
          </cell>
        </row>
        <row r="288">
          <cell r="A288">
            <v>40690</v>
          </cell>
          <cell r="B288">
            <v>20.45</v>
          </cell>
        </row>
        <row r="289">
          <cell r="A289">
            <v>40693</v>
          </cell>
          <cell r="B289">
            <v>20.65</v>
          </cell>
        </row>
        <row r="290">
          <cell r="A290">
            <v>40694</v>
          </cell>
          <cell r="B290">
            <v>21.08</v>
          </cell>
        </row>
        <row r="291">
          <cell r="A291">
            <v>40695</v>
          </cell>
          <cell r="B291">
            <v>21.27</v>
          </cell>
        </row>
        <row r="292">
          <cell r="A292">
            <v>40696</v>
          </cell>
          <cell r="B292">
            <v>21.2</v>
          </cell>
        </row>
        <row r="293">
          <cell r="A293">
            <v>40697</v>
          </cell>
          <cell r="B293">
            <v>21.35</v>
          </cell>
        </row>
        <row r="294">
          <cell r="A294">
            <v>40700</v>
          </cell>
          <cell r="B294">
            <v>22.42</v>
          </cell>
        </row>
        <row r="295">
          <cell r="A295">
            <v>40701</v>
          </cell>
          <cell r="B295">
            <v>23</v>
          </cell>
        </row>
        <row r="296">
          <cell r="A296">
            <v>40702</v>
          </cell>
          <cell r="B296">
            <v>23</v>
          </cell>
        </row>
        <row r="297">
          <cell r="A297">
            <v>40703</v>
          </cell>
          <cell r="B297">
            <v>22.5</v>
          </cell>
        </row>
        <row r="298">
          <cell r="A298">
            <v>40704</v>
          </cell>
          <cell r="B298">
            <v>22.95</v>
          </cell>
        </row>
        <row r="299">
          <cell r="A299">
            <v>40707</v>
          </cell>
          <cell r="B299">
            <v>22.4</v>
          </cell>
        </row>
        <row r="300">
          <cell r="A300">
            <v>40708</v>
          </cell>
          <cell r="B300">
            <v>22.59</v>
          </cell>
        </row>
        <row r="301">
          <cell r="A301">
            <v>40709</v>
          </cell>
          <cell r="B301">
            <v>21.41</v>
          </cell>
        </row>
        <row r="302">
          <cell r="A302">
            <v>40710</v>
          </cell>
          <cell r="B302">
            <v>21.2</v>
          </cell>
        </row>
        <row r="303">
          <cell r="A303">
            <v>40711</v>
          </cell>
          <cell r="B303">
            <v>21.15</v>
          </cell>
        </row>
        <row r="304">
          <cell r="A304">
            <v>40714</v>
          </cell>
          <cell r="B304">
            <v>21</v>
          </cell>
        </row>
        <row r="305">
          <cell r="A305">
            <v>40715</v>
          </cell>
          <cell r="B305">
            <v>21.2</v>
          </cell>
        </row>
        <row r="306">
          <cell r="A306">
            <v>40716</v>
          </cell>
          <cell r="B306">
            <v>20.9</v>
          </cell>
        </row>
        <row r="307">
          <cell r="A307">
            <v>40718</v>
          </cell>
          <cell r="B307">
            <v>21.39</v>
          </cell>
        </row>
        <row r="308">
          <cell r="A308">
            <v>40721</v>
          </cell>
          <cell r="B308">
            <v>21.3</v>
          </cell>
        </row>
        <row r="309">
          <cell r="A309">
            <v>40722</v>
          </cell>
          <cell r="B309">
            <v>22</v>
          </cell>
        </row>
        <row r="310">
          <cell r="A310">
            <v>40723</v>
          </cell>
          <cell r="B310">
            <v>22.5</v>
          </cell>
        </row>
        <row r="311">
          <cell r="A311">
            <v>40724</v>
          </cell>
          <cell r="B311">
            <v>22.5</v>
          </cell>
        </row>
        <row r="312">
          <cell r="A312">
            <v>40725</v>
          </cell>
          <cell r="B312">
            <v>22.8</v>
          </cell>
        </row>
        <row r="313">
          <cell r="A313">
            <v>40728</v>
          </cell>
          <cell r="B313">
            <v>23.2</v>
          </cell>
        </row>
        <row r="314">
          <cell r="A314">
            <v>40729</v>
          </cell>
          <cell r="B314">
            <v>22.4</v>
          </cell>
        </row>
        <row r="315">
          <cell r="A315">
            <v>40730</v>
          </cell>
          <cell r="B315">
            <v>22.35</v>
          </cell>
        </row>
        <row r="316">
          <cell r="A316">
            <v>40731</v>
          </cell>
          <cell r="B316">
            <v>22.58</v>
          </cell>
        </row>
        <row r="317">
          <cell r="A317">
            <v>40732</v>
          </cell>
          <cell r="B317">
            <v>22.25</v>
          </cell>
        </row>
        <row r="318">
          <cell r="A318">
            <v>40735</v>
          </cell>
          <cell r="B318">
            <v>21.78</v>
          </cell>
        </row>
        <row r="319">
          <cell r="A319">
            <v>40736</v>
          </cell>
          <cell r="B319">
            <v>21.35</v>
          </cell>
        </row>
        <row r="320">
          <cell r="A320">
            <v>40737</v>
          </cell>
          <cell r="B320">
            <v>21.45</v>
          </cell>
        </row>
        <row r="321">
          <cell r="A321">
            <v>40738</v>
          </cell>
          <cell r="B321">
            <v>21</v>
          </cell>
        </row>
        <row r="322">
          <cell r="A322">
            <v>40739</v>
          </cell>
          <cell r="B322">
            <v>21.2</v>
          </cell>
        </row>
        <row r="323">
          <cell r="A323">
            <v>40742</v>
          </cell>
          <cell r="B323">
            <v>21.21</v>
          </cell>
        </row>
        <row r="324">
          <cell r="A324">
            <v>40743</v>
          </cell>
          <cell r="B324">
            <v>21.05</v>
          </cell>
        </row>
        <row r="325">
          <cell r="A325">
            <v>40744</v>
          </cell>
          <cell r="B325">
            <v>21.4</v>
          </cell>
        </row>
        <row r="326">
          <cell r="A326">
            <v>40745</v>
          </cell>
          <cell r="B326">
            <v>21.5</v>
          </cell>
        </row>
        <row r="327">
          <cell r="A327">
            <v>40746</v>
          </cell>
          <cell r="B327">
            <v>21.65</v>
          </cell>
        </row>
        <row r="328">
          <cell r="A328">
            <v>40749</v>
          </cell>
          <cell r="B328">
            <v>21.61</v>
          </cell>
        </row>
        <row r="329">
          <cell r="A329">
            <v>40750</v>
          </cell>
          <cell r="B329">
            <v>21.34</v>
          </cell>
        </row>
        <row r="330">
          <cell r="A330">
            <v>40751</v>
          </cell>
          <cell r="B330">
            <v>21.11</v>
          </cell>
        </row>
        <row r="331">
          <cell r="A331">
            <v>40752</v>
          </cell>
          <cell r="B331">
            <v>21.09</v>
          </cell>
        </row>
        <row r="332">
          <cell r="A332">
            <v>40753</v>
          </cell>
          <cell r="B332">
            <v>21</v>
          </cell>
        </row>
        <row r="333">
          <cell r="A333">
            <v>40756</v>
          </cell>
          <cell r="B333">
            <v>21.47</v>
          </cell>
        </row>
        <row r="334">
          <cell r="A334">
            <v>40757</v>
          </cell>
          <cell r="B334">
            <v>21.2</v>
          </cell>
        </row>
        <row r="335">
          <cell r="A335">
            <v>40758</v>
          </cell>
          <cell r="B335">
            <v>20.75</v>
          </cell>
        </row>
        <row r="336">
          <cell r="A336">
            <v>40759</v>
          </cell>
          <cell r="B336">
            <v>19.05</v>
          </cell>
        </row>
        <row r="337">
          <cell r="A337">
            <v>40760</v>
          </cell>
          <cell r="B337">
            <v>19.02</v>
          </cell>
        </row>
        <row r="338">
          <cell r="A338">
            <v>40763</v>
          </cell>
          <cell r="B338">
            <v>17.45</v>
          </cell>
        </row>
        <row r="339">
          <cell r="A339">
            <v>40764</v>
          </cell>
          <cell r="B339">
            <v>17.600000000000001</v>
          </cell>
        </row>
        <row r="340">
          <cell r="A340">
            <v>40765</v>
          </cell>
          <cell r="B340">
            <v>17.600000000000001</v>
          </cell>
        </row>
        <row r="341">
          <cell r="A341">
            <v>40766</v>
          </cell>
          <cell r="B341">
            <v>18.2</v>
          </cell>
        </row>
        <row r="342">
          <cell r="A342">
            <v>40767</v>
          </cell>
          <cell r="B342">
            <v>18.25</v>
          </cell>
        </row>
        <row r="343">
          <cell r="A343">
            <v>40770</v>
          </cell>
          <cell r="B343">
            <v>18.899999999999999</v>
          </cell>
        </row>
        <row r="344">
          <cell r="A344">
            <v>40771</v>
          </cell>
          <cell r="B344">
            <v>19.25</v>
          </cell>
        </row>
        <row r="345">
          <cell r="A345">
            <v>40772</v>
          </cell>
          <cell r="B345">
            <v>19.27</v>
          </cell>
        </row>
        <row r="346">
          <cell r="A346">
            <v>40773</v>
          </cell>
          <cell r="B346">
            <v>18.84</v>
          </cell>
        </row>
        <row r="347">
          <cell r="A347">
            <v>40774</v>
          </cell>
          <cell r="B347">
            <v>18.75</v>
          </cell>
        </row>
        <row r="348">
          <cell r="A348">
            <v>40777</v>
          </cell>
          <cell r="B348">
            <v>19.260000000000002</v>
          </cell>
        </row>
        <row r="349">
          <cell r="A349">
            <v>40778</v>
          </cell>
          <cell r="B349">
            <v>19.7</v>
          </cell>
        </row>
        <row r="350">
          <cell r="A350">
            <v>40779</v>
          </cell>
          <cell r="B350">
            <v>19.95</v>
          </cell>
        </row>
        <row r="351">
          <cell r="A351">
            <v>40780</v>
          </cell>
          <cell r="B351">
            <v>19.39</v>
          </cell>
        </row>
        <row r="352">
          <cell r="A352">
            <v>40781</v>
          </cell>
          <cell r="B352">
            <v>19.100000000000001</v>
          </cell>
        </row>
        <row r="353">
          <cell r="A353">
            <v>40784</v>
          </cell>
          <cell r="B353">
            <v>19.149999999999999</v>
          </cell>
        </row>
        <row r="354">
          <cell r="A354">
            <v>40785</v>
          </cell>
          <cell r="B354">
            <v>19.72</v>
          </cell>
        </row>
        <row r="355">
          <cell r="A355">
            <v>40786</v>
          </cell>
          <cell r="B355">
            <v>20.010000000000002</v>
          </cell>
        </row>
        <row r="356">
          <cell r="A356">
            <v>40787</v>
          </cell>
          <cell r="B356">
            <v>21.8</v>
          </cell>
        </row>
        <row r="357">
          <cell r="A357">
            <v>40788</v>
          </cell>
          <cell r="B357">
            <v>20.65</v>
          </cell>
        </row>
        <row r="358">
          <cell r="A358">
            <v>40791</v>
          </cell>
          <cell r="B358">
            <v>19.940000000000001</v>
          </cell>
        </row>
        <row r="359">
          <cell r="A359">
            <v>40792</v>
          </cell>
          <cell r="B359">
            <v>20.09</v>
          </cell>
        </row>
        <row r="360">
          <cell r="A360">
            <v>40794</v>
          </cell>
          <cell r="B360">
            <v>20.14</v>
          </cell>
        </row>
        <row r="361">
          <cell r="A361">
            <v>40795</v>
          </cell>
          <cell r="B361">
            <v>19.63</v>
          </cell>
        </row>
        <row r="362">
          <cell r="A362">
            <v>40798</v>
          </cell>
          <cell r="B362">
            <v>19.09</v>
          </cell>
        </row>
        <row r="363">
          <cell r="A363">
            <v>40799</v>
          </cell>
          <cell r="B363">
            <v>18.989999999999998</v>
          </cell>
        </row>
        <row r="364">
          <cell r="A364">
            <v>40800</v>
          </cell>
          <cell r="B364">
            <v>19.3</v>
          </cell>
        </row>
        <row r="365">
          <cell r="A365">
            <v>40801</v>
          </cell>
          <cell r="B365">
            <v>19.899999999999999</v>
          </cell>
        </row>
        <row r="366">
          <cell r="A366">
            <v>40802</v>
          </cell>
          <cell r="B366">
            <v>19.350000000000001</v>
          </cell>
        </row>
        <row r="367">
          <cell r="A367">
            <v>40805</v>
          </cell>
          <cell r="B367">
            <v>19</v>
          </cell>
        </row>
        <row r="368">
          <cell r="A368">
            <v>40806</v>
          </cell>
          <cell r="B368">
            <v>19.010000000000002</v>
          </cell>
        </row>
        <row r="369">
          <cell r="A369">
            <v>40807</v>
          </cell>
          <cell r="B369">
            <v>19.18</v>
          </cell>
        </row>
        <row r="370">
          <cell r="A370">
            <v>40808</v>
          </cell>
          <cell r="B370">
            <v>17.72</v>
          </cell>
        </row>
        <row r="371">
          <cell r="A371">
            <v>40809</v>
          </cell>
          <cell r="B371">
            <v>17.96</v>
          </cell>
        </row>
        <row r="372">
          <cell r="A372">
            <v>40812</v>
          </cell>
          <cell r="B372">
            <v>18.399999999999999</v>
          </cell>
        </row>
        <row r="373">
          <cell r="A373">
            <v>40813</v>
          </cell>
          <cell r="B373">
            <v>18.45</v>
          </cell>
        </row>
        <row r="374">
          <cell r="A374">
            <v>40814</v>
          </cell>
          <cell r="B374">
            <v>18.03</v>
          </cell>
        </row>
        <row r="375">
          <cell r="A375">
            <v>40815</v>
          </cell>
          <cell r="B375">
            <v>17.72</v>
          </cell>
        </row>
        <row r="376">
          <cell r="A376">
            <v>40816</v>
          </cell>
          <cell r="B376">
            <v>19.3</v>
          </cell>
        </row>
        <row r="377">
          <cell r="A377">
            <v>40819</v>
          </cell>
          <cell r="B377">
            <v>17.23</v>
          </cell>
        </row>
        <row r="378">
          <cell r="A378">
            <v>40820</v>
          </cell>
          <cell r="B378">
            <v>17.28</v>
          </cell>
        </row>
        <row r="379">
          <cell r="A379">
            <v>40821</v>
          </cell>
          <cell r="B379">
            <v>17.8</v>
          </cell>
        </row>
        <row r="380">
          <cell r="A380">
            <v>40822</v>
          </cell>
          <cell r="B380">
            <v>17.96</v>
          </cell>
        </row>
        <row r="381">
          <cell r="A381">
            <v>40823</v>
          </cell>
          <cell r="B381">
            <v>18.27</v>
          </cell>
        </row>
        <row r="382">
          <cell r="A382">
            <v>40826</v>
          </cell>
          <cell r="B382">
            <v>18.899999999999999</v>
          </cell>
        </row>
        <row r="383">
          <cell r="A383">
            <v>40827</v>
          </cell>
          <cell r="B383">
            <v>18</v>
          </cell>
        </row>
        <row r="384">
          <cell r="A384">
            <v>40829</v>
          </cell>
          <cell r="B384">
            <v>17.39</v>
          </cell>
        </row>
        <row r="385">
          <cell r="A385">
            <v>40830</v>
          </cell>
          <cell r="B385">
            <v>17.5</v>
          </cell>
        </row>
        <row r="386">
          <cell r="A386">
            <v>40833</v>
          </cell>
          <cell r="B386">
            <v>17.2</v>
          </cell>
        </row>
        <row r="387">
          <cell r="A387">
            <v>40834</v>
          </cell>
          <cell r="B387">
            <v>17.2</v>
          </cell>
        </row>
        <row r="388">
          <cell r="A388">
            <v>40835</v>
          </cell>
          <cell r="B388">
            <v>17.57</v>
          </cell>
        </row>
        <row r="389">
          <cell r="A389">
            <v>40836</v>
          </cell>
          <cell r="B389">
            <v>17.010000000000002</v>
          </cell>
        </row>
        <row r="390">
          <cell r="A390">
            <v>40837</v>
          </cell>
          <cell r="B390">
            <v>17.43</v>
          </cell>
        </row>
        <row r="391">
          <cell r="A391">
            <v>40840</v>
          </cell>
          <cell r="B391">
            <v>17.420000000000002</v>
          </cell>
        </row>
        <row r="392">
          <cell r="A392">
            <v>40841</v>
          </cell>
          <cell r="B392">
            <v>17.68</v>
          </cell>
        </row>
        <row r="393">
          <cell r="A393">
            <v>40842</v>
          </cell>
          <cell r="B393">
            <v>17.5</v>
          </cell>
        </row>
        <row r="394">
          <cell r="A394">
            <v>40843</v>
          </cell>
          <cell r="B394">
            <v>17.940000000000001</v>
          </cell>
        </row>
        <row r="395">
          <cell r="A395">
            <v>40844</v>
          </cell>
          <cell r="B395">
            <v>17.63</v>
          </cell>
        </row>
        <row r="396">
          <cell r="A396">
            <v>40847</v>
          </cell>
          <cell r="B396">
            <v>17.149999999999999</v>
          </cell>
        </row>
        <row r="397">
          <cell r="A397">
            <v>40848</v>
          </cell>
          <cell r="B397">
            <v>17.55</v>
          </cell>
        </row>
        <row r="398">
          <cell r="A398">
            <v>40850</v>
          </cell>
          <cell r="B398">
            <v>17.11</v>
          </cell>
        </row>
        <row r="399">
          <cell r="A399">
            <v>40851</v>
          </cell>
          <cell r="B399">
            <v>17.149999999999999</v>
          </cell>
        </row>
        <row r="400">
          <cell r="A400">
            <v>40854</v>
          </cell>
          <cell r="B400">
            <v>17.25</v>
          </cell>
        </row>
        <row r="401">
          <cell r="A401">
            <v>40855</v>
          </cell>
          <cell r="B401">
            <v>17.2</v>
          </cell>
        </row>
        <row r="402">
          <cell r="A402">
            <v>40856</v>
          </cell>
          <cell r="B402">
            <v>17.899999999999999</v>
          </cell>
        </row>
        <row r="403">
          <cell r="A403">
            <v>40857</v>
          </cell>
          <cell r="B403">
            <v>17.899999999999999</v>
          </cell>
        </row>
        <row r="404">
          <cell r="A404">
            <v>40858</v>
          </cell>
          <cell r="B404">
            <v>17.34</v>
          </cell>
        </row>
        <row r="405">
          <cell r="A405">
            <v>40861</v>
          </cell>
          <cell r="B405">
            <v>16.899999999999999</v>
          </cell>
        </row>
        <row r="406">
          <cell r="A406">
            <v>40863</v>
          </cell>
          <cell r="B406">
            <v>16.309999999999999</v>
          </cell>
        </row>
        <row r="407">
          <cell r="A407">
            <v>40864</v>
          </cell>
          <cell r="B407">
            <v>15.97</v>
          </cell>
        </row>
        <row r="408">
          <cell r="A408">
            <v>40865</v>
          </cell>
          <cell r="B408">
            <v>15.35</v>
          </cell>
        </row>
        <row r="409">
          <cell r="A409">
            <v>40868</v>
          </cell>
          <cell r="B409">
            <v>15.2</v>
          </cell>
        </row>
        <row r="410">
          <cell r="A410">
            <v>40869</v>
          </cell>
          <cell r="B410">
            <v>15</v>
          </cell>
        </row>
        <row r="411">
          <cell r="A411">
            <v>40870</v>
          </cell>
          <cell r="B411">
            <v>14.91</v>
          </cell>
        </row>
        <row r="412">
          <cell r="A412">
            <v>40871</v>
          </cell>
          <cell r="B412">
            <v>14.91</v>
          </cell>
        </row>
        <row r="413">
          <cell r="A413">
            <v>40872</v>
          </cell>
          <cell r="B413">
            <v>15.35</v>
          </cell>
        </row>
        <row r="414">
          <cell r="A414">
            <v>40875</v>
          </cell>
          <cell r="B414">
            <v>15.69</v>
          </cell>
        </row>
        <row r="415">
          <cell r="A415">
            <v>40876</v>
          </cell>
          <cell r="B415">
            <v>15.58</v>
          </cell>
        </row>
        <row r="416">
          <cell r="A416">
            <v>40877</v>
          </cell>
          <cell r="B416">
            <v>16</v>
          </cell>
        </row>
        <row r="417">
          <cell r="A417">
            <v>40878</v>
          </cell>
          <cell r="B417">
            <v>16.75</v>
          </cell>
        </row>
        <row r="418">
          <cell r="A418">
            <v>40879</v>
          </cell>
          <cell r="B418">
            <v>17.399999999999999</v>
          </cell>
        </row>
        <row r="419">
          <cell r="A419">
            <v>40882</v>
          </cell>
          <cell r="B419">
            <v>17.399999999999999</v>
          </cell>
        </row>
        <row r="420">
          <cell r="A420">
            <v>40883</v>
          </cell>
          <cell r="B420">
            <v>16.95</v>
          </cell>
        </row>
        <row r="421">
          <cell r="A421">
            <v>40884</v>
          </cell>
          <cell r="B421">
            <v>17</v>
          </cell>
        </row>
        <row r="422">
          <cell r="A422">
            <v>40885</v>
          </cell>
          <cell r="B422">
            <v>16.73</v>
          </cell>
        </row>
        <row r="423">
          <cell r="A423">
            <v>40886</v>
          </cell>
          <cell r="B423">
            <v>16.600000000000001</v>
          </cell>
        </row>
        <row r="424">
          <cell r="A424">
            <v>40889</v>
          </cell>
          <cell r="B424">
            <v>16.3</v>
          </cell>
        </row>
        <row r="425">
          <cell r="A425">
            <v>40890</v>
          </cell>
          <cell r="B425">
            <v>16</v>
          </cell>
        </row>
        <row r="426">
          <cell r="A426">
            <v>40891</v>
          </cell>
          <cell r="B426">
            <v>15.7</v>
          </cell>
        </row>
        <row r="427">
          <cell r="A427">
            <v>40892</v>
          </cell>
          <cell r="B427">
            <v>15.6</v>
          </cell>
        </row>
        <row r="428">
          <cell r="A428">
            <v>40893</v>
          </cell>
          <cell r="B428">
            <v>16</v>
          </cell>
        </row>
        <row r="429">
          <cell r="A429">
            <v>40896</v>
          </cell>
          <cell r="B429">
            <v>16.100000000000001</v>
          </cell>
        </row>
        <row r="430">
          <cell r="A430">
            <v>40897</v>
          </cell>
          <cell r="B430">
            <v>16.2</v>
          </cell>
        </row>
        <row r="431">
          <cell r="A431">
            <v>40898</v>
          </cell>
          <cell r="B431">
            <v>16.27</v>
          </cell>
        </row>
        <row r="432">
          <cell r="A432">
            <v>40899</v>
          </cell>
          <cell r="B432">
            <v>16</v>
          </cell>
        </row>
        <row r="433">
          <cell r="A433">
            <v>40900</v>
          </cell>
          <cell r="B433">
            <v>16.29</v>
          </cell>
        </row>
        <row r="434">
          <cell r="A434">
            <v>40903</v>
          </cell>
          <cell r="B434">
            <v>16.5</v>
          </cell>
        </row>
        <row r="435">
          <cell r="A435">
            <v>40904</v>
          </cell>
          <cell r="B435">
            <v>16.95</v>
          </cell>
        </row>
        <row r="436">
          <cell r="A436">
            <v>40905</v>
          </cell>
          <cell r="B436">
            <v>16.989999999999998</v>
          </cell>
        </row>
        <row r="437">
          <cell r="A437">
            <v>40906</v>
          </cell>
          <cell r="B437">
            <v>17.7</v>
          </cell>
        </row>
        <row r="438">
          <cell r="A438">
            <v>40910</v>
          </cell>
          <cell r="B438">
            <v>17.18</v>
          </cell>
        </row>
        <row r="439">
          <cell r="A439">
            <v>40911</v>
          </cell>
          <cell r="B439">
            <v>17.5</v>
          </cell>
        </row>
        <row r="440">
          <cell r="A440">
            <v>40912</v>
          </cell>
          <cell r="B440">
            <v>17.75</v>
          </cell>
        </row>
        <row r="441">
          <cell r="A441">
            <v>40913</v>
          </cell>
          <cell r="B441">
            <v>17.55</v>
          </cell>
        </row>
        <row r="442">
          <cell r="A442">
            <v>40914</v>
          </cell>
          <cell r="B442">
            <v>17.8</v>
          </cell>
        </row>
        <row r="443">
          <cell r="A443">
            <v>40917</v>
          </cell>
          <cell r="B443">
            <v>17.8</v>
          </cell>
        </row>
        <row r="444">
          <cell r="A444">
            <v>40918</v>
          </cell>
          <cell r="B444">
            <v>17.7</v>
          </cell>
        </row>
        <row r="445">
          <cell r="A445">
            <v>40919</v>
          </cell>
          <cell r="B445">
            <v>18</v>
          </cell>
        </row>
        <row r="446">
          <cell r="A446">
            <v>40920</v>
          </cell>
          <cell r="B446">
            <v>18.3</v>
          </cell>
        </row>
        <row r="447">
          <cell r="A447">
            <v>40921</v>
          </cell>
          <cell r="B447">
            <v>18.52</v>
          </cell>
        </row>
        <row r="448">
          <cell r="A448">
            <v>40924</v>
          </cell>
          <cell r="B448">
            <v>18.98</v>
          </cell>
        </row>
        <row r="449">
          <cell r="A449">
            <v>40925</v>
          </cell>
          <cell r="B449">
            <v>19.12</v>
          </cell>
        </row>
        <row r="450">
          <cell r="A450">
            <v>40926</v>
          </cell>
          <cell r="B450">
            <v>19.329999999999998</v>
          </cell>
        </row>
        <row r="451">
          <cell r="A451">
            <v>40927</v>
          </cell>
          <cell r="B451">
            <v>19.38</v>
          </cell>
        </row>
        <row r="452">
          <cell r="A452">
            <v>40928</v>
          </cell>
          <cell r="B452">
            <v>20</v>
          </cell>
        </row>
        <row r="453">
          <cell r="A453">
            <v>40931</v>
          </cell>
          <cell r="B453">
            <v>20.58</v>
          </cell>
        </row>
        <row r="454">
          <cell r="A454">
            <v>40932</v>
          </cell>
          <cell r="B454">
            <v>20.149999999999999</v>
          </cell>
        </row>
        <row r="455">
          <cell r="A455">
            <v>40934</v>
          </cell>
          <cell r="B455">
            <v>20.38</v>
          </cell>
        </row>
        <row r="456">
          <cell r="A456">
            <v>40935</v>
          </cell>
          <cell r="B456">
            <v>20</v>
          </cell>
        </row>
        <row r="457">
          <cell r="A457">
            <v>40938</v>
          </cell>
          <cell r="B457">
            <v>20.43</v>
          </cell>
        </row>
        <row r="458">
          <cell r="A458">
            <v>40939</v>
          </cell>
          <cell r="B458">
            <v>21.68</v>
          </cell>
        </row>
        <row r="459">
          <cell r="A459">
            <v>40940</v>
          </cell>
          <cell r="B459">
            <v>21.89</v>
          </cell>
        </row>
        <row r="460">
          <cell r="A460">
            <v>40941</v>
          </cell>
          <cell r="B460">
            <v>21.47</v>
          </cell>
        </row>
        <row r="461">
          <cell r="A461">
            <v>40942</v>
          </cell>
          <cell r="B461">
            <v>21.98</v>
          </cell>
        </row>
        <row r="462">
          <cell r="A462">
            <v>40945</v>
          </cell>
          <cell r="B462">
            <v>21.54</v>
          </cell>
        </row>
        <row r="463">
          <cell r="A463">
            <v>40946</v>
          </cell>
          <cell r="B463">
            <v>21.5</v>
          </cell>
        </row>
        <row r="464">
          <cell r="A464">
            <v>40947</v>
          </cell>
          <cell r="B464">
            <v>22.3</v>
          </cell>
        </row>
        <row r="465">
          <cell r="A465">
            <v>40948</v>
          </cell>
          <cell r="B465">
            <v>21.83</v>
          </cell>
        </row>
        <row r="466">
          <cell r="A466">
            <v>40949</v>
          </cell>
          <cell r="B466">
            <v>21.5</v>
          </cell>
        </row>
        <row r="467">
          <cell r="A467">
            <v>40952</v>
          </cell>
          <cell r="B467">
            <v>22.1</v>
          </cell>
        </row>
        <row r="468">
          <cell r="A468">
            <v>40953</v>
          </cell>
          <cell r="B468">
            <v>22.5</v>
          </cell>
        </row>
        <row r="469">
          <cell r="A469">
            <v>40954</v>
          </cell>
          <cell r="B469">
            <v>22.96</v>
          </cell>
        </row>
        <row r="470">
          <cell r="A470">
            <v>40955</v>
          </cell>
          <cell r="B470">
            <v>22.85</v>
          </cell>
        </row>
        <row r="471">
          <cell r="A471">
            <v>40956</v>
          </cell>
          <cell r="B471">
            <v>22.5</v>
          </cell>
        </row>
        <row r="472">
          <cell r="A472">
            <v>40961</v>
          </cell>
          <cell r="B472">
            <v>23.15</v>
          </cell>
        </row>
        <row r="473">
          <cell r="A473">
            <v>40962</v>
          </cell>
          <cell r="B473">
            <v>22.86</v>
          </cell>
        </row>
        <row r="474">
          <cell r="A474">
            <v>40963</v>
          </cell>
          <cell r="B474">
            <v>22.91</v>
          </cell>
        </row>
        <row r="475">
          <cell r="A475">
            <v>40966</v>
          </cell>
          <cell r="B475">
            <v>22.55</v>
          </cell>
        </row>
        <row r="476">
          <cell r="A476">
            <v>40967</v>
          </cell>
          <cell r="B476">
            <v>22.45</v>
          </cell>
        </row>
        <row r="477">
          <cell r="A477">
            <v>40968</v>
          </cell>
          <cell r="B477">
            <v>22.4</v>
          </cell>
        </row>
        <row r="478">
          <cell r="A478">
            <v>40969</v>
          </cell>
          <cell r="B478">
            <v>22.9</v>
          </cell>
        </row>
        <row r="479">
          <cell r="A479">
            <v>40970</v>
          </cell>
          <cell r="B479">
            <v>22.69</v>
          </cell>
        </row>
        <row r="480">
          <cell r="A480">
            <v>40973</v>
          </cell>
          <cell r="B480">
            <v>22.56</v>
          </cell>
        </row>
        <row r="481">
          <cell r="A481">
            <v>40974</v>
          </cell>
          <cell r="B481">
            <v>22.47</v>
          </cell>
        </row>
        <row r="482">
          <cell r="A482">
            <v>40975</v>
          </cell>
          <cell r="B482">
            <v>22.54</v>
          </cell>
        </row>
        <row r="483">
          <cell r="A483">
            <v>40976</v>
          </cell>
          <cell r="B483">
            <v>22.74</v>
          </cell>
        </row>
        <row r="484">
          <cell r="A484">
            <v>40977</v>
          </cell>
          <cell r="B484">
            <v>22.67</v>
          </cell>
        </row>
        <row r="485">
          <cell r="A485">
            <v>40980</v>
          </cell>
          <cell r="B485">
            <v>22.78</v>
          </cell>
        </row>
        <row r="486">
          <cell r="A486">
            <v>40981</v>
          </cell>
          <cell r="B486">
            <v>23.05</v>
          </cell>
        </row>
        <row r="487">
          <cell r="A487">
            <v>40982</v>
          </cell>
          <cell r="B487">
            <v>23.15</v>
          </cell>
        </row>
        <row r="488">
          <cell r="A488">
            <v>40983</v>
          </cell>
          <cell r="B488">
            <v>22.25</v>
          </cell>
        </row>
        <row r="489">
          <cell r="A489">
            <v>40984</v>
          </cell>
          <cell r="B489">
            <v>22.11</v>
          </cell>
        </row>
        <row r="490">
          <cell r="A490">
            <v>40987</v>
          </cell>
          <cell r="B490">
            <v>22.64</v>
          </cell>
        </row>
        <row r="491">
          <cell r="A491">
            <v>40988</v>
          </cell>
          <cell r="B491">
            <v>22.2</v>
          </cell>
        </row>
        <row r="492">
          <cell r="A492">
            <v>40989</v>
          </cell>
          <cell r="B492">
            <v>22.7</v>
          </cell>
        </row>
        <row r="493">
          <cell r="A493">
            <v>40990</v>
          </cell>
          <cell r="B493">
            <v>22.05</v>
          </cell>
        </row>
        <row r="494">
          <cell r="A494">
            <v>40991</v>
          </cell>
          <cell r="B494">
            <v>22.49</v>
          </cell>
        </row>
        <row r="495">
          <cell r="A495">
            <v>40994</v>
          </cell>
          <cell r="B495">
            <v>22.3</v>
          </cell>
        </row>
        <row r="496">
          <cell r="A496">
            <v>40995</v>
          </cell>
          <cell r="B496">
            <v>22.45</v>
          </cell>
        </row>
        <row r="497">
          <cell r="A497">
            <v>40996</v>
          </cell>
          <cell r="B497">
            <v>22</v>
          </cell>
        </row>
        <row r="498">
          <cell r="A498">
            <v>40997</v>
          </cell>
          <cell r="B498">
            <v>21.96</v>
          </cell>
        </row>
        <row r="499">
          <cell r="A499">
            <v>40998</v>
          </cell>
          <cell r="B499">
            <v>23.3</v>
          </cell>
        </row>
        <row r="500">
          <cell r="A500">
            <v>41001</v>
          </cell>
          <cell r="B500">
            <v>23.2</v>
          </cell>
        </row>
        <row r="501">
          <cell r="A501">
            <v>41002</v>
          </cell>
          <cell r="B501">
            <v>22.85</v>
          </cell>
        </row>
        <row r="502">
          <cell r="A502">
            <v>41003</v>
          </cell>
          <cell r="B502">
            <v>23</v>
          </cell>
        </row>
        <row r="503">
          <cell r="A503">
            <v>41004</v>
          </cell>
          <cell r="B503">
            <v>23.18</v>
          </cell>
        </row>
        <row r="504">
          <cell r="A504">
            <v>41008</v>
          </cell>
          <cell r="B504">
            <v>23.2</v>
          </cell>
        </row>
        <row r="505">
          <cell r="A505">
            <v>41009</v>
          </cell>
          <cell r="B505">
            <v>22.8</v>
          </cell>
        </row>
        <row r="506">
          <cell r="A506">
            <v>41010</v>
          </cell>
          <cell r="B506">
            <v>23.8</v>
          </cell>
        </row>
        <row r="507">
          <cell r="A507">
            <v>41011</v>
          </cell>
          <cell r="B507">
            <v>24</v>
          </cell>
        </row>
        <row r="508">
          <cell r="A508">
            <v>41012</v>
          </cell>
          <cell r="B508">
            <v>23.5</v>
          </cell>
        </row>
        <row r="509">
          <cell r="A509">
            <v>41015</v>
          </cell>
          <cell r="B509">
            <v>23.79</v>
          </cell>
        </row>
        <row r="510">
          <cell r="A510">
            <v>41016</v>
          </cell>
          <cell r="B510">
            <v>23.8</v>
          </cell>
        </row>
        <row r="511">
          <cell r="A511">
            <v>41017</v>
          </cell>
          <cell r="B511">
            <v>25</v>
          </cell>
        </row>
        <row r="512">
          <cell r="A512">
            <v>41018</v>
          </cell>
          <cell r="B512">
            <v>24.56</v>
          </cell>
        </row>
        <row r="513">
          <cell r="A513">
            <v>41019</v>
          </cell>
          <cell r="B513">
            <v>24</v>
          </cell>
        </row>
        <row r="514">
          <cell r="A514">
            <v>41022</v>
          </cell>
          <cell r="B514">
            <v>24.76</v>
          </cell>
        </row>
        <row r="515">
          <cell r="A515">
            <v>41023</v>
          </cell>
          <cell r="B515">
            <v>24.92</v>
          </cell>
        </row>
        <row r="516">
          <cell r="A516">
            <v>41024</v>
          </cell>
          <cell r="B516">
            <v>24.5</v>
          </cell>
        </row>
        <row r="517">
          <cell r="A517">
            <v>41025</v>
          </cell>
          <cell r="B517">
            <v>24.8</v>
          </cell>
        </row>
        <row r="518">
          <cell r="A518">
            <v>41026</v>
          </cell>
          <cell r="B518">
            <v>24.5</v>
          </cell>
        </row>
        <row r="519">
          <cell r="A519">
            <v>41029</v>
          </cell>
          <cell r="B519">
            <v>24.79</v>
          </cell>
        </row>
        <row r="520">
          <cell r="A520">
            <v>41031</v>
          </cell>
          <cell r="B520">
            <v>23.96</v>
          </cell>
        </row>
        <row r="521">
          <cell r="A521">
            <v>41032</v>
          </cell>
          <cell r="B521">
            <v>24.05</v>
          </cell>
        </row>
        <row r="522">
          <cell r="A522">
            <v>41033</v>
          </cell>
          <cell r="B522">
            <v>24.05</v>
          </cell>
        </row>
        <row r="523">
          <cell r="A523">
            <v>41036</v>
          </cell>
          <cell r="B523">
            <v>24.06</v>
          </cell>
        </row>
        <row r="524">
          <cell r="A524">
            <v>41037</v>
          </cell>
          <cell r="B524">
            <v>24.5</v>
          </cell>
        </row>
        <row r="525">
          <cell r="A525">
            <v>41038</v>
          </cell>
          <cell r="B525">
            <v>24.37</v>
          </cell>
        </row>
        <row r="526">
          <cell r="A526">
            <v>41039</v>
          </cell>
          <cell r="B526">
            <v>24.95</v>
          </cell>
        </row>
        <row r="527">
          <cell r="A527">
            <v>41040</v>
          </cell>
          <cell r="B527">
            <v>25.52</v>
          </cell>
        </row>
        <row r="528">
          <cell r="A528">
            <v>41043</v>
          </cell>
          <cell r="B528">
            <v>25.46</v>
          </cell>
        </row>
        <row r="529">
          <cell r="A529">
            <v>41044</v>
          </cell>
          <cell r="B529">
            <v>24.8</v>
          </cell>
        </row>
        <row r="530">
          <cell r="A530">
            <v>41045</v>
          </cell>
          <cell r="B530">
            <v>24.9</v>
          </cell>
        </row>
        <row r="531">
          <cell r="A531">
            <v>41046</v>
          </cell>
          <cell r="B531">
            <v>24</v>
          </cell>
        </row>
        <row r="532">
          <cell r="A532">
            <v>41047</v>
          </cell>
          <cell r="B532">
            <v>23.95</v>
          </cell>
        </row>
        <row r="533">
          <cell r="A533">
            <v>41050</v>
          </cell>
          <cell r="B533">
            <v>23.4</v>
          </cell>
        </row>
        <row r="534">
          <cell r="A534">
            <v>41051</v>
          </cell>
          <cell r="B534">
            <v>23</v>
          </cell>
        </row>
        <row r="535">
          <cell r="A535">
            <v>41052</v>
          </cell>
          <cell r="B535">
            <v>23.04</v>
          </cell>
        </row>
        <row r="536">
          <cell r="A536">
            <v>41053</v>
          </cell>
          <cell r="B536">
            <v>22.65</v>
          </cell>
        </row>
        <row r="537">
          <cell r="A537">
            <v>41054</v>
          </cell>
          <cell r="B537">
            <v>22.79</v>
          </cell>
        </row>
        <row r="538">
          <cell r="A538">
            <v>41057</v>
          </cell>
          <cell r="B538">
            <v>23.4</v>
          </cell>
        </row>
        <row r="539">
          <cell r="A539">
            <v>41058</v>
          </cell>
          <cell r="B539">
            <v>23.7</v>
          </cell>
        </row>
        <row r="540">
          <cell r="A540">
            <v>41059</v>
          </cell>
          <cell r="B540">
            <v>23.65</v>
          </cell>
        </row>
        <row r="541">
          <cell r="A541">
            <v>41060</v>
          </cell>
          <cell r="B541">
            <v>24.75</v>
          </cell>
        </row>
        <row r="542">
          <cell r="A542">
            <v>41061</v>
          </cell>
          <cell r="B542">
            <v>24.6</v>
          </cell>
        </row>
        <row r="543">
          <cell r="A543">
            <v>41064</v>
          </cell>
          <cell r="B543">
            <v>24.05</v>
          </cell>
        </row>
        <row r="544">
          <cell r="A544">
            <v>41065</v>
          </cell>
          <cell r="B544">
            <v>24.01</v>
          </cell>
        </row>
        <row r="545">
          <cell r="A545">
            <v>41066</v>
          </cell>
          <cell r="B545">
            <v>24.4</v>
          </cell>
        </row>
        <row r="546">
          <cell r="A546">
            <v>41068</v>
          </cell>
          <cell r="B546">
            <v>24.55</v>
          </cell>
        </row>
        <row r="547">
          <cell r="A547">
            <v>41071</v>
          </cell>
          <cell r="B547">
            <v>24.8</v>
          </cell>
        </row>
        <row r="548">
          <cell r="A548">
            <v>41072</v>
          </cell>
          <cell r="B548">
            <v>24.78</v>
          </cell>
        </row>
        <row r="549">
          <cell r="A549">
            <v>41073</v>
          </cell>
          <cell r="B549">
            <v>25.38</v>
          </cell>
        </row>
        <row r="550">
          <cell r="A550">
            <v>41074</v>
          </cell>
          <cell r="B550">
            <v>25.45</v>
          </cell>
        </row>
        <row r="551">
          <cell r="A551">
            <v>41075</v>
          </cell>
          <cell r="B551">
            <v>26</v>
          </cell>
        </row>
        <row r="552">
          <cell r="A552">
            <v>41078</v>
          </cell>
          <cell r="B552">
            <v>25.42</v>
          </cell>
        </row>
        <row r="553">
          <cell r="A553">
            <v>41079</v>
          </cell>
          <cell r="B553">
            <v>26.13</v>
          </cell>
        </row>
        <row r="554">
          <cell r="A554">
            <v>41080</v>
          </cell>
          <cell r="B554">
            <v>25.35</v>
          </cell>
        </row>
        <row r="555">
          <cell r="A555">
            <v>41081</v>
          </cell>
          <cell r="B555">
            <v>25.2</v>
          </cell>
        </row>
        <row r="556">
          <cell r="A556">
            <v>41082</v>
          </cell>
          <cell r="B556">
            <v>25.28</v>
          </cell>
        </row>
        <row r="557">
          <cell r="A557">
            <v>41085</v>
          </cell>
          <cell r="B557">
            <v>25.3</v>
          </cell>
        </row>
        <row r="558">
          <cell r="A558">
            <v>41086</v>
          </cell>
          <cell r="B558">
            <v>25.45</v>
          </cell>
        </row>
        <row r="559">
          <cell r="A559">
            <v>41087</v>
          </cell>
          <cell r="B559">
            <v>25.87</v>
          </cell>
        </row>
        <row r="560">
          <cell r="A560">
            <v>41088</v>
          </cell>
          <cell r="B560">
            <v>25.74</v>
          </cell>
        </row>
        <row r="561">
          <cell r="A561">
            <v>41089</v>
          </cell>
          <cell r="B561">
            <v>27.6</v>
          </cell>
        </row>
        <row r="562">
          <cell r="A562">
            <v>41092</v>
          </cell>
          <cell r="B562">
            <v>26.95</v>
          </cell>
        </row>
        <row r="563">
          <cell r="A563">
            <v>41093</v>
          </cell>
          <cell r="B563">
            <v>27.41</v>
          </cell>
        </row>
        <row r="564">
          <cell r="A564">
            <v>41094</v>
          </cell>
          <cell r="B564">
            <v>27.5</v>
          </cell>
        </row>
        <row r="565">
          <cell r="A565">
            <v>41095</v>
          </cell>
          <cell r="B565">
            <v>27</v>
          </cell>
        </row>
        <row r="566">
          <cell r="A566">
            <v>41096</v>
          </cell>
          <cell r="B566">
            <v>26.77</v>
          </cell>
        </row>
        <row r="567">
          <cell r="A567">
            <v>41100</v>
          </cell>
          <cell r="B567">
            <v>26.84</v>
          </cell>
        </row>
        <row r="568">
          <cell r="A568">
            <v>41101</v>
          </cell>
          <cell r="B568">
            <v>26.72</v>
          </cell>
        </row>
        <row r="569">
          <cell r="A569">
            <v>41102</v>
          </cell>
          <cell r="B569">
            <v>26.72</v>
          </cell>
        </row>
        <row r="570">
          <cell r="A570">
            <v>41103</v>
          </cell>
          <cell r="B570">
            <v>27.8</v>
          </cell>
        </row>
        <row r="571">
          <cell r="A571">
            <v>41106</v>
          </cell>
          <cell r="B571">
            <v>28.1</v>
          </cell>
        </row>
        <row r="572">
          <cell r="A572">
            <v>41107</v>
          </cell>
          <cell r="B572">
            <v>26.8</v>
          </cell>
        </row>
        <row r="573">
          <cell r="A573">
            <v>41108</v>
          </cell>
          <cell r="B573">
            <v>26.55</v>
          </cell>
        </row>
        <row r="574">
          <cell r="A574">
            <v>41109</v>
          </cell>
          <cell r="B574">
            <v>25.8</v>
          </cell>
        </row>
        <row r="575">
          <cell r="A575">
            <v>41110</v>
          </cell>
          <cell r="B575">
            <v>26.4</v>
          </cell>
        </row>
        <row r="576">
          <cell r="A576">
            <v>41113</v>
          </cell>
          <cell r="B576">
            <v>26.2</v>
          </cell>
        </row>
        <row r="577">
          <cell r="A577">
            <v>41114</v>
          </cell>
          <cell r="B577">
            <v>26.99</v>
          </cell>
        </row>
        <row r="578">
          <cell r="A578">
            <v>41115</v>
          </cell>
          <cell r="B578">
            <v>26.9</v>
          </cell>
        </row>
        <row r="579">
          <cell r="A579">
            <v>41116</v>
          </cell>
          <cell r="B579">
            <v>26.89</v>
          </cell>
        </row>
        <row r="580">
          <cell r="A580">
            <v>41117</v>
          </cell>
          <cell r="B580">
            <v>27.3</v>
          </cell>
        </row>
        <row r="581">
          <cell r="A581">
            <v>41120</v>
          </cell>
          <cell r="B581">
            <v>27.99</v>
          </cell>
        </row>
        <row r="582">
          <cell r="A582">
            <v>41121</v>
          </cell>
          <cell r="B582">
            <v>27.63</v>
          </cell>
        </row>
        <row r="583">
          <cell r="A583">
            <v>41122</v>
          </cell>
          <cell r="B583">
            <v>28.58</v>
          </cell>
        </row>
        <row r="584">
          <cell r="A584">
            <v>41123</v>
          </cell>
          <cell r="B584">
            <v>28</v>
          </cell>
        </row>
        <row r="585">
          <cell r="A585">
            <v>41124</v>
          </cell>
          <cell r="B585">
            <v>28.45</v>
          </cell>
        </row>
        <row r="586">
          <cell r="A586">
            <v>41127</v>
          </cell>
          <cell r="B586">
            <v>28.89</v>
          </cell>
        </row>
        <row r="587">
          <cell r="A587">
            <v>41128</v>
          </cell>
          <cell r="B587">
            <v>29</v>
          </cell>
        </row>
        <row r="588">
          <cell r="A588">
            <v>41129</v>
          </cell>
          <cell r="B588">
            <v>29.69</v>
          </cell>
        </row>
        <row r="589">
          <cell r="A589">
            <v>41130</v>
          </cell>
          <cell r="B589">
            <v>28.5</v>
          </cell>
        </row>
        <row r="590">
          <cell r="A590">
            <v>41131</v>
          </cell>
          <cell r="B590">
            <v>28</v>
          </cell>
        </row>
        <row r="591">
          <cell r="A591">
            <v>41134</v>
          </cell>
          <cell r="B591">
            <v>29.05</v>
          </cell>
        </row>
        <row r="592">
          <cell r="A592">
            <v>41135</v>
          </cell>
          <cell r="B592">
            <v>29.2</v>
          </cell>
        </row>
        <row r="593">
          <cell r="A593">
            <v>41136</v>
          </cell>
          <cell r="B593">
            <v>28.3</v>
          </cell>
        </row>
        <row r="594">
          <cell r="A594">
            <v>41137</v>
          </cell>
          <cell r="B594">
            <v>29.05</v>
          </cell>
        </row>
        <row r="595">
          <cell r="A595">
            <v>41138</v>
          </cell>
          <cell r="B595">
            <v>28.95</v>
          </cell>
        </row>
        <row r="596">
          <cell r="A596">
            <v>41141</v>
          </cell>
          <cell r="B596">
            <v>29.3</v>
          </cell>
        </row>
        <row r="597">
          <cell r="A597">
            <v>41142</v>
          </cell>
          <cell r="B597">
            <v>29.25</v>
          </cell>
        </row>
        <row r="598">
          <cell r="A598">
            <v>41143</v>
          </cell>
          <cell r="B598">
            <v>29</v>
          </cell>
        </row>
        <row r="599">
          <cell r="A599">
            <v>41144</v>
          </cell>
          <cell r="B599">
            <v>28.25</v>
          </cell>
        </row>
        <row r="600">
          <cell r="A600">
            <v>41145</v>
          </cell>
          <cell r="B600">
            <v>28.56</v>
          </cell>
        </row>
        <row r="601">
          <cell r="A601">
            <v>41148</v>
          </cell>
          <cell r="B601">
            <v>29.25</v>
          </cell>
        </row>
        <row r="602">
          <cell r="A602">
            <v>41149</v>
          </cell>
          <cell r="B602">
            <v>28.8</v>
          </cell>
        </row>
        <row r="603">
          <cell r="A603">
            <v>41150</v>
          </cell>
          <cell r="B603">
            <v>29.13</v>
          </cell>
        </row>
        <row r="604">
          <cell r="A604">
            <v>41151</v>
          </cell>
          <cell r="B604">
            <v>29.67</v>
          </cell>
        </row>
        <row r="605">
          <cell r="A605">
            <v>41152</v>
          </cell>
          <cell r="B605">
            <v>30</v>
          </cell>
        </row>
        <row r="606">
          <cell r="A606">
            <v>41155</v>
          </cell>
          <cell r="B606">
            <v>29.6</v>
          </cell>
        </row>
        <row r="607">
          <cell r="A607">
            <v>41156</v>
          </cell>
          <cell r="B607">
            <v>29.38</v>
          </cell>
        </row>
        <row r="608">
          <cell r="A608">
            <v>41157</v>
          </cell>
          <cell r="B608">
            <v>28.95</v>
          </cell>
        </row>
        <row r="609">
          <cell r="A609">
            <v>41158</v>
          </cell>
          <cell r="B609">
            <v>28.7</v>
          </cell>
        </row>
        <row r="610">
          <cell r="A610">
            <v>41162</v>
          </cell>
          <cell r="B610">
            <v>28.94</v>
          </cell>
        </row>
        <row r="611">
          <cell r="A611">
            <v>41163</v>
          </cell>
          <cell r="B611">
            <v>28.68</v>
          </cell>
        </row>
        <row r="612">
          <cell r="A612">
            <v>41164</v>
          </cell>
          <cell r="B612">
            <v>27.53</v>
          </cell>
        </row>
        <row r="613">
          <cell r="A613">
            <v>41165</v>
          </cell>
          <cell r="B613">
            <v>27.5</v>
          </cell>
        </row>
        <row r="614">
          <cell r="A614">
            <v>41166</v>
          </cell>
          <cell r="B614">
            <v>26.76</v>
          </cell>
        </row>
        <row r="615">
          <cell r="A615">
            <v>41169</v>
          </cell>
          <cell r="B615">
            <v>27.4</v>
          </cell>
        </row>
        <row r="616">
          <cell r="A616">
            <v>41170</v>
          </cell>
          <cell r="B616">
            <v>27.58</v>
          </cell>
        </row>
        <row r="617">
          <cell r="A617">
            <v>41171</v>
          </cell>
          <cell r="B617">
            <v>28.3</v>
          </cell>
        </row>
        <row r="618">
          <cell r="A618">
            <v>41172</v>
          </cell>
          <cell r="B618">
            <v>28.35</v>
          </cell>
        </row>
        <row r="619">
          <cell r="A619">
            <v>41173</v>
          </cell>
          <cell r="B619">
            <v>28.45</v>
          </cell>
        </row>
        <row r="620">
          <cell r="A620">
            <v>41176</v>
          </cell>
          <cell r="B620">
            <v>28.6</v>
          </cell>
        </row>
        <row r="621">
          <cell r="A621">
            <v>41177</v>
          </cell>
          <cell r="B621">
            <v>28.52</v>
          </cell>
        </row>
        <row r="622">
          <cell r="A622">
            <v>41178</v>
          </cell>
          <cell r="B622">
            <v>28.5</v>
          </cell>
        </row>
        <row r="623">
          <cell r="A623">
            <v>41179</v>
          </cell>
          <cell r="B623">
            <v>28.64</v>
          </cell>
        </row>
        <row r="624">
          <cell r="A624">
            <v>41180</v>
          </cell>
          <cell r="B624">
            <v>29.3</v>
          </cell>
        </row>
        <row r="625">
          <cell r="A625">
            <v>41183</v>
          </cell>
          <cell r="B625">
            <v>29.15</v>
          </cell>
        </row>
        <row r="626">
          <cell r="A626">
            <v>41184</v>
          </cell>
          <cell r="B626">
            <v>29.9</v>
          </cell>
        </row>
        <row r="627">
          <cell r="A627">
            <v>41185</v>
          </cell>
          <cell r="B627">
            <v>30.51</v>
          </cell>
        </row>
        <row r="628">
          <cell r="A628">
            <v>41186</v>
          </cell>
          <cell r="B628">
            <v>30.88</v>
          </cell>
        </row>
        <row r="629">
          <cell r="A629">
            <v>41187</v>
          </cell>
          <cell r="B629">
            <v>31.6</v>
          </cell>
        </row>
        <row r="630">
          <cell r="A630">
            <v>41190</v>
          </cell>
          <cell r="B630">
            <v>31.2</v>
          </cell>
        </row>
        <row r="631">
          <cell r="A631">
            <v>41191</v>
          </cell>
          <cell r="B631">
            <v>30.65</v>
          </cell>
        </row>
        <row r="632">
          <cell r="A632">
            <v>41192</v>
          </cell>
          <cell r="B632">
            <v>31.15</v>
          </cell>
        </row>
        <row r="633">
          <cell r="A633">
            <v>41193</v>
          </cell>
          <cell r="B633">
            <v>32</v>
          </cell>
        </row>
        <row r="634">
          <cell r="A634">
            <v>41197</v>
          </cell>
          <cell r="B634">
            <v>32.14</v>
          </cell>
        </row>
        <row r="635">
          <cell r="A635">
            <v>41198</v>
          </cell>
          <cell r="B635">
            <v>32.25</v>
          </cell>
        </row>
        <row r="636">
          <cell r="A636">
            <v>41199</v>
          </cell>
          <cell r="B636">
            <v>32</v>
          </cell>
        </row>
        <row r="637">
          <cell r="A637">
            <v>41200</v>
          </cell>
          <cell r="B637">
            <v>32.5</v>
          </cell>
        </row>
        <row r="638">
          <cell r="A638">
            <v>41201</v>
          </cell>
          <cell r="B638">
            <v>32.15</v>
          </cell>
        </row>
        <row r="639">
          <cell r="A639">
            <v>41204</v>
          </cell>
          <cell r="B639">
            <v>32.17</v>
          </cell>
        </row>
        <row r="640">
          <cell r="A640">
            <v>41205</v>
          </cell>
          <cell r="B640">
            <v>30.89</v>
          </cell>
        </row>
        <row r="641">
          <cell r="A641">
            <v>41206</v>
          </cell>
          <cell r="B641">
            <v>30.85</v>
          </cell>
        </row>
        <row r="642">
          <cell r="A642">
            <v>41207</v>
          </cell>
          <cell r="B642">
            <v>30.85</v>
          </cell>
        </row>
        <row r="643">
          <cell r="A643">
            <v>41208</v>
          </cell>
          <cell r="B643">
            <v>30.79</v>
          </cell>
        </row>
        <row r="644">
          <cell r="A644">
            <v>41211</v>
          </cell>
          <cell r="B644">
            <v>31.29</v>
          </cell>
        </row>
        <row r="645">
          <cell r="A645">
            <v>41212</v>
          </cell>
          <cell r="B645">
            <v>31.65</v>
          </cell>
        </row>
        <row r="646">
          <cell r="A646">
            <v>41213</v>
          </cell>
          <cell r="B646">
            <v>31.14</v>
          </cell>
        </row>
        <row r="647">
          <cell r="A647">
            <v>41214</v>
          </cell>
          <cell r="B647">
            <v>30.89</v>
          </cell>
        </row>
        <row r="648">
          <cell r="A648">
            <v>41218</v>
          </cell>
          <cell r="B648">
            <v>30.5</v>
          </cell>
        </row>
        <row r="649">
          <cell r="A649">
            <v>41219</v>
          </cell>
          <cell r="B649">
            <v>29.75</v>
          </cell>
        </row>
        <row r="650">
          <cell r="A650">
            <v>41220</v>
          </cell>
          <cell r="B650">
            <v>29.4</v>
          </cell>
        </row>
        <row r="651">
          <cell r="A651">
            <v>41221</v>
          </cell>
          <cell r="B651">
            <v>30.6</v>
          </cell>
        </row>
        <row r="652">
          <cell r="A652">
            <v>41222</v>
          </cell>
          <cell r="B652">
            <v>30.16</v>
          </cell>
        </row>
        <row r="653">
          <cell r="A653">
            <v>41225</v>
          </cell>
          <cell r="B653">
            <v>30</v>
          </cell>
        </row>
        <row r="654">
          <cell r="A654">
            <v>41226</v>
          </cell>
          <cell r="B654">
            <v>29.82</v>
          </cell>
        </row>
        <row r="655">
          <cell r="A655">
            <v>41227</v>
          </cell>
          <cell r="B655">
            <v>29.45</v>
          </cell>
        </row>
        <row r="656">
          <cell r="A656">
            <v>41229</v>
          </cell>
          <cell r="B656">
            <v>30.36</v>
          </cell>
        </row>
        <row r="657">
          <cell r="A657">
            <v>41232</v>
          </cell>
          <cell r="B657">
            <v>30.54</v>
          </cell>
        </row>
        <row r="658">
          <cell r="A658">
            <v>41234</v>
          </cell>
          <cell r="B658">
            <v>30.5</v>
          </cell>
        </row>
        <row r="659">
          <cell r="A659">
            <v>41235</v>
          </cell>
          <cell r="B659">
            <v>30.9</v>
          </cell>
        </row>
        <row r="660">
          <cell r="A660">
            <v>41236</v>
          </cell>
          <cell r="B660">
            <v>31</v>
          </cell>
        </row>
        <row r="661">
          <cell r="A661">
            <v>41239</v>
          </cell>
          <cell r="B661">
            <v>30.6</v>
          </cell>
        </row>
        <row r="662">
          <cell r="A662">
            <v>41240</v>
          </cell>
          <cell r="B662">
            <v>30.55</v>
          </cell>
        </row>
        <row r="663">
          <cell r="A663">
            <v>41241</v>
          </cell>
          <cell r="B663">
            <v>30.45</v>
          </cell>
        </row>
        <row r="664">
          <cell r="A664">
            <v>41242</v>
          </cell>
          <cell r="B664">
            <v>31</v>
          </cell>
        </row>
        <row r="665">
          <cell r="A665">
            <v>41243</v>
          </cell>
          <cell r="B665">
            <v>31.45</v>
          </cell>
        </row>
        <row r="666">
          <cell r="A666">
            <v>41246</v>
          </cell>
          <cell r="B666">
            <v>31.14</v>
          </cell>
        </row>
        <row r="667">
          <cell r="A667">
            <v>41247</v>
          </cell>
          <cell r="B667">
            <v>30.68</v>
          </cell>
        </row>
        <row r="668">
          <cell r="A668">
            <v>41248</v>
          </cell>
          <cell r="B668">
            <v>30.57</v>
          </cell>
        </row>
        <row r="669">
          <cell r="A669">
            <v>41249</v>
          </cell>
          <cell r="B669">
            <v>30.99</v>
          </cell>
        </row>
        <row r="670">
          <cell r="A670">
            <v>41250</v>
          </cell>
          <cell r="B670">
            <v>30.53</v>
          </cell>
        </row>
        <row r="671">
          <cell r="A671">
            <v>41253</v>
          </cell>
          <cell r="B671">
            <v>30.53</v>
          </cell>
        </row>
        <row r="672">
          <cell r="A672">
            <v>41254</v>
          </cell>
          <cell r="B672">
            <v>31</v>
          </cell>
        </row>
        <row r="673">
          <cell r="A673">
            <v>41255</v>
          </cell>
          <cell r="B673">
            <v>30.8</v>
          </cell>
        </row>
        <row r="674">
          <cell r="A674">
            <v>41256</v>
          </cell>
          <cell r="B674">
            <v>30.55</v>
          </cell>
        </row>
        <row r="675">
          <cell r="A675">
            <v>41257</v>
          </cell>
          <cell r="B675">
            <v>31.05</v>
          </cell>
        </row>
        <row r="676">
          <cell r="A676">
            <v>41260</v>
          </cell>
          <cell r="B676">
            <v>30.89</v>
          </cell>
        </row>
        <row r="677">
          <cell r="A677">
            <v>41261</v>
          </cell>
          <cell r="B677">
            <v>31.32</v>
          </cell>
        </row>
        <row r="678">
          <cell r="A678">
            <v>41262</v>
          </cell>
          <cell r="B678">
            <v>30.95</v>
          </cell>
        </row>
        <row r="679">
          <cell r="A679">
            <v>41263</v>
          </cell>
          <cell r="B679">
            <v>31.98</v>
          </cell>
        </row>
        <row r="680">
          <cell r="A680">
            <v>41264</v>
          </cell>
          <cell r="B680">
            <v>32.4</v>
          </cell>
        </row>
        <row r="681">
          <cell r="A681">
            <v>41269</v>
          </cell>
          <cell r="B681">
            <v>32.29</v>
          </cell>
        </row>
        <row r="682">
          <cell r="A682">
            <v>41270</v>
          </cell>
          <cell r="B682">
            <v>33.4</v>
          </cell>
        </row>
        <row r="683">
          <cell r="A683">
            <v>41271</v>
          </cell>
          <cell r="B683">
            <v>34</v>
          </cell>
        </row>
        <row r="684">
          <cell r="A684">
            <v>41276</v>
          </cell>
          <cell r="B684">
            <v>33.35</v>
          </cell>
        </row>
        <row r="685">
          <cell r="A685">
            <v>41277</v>
          </cell>
          <cell r="B685">
            <v>32.9</v>
          </cell>
        </row>
        <row r="686">
          <cell r="A686">
            <v>41278</v>
          </cell>
          <cell r="B686">
            <v>33.799999999999997</v>
          </cell>
        </row>
        <row r="687">
          <cell r="A687">
            <v>41281</v>
          </cell>
          <cell r="B687">
            <v>33.04</v>
          </cell>
        </row>
        <row r="688">
          <cell r="A688">
            <v>41282</v>
          </cell>
          <cell r="B688">
            <v>33.19</v>
          </cell>
        </row>
        <row r="689">
          <cell r="A689">
            <v>41283</v>
          </cell>
          <cell r="B689">
            <v>33.83</v>
          </cell>
        </row>
        <row r="690">
          <cell r="A690">
            <v>41284</v>
          </cell>
          <cell r="B690">
            <v>32.83</v>
          </cell>
        </row>
        <row r="691">
          <cell r="A691">
            <v>41285</v>
          </cell>
          <cell r="B691">
            <v>32.75</v>
          </cell>
        </row>
        <row r="692">
          <cell r="A692">
            <v>41288</v>
          </cell>
          <cell r="B692">
            <v>32.700000000000003</v>
          </cell>
        </row>
        <row r="693">
          <cell r="A693">
            <v>41289</v>
          </cell>
          <cell r="B693">
            <v>32.200000000000003</v>
          </cell>
        </row>
        <row r="694">
          <cell r="A694">
            <v>41290</v>
          </cell>
          <cell r="B694">
            <v>32.979999999999997</v>
          </cell>
        </row>
        <row r="695">
          <cell r="A695">
            <v>41291</v>
          </cell>
          <cell r="B695">
            <v>33.200000000000003</v>
          </cell>
        </row>
        <row r="696">
          <cell r="A696">
            <v>41292</v>
          </cell>
          <cell r="B696">
            <v>33.79</v>
          </cell>
        </row>
        <row r="697">
          <cell r="A697">
            <v>41295</v>
          </cell>
          <cell r="B697">
            <v>33.9</v>
          </cell>
        </row>
        <row r="698">
          <cell r="A698">
            <v>41296</v>
          </cell>
          <cell r="B698">
            <v>33.1</v>
          </cell>
        </row>
        <row r="699">
          <cell r="A699">
            <v>41297</v>
          </cell>
          <cell r="B699">
            <v>32.78</v>
          </cell>
        </row>
        <row r="700">
          <cell r="A700">
            <v>41298</v>
          </cell>
          <cell r="B700">
            <v>32.4</v>
          </cell>
        </row>
        <row r="701">
          <cell r="A701">
            <v>41302</v>
          </cell>
          <cell r="B701">
            <v>31.9</v>
          </cell>
        </row>
        <row r="702">
          <cell r="A702">
            <v>41303</v>
          </cell>
          <cell r="B702">
            <v>31.91</v>
          </cell>
        </row>
        <row r="703">
          <cell r="A703">
            <v>41304</v>
          </cell>
          <cell r="B703">
            <v>32.25</v>
          </cell>
        </row>
        <row r="704">
          <cell r="A704">
            <v>41305</v>
          </cell>
          <cell r="B704">
            <v>33.5</v>
          </cell>
        </row>
        <row r="705">
          <cell r="A705">
            <v>41306</v>
          </cell>
          <cell r="B705">
            <v>33.32</v>
          </cell>
        </row>
        <row r="706">
          <cell r="A706">
            <v>41309</v>
          </cell>
          <cell r="B706">
            <v>32.869999999999997</v>
          </cell>
        </row>
        <row r="707">
          <cell r="A707">
            <v>41310</v>
          </cell>
          <cell r="B707">
            <v>32.619999999999997</v>
          </cell>
        </row>
        <row r="708">
          <cell r="A708">
            <v>41311</v>
          </cell>
          <cell r="B708">
            <v>33.21</v>
          </cell>
        </row>
        <row r="709">
          <cell r="A709">
            <v>41312</v>
          </cell>
          <cell r="B709">
            <v>33.6</v>
          </cell>
        </row>
        <row r="710">
          <cell r="A710">
            <v>41313</v>
          </cell>
          <cell r="B710">
            <v>33.5</v>
          </cell>
        </row>
        <row r="711">
          <cell r="A711">
            <v>41318</v>
          </cell>
          <cell r="B711">
            <v>33.4</v>
          </cell>
        </row>
        <row r="712">
          <cell r="A712">
            <v>41319</v>
          </cell>
          <cell r="B712">
            <v>32.799999999999997</v>
          </cell>
        </row>
        <row r="713">
          <cell r="A713">
            <v>41320</v>
          </cell>
          <cell r="B713">
            <v>33.200000000000003</v>
          </cell>
        </row>
        <row r="714">
          <cell r="A714">
            <v>41323</v>
          </cell>
          <cell r="B714">
            <v>33.020000000000003</v>
          </cell>
        </row>
        <row r="715">
          <cell r="A715">
            <v>41324</v>
          </cell>
          <cell r="B715">
            <v>33.25</v>
          </cell>
        </row>
        <row r="716">
          <cell r="A716">
            <v>41325</v>
          </cell>
          <cell r="B716">
            <v>32.770000000000003</v>
          </cell>
        </row>
        <row r="717">
          <cell r="A717">
            <v>41326</v>
          </cell>
          <cell r="B717">
            <v>32.94</v>
          </cell>
        </row>
        <row r="718">
          <cell r="A718">
            <v>41327</v>
          </cell>
          <cell r="B718">
            <v>33.6</v>
          </cell>
        </row>
        <row r="719">
          <cell r="A719">
            <v>41330</v>
          </cell>
          <cell r="B719">
            <v>33.049999999999997</v>
          </cell>
        </row>
        <row r="720">
          <cell r="A720">
            <v>41331</v>
          </cell>
          <cell r="B720">
            <v>32.409999999999997</v>
          </cell>
        </row>
        <row r="721">
          <cell r="A721">
            <v>41332</v>
          </cell>
          <cell r="B721">
            <v>32.200000000000003</v>
          </cell>
        </row>
        <row r="722">
          <cell r="A722">
            <v>41333</v>
          </cell>
          <cell r="B722">
            <v>32.159999999999997</v>
          </cell>
        </row>
        <row r="723">
          <cell r="A723">
            <v>41334</v>
          </cell>
          <cell r="B723">
            <v>32.24</v>
          </cell>
        </row>
        <row r="724">
          <cell r="A724">
            <v>41337</v>
          </cell>
          <cell r="B724">
            <v>31.8</v>
          </cell>
        </row>
        <row r="725">
          <cell r="A725">
            <v>41338</v>
          </cell>
          <cell r="B725">
            <v>32</v>
          </cell>
        </row>
        <row r="726">
          <cell r="A726">
            <v>41339</v>
          </cell>
          <cell r="B726">
            <v>32.19</v>
          </cell>
        </row>
        <row r="727">
          <cell r="A727">
            <v>41340</v>
          </cell>
          <cell r="B727">
            <v>31</v>
          </cell>
        </row>
        <row r="728">
          <cell r="A728">
            <v>41341</v>
          </cell>
          <cell r="B728">
            <v>30.4</v>
          </cell>
        </row>
        <row r="729">
          <cell r="A729">
            <v>41344</v>
          </cell>
          <cell r="B729">
            <v>30.2</v>
          </cell>
        </row>
        <row r="730">
          <cell r="A730">
            <v>41345</v>
          </cell>
          <cell r="B730">
            <v>31.6</v>
          </cell>
        </row>
        <row r="731">
          <cell r="A731">
            <v>41346</v>
          </cell>
          <cell r="B731">
            <v>31.55</v>
          </cell>
        </row>
        <row r="732">
          <cell r="A732">
            <v>41347</v>
          </cell>
          <cell r="B732">
            <v>31.8</v>
          </cell>
        </row>
        <row r="733">
          <cell r="A733">
            <v>41348</v>
          </cell>
          <cell r="B733">
            <v>31.72</v>
          </cell>
        </row>
        <row r="734">
          <cell r="A734">
            <v>41351</v>
          </cell>
          <cell r="B734">
            <v>31.78</v>
          </cell>
        </row>
        <row r="735">
          <cell r="A735">
            <v>41352</v>
          </cell>
          <cell r="B735">
            <v>31.97</v>
          </cell>
        </row>
        <row r="736">
          <cell r="A736">
            <v>41353</v>
          </cell>
          <cell r="B736">
            <v>32.25</v>
          </cell>
        </row>
        <row r="737">
          <cell r="A737">
            <v>41354</v>
          </cell>
          <cell r="B737">
            <v>31.98</v>
          </cell>
        </row>
        <row r="738">
          <cell r="A738">
            <v>41355</v>
          </cell>
          <cell r="B738">
            <v>31.65</v>
          </cell>
        </row>
        <row r="739">
          <cell r="A739">
            <v>41358</v>
          </cell>
          <cell r="B739">
            <v>31.99</v>
          </cell>
        </row>
        <row r="740">
          <cell r="A740">
            <v>41359</v>
          </cell>
          <cell r="B740">
            <v>31.9</v>
          </cell>
        </row>
        <row r="741">
          <cell r="A741">
            <v>41360</v>
          </cell>
          <cell r="B741">
            <v>32.020000000000003</v>
          </cell>
        </row>
        <row r="742">
          <cell r="A742">
            <v>41361</v>
          </cell>
          <cell r="B742">
            <v>32.6</v>
          </cell>
        </row>
        <row r="743">
          <cell r="A743">
            <v>41365</v>
          </cell>
          <cell r="B743">
            <v>31.69</v>
          </cell>
        </row>
        <row r="744">
          <cell r="A744">
            <v>41366</v>
          </cell>
          <cell r="B744">
            <v>32</v>
          </cell>
        </row>
        <row r="745">
          <cell r="A745">
            <v>41367</v>
          </cell>
          <cell r="B745">
            <v>32.369999999999997</v>
          </cell>
        </row>
        <row r="746">
          <cell r="A746">
            <v>41368</v>
          </cell>
          <cell r="B746">
            <v>31.77</v>
          </cell>
        </row>
        <row r="747">
          <cell r="A747">
            <v>41369</v>
          </cell>
          <cell r="B747">
            <v>31.7</v>
          </cell>
        </row>
        <row r="748">
          <cell r="A748">
            <v>41372</v>
          </cell>
          <cell r="B748">
            <v>31.8</v>
          </cell>
        </row>
        <row r="749">
          <cell r="A749">
            <v>41373</v>
          </cell>
          <cell r="B749">
            <v>31.58</v>
          </cell>
        </row>
        <row r="750">
          <cell r="A750">
            <v>41374</v>
          </cell>
          <cell r="B750">
            <v>32.81</v>
          </cell>
        </row>
        <row r="751">
          <cell r="A751">
            <v>41375</v>
          </cell>
          <cell r="B751">
            <v>31.92</v>
          </cell>
        </row>
        <row r="752">
          <cell r="A752">
            <v>41376</v>
          </cell>
          <cell r="B752">
            <v>31.6</v>
          </cell>
        </row>
        <row r="753">
          <cell r="A753">
            <v>41379</v>
          </cell>
          <cell r="B753">
            <v>30.9</v>
          </cell>
        </row>
        <row r="754">
          <cell r="A754">
            <v>41380</v>
          </cell>
          <cell r="B754">
            <v>31.84</v>
          </cell>
        </row>
        <row r="755">
          <cell r="A755">
            <v>41381</v>
          </cell>
          <cell r="B755">
            <v>31.69</v>
          </cell>
        </row>
        <row r="756">
          <cell r="A756">
            <v>41382</v>
          </cell>
          <cell r="B756">
            <v>31.49</v>
          </cell>
        </row>
        <row r="757">
          <cell r="A757">
            <v>41383</v>
          </cell>
          <cell r="B757">
            <v>31.4</v>
          </cell>
        </row>
        <row r="758">
          <cell r="A758">
            <v>41386</v>
          </cell>
          <cell r="B758">
            <v>31.24</v>
          </cell>
        </row>
        <row r="759">
          <cell r="A759">
            <v>41387</v>
          </cell>
          <cell r="B759">
            <v>31.3</v>
          </cell>
        </row>
        <row r="760">
          <cell r="A760">
            <v>41388</v>
          </cell>
          <cell r="B760">
            <v>30.83</v>
          </cell>
        </row>
        <row r="761">
          <cell r="A761">
            <v>41389</v>
          </cell>
          <cell r="B761">
            <v>32.08</v>
          </cell>
        </row>
        <row r="762">
          <cell r="A762">
            <v>41390</v>
          </cell>
          <cell r="B762">
            <v>31.35</v>
          </cell>
        </row>
        <row r="763">
          <cell r="A763">
            <v>41393</v>
          </cell>
          <cell r="B763">
            <v>31.73</v>
          </cell>
        </row>
        <row r="764">
          <cell r="A764">
            <v>41394</v>
          </cell>
          <cell r="B764">
            <v>32.85</v>
          </cell>
        </row>
        <row r="765">
          <cell r="A765">
            <v>41396</v>
          </cell>
          <cell r="B765">
            <v>33.22</v>
          </cell>
        </row>
        <row r="766">
          <cell r="A766">
            <v>41397</v>
          </cell>
          <cell r="B766">
            <v>33.58</v>
          </cell>
        </row>
        <row r="767">
          <cell r="A767">
            <v>41400</v>
          </cell>
          <cell r="B767">
            <v>33.26</v>
          </cell>
        </row>
        <row r="768">
          <cell r="A768">
            <v>41401</v>
          </cell>
          <cell r="B768">
            <v>33.99</v>
          </cell>
        </row>
        <row r="769">
          <cell r="A769">
            <v>41402</v>
          </cell>
          <cell r="B769">
            <v>33.85</v>
          </cell>
        </row>
        <row r="770">
          <cell r="A770">
            <v>41403</v>
          </cell>
          <cell r="B770">
            <v>34.619999999999997</v>
          </cell>
        </row>
        <row r="771">
          <cell r="A771">
            <v>41404</v>
          </cell>
          <cell r="B771">
            <v>33.86</v>
          </cell>
        </row>
        <row r="772">
          <cell r="A772">
            <v>41407</v>
          </cell>
          <cell r="B772">
            <v>33.1</v>
          </cell>
        </row>
        <row r="773">
          <cell r="A773">
            <v>41408</v>
          </cell>
          <cell r="B773">
            <v>34.15</v>
          </cell>
        </row>
        <row r="774">
          <cell r="A774">
            <v>41409</v>
          </cell>
          <cell r="B774">
            <v>34.4</v>
          </cell>
        </row>
        <row r="775">
          <cell r="A775">
            <v>41410</v>
          </cell>
          <cell r="B775">
            <v>34.5</v>
          </cell>
        </row>
        <row r="776">
          <cell r="A776">
            <v>41411</v>
          </cell>
          <cell r="B776">
            <v>34.75</v>
          </cell>
        </row>
        <row r="777">
          <cell r="A777">
            <v>41414</v>
          </cell>
          <cell r="B777">
            <v>34.76</v>
          </cell>
        </row>
        <row r="778">
          <cell r="A778">
            <v>41415</v>
          </cell>
          <cell r="B778">
            <v>34.909999999999997</v>
          </cell>
        </row>
        <row r="779">
          <cell r="A779">
            <v>41416</v>
          </cell>
          <cell r="B779">
            <v>35.78</v>
          </cell>
        </row>
        <row r="780">
          <cell r="A780">
            <v>41417</v>
          </cell>
          <cell r="B780">
            <v>35.5</v>
          </cell>
        </row>
        <row r="781">
          <cell r="A781">
            <v>41418</v>
          </cell>
          <cell r="B781">
            <v>35.74</v>
          </cell>
        </row>
        <row r="782">
          <cell r="A782">
            <v>41421</v>
          </cell>
          <cell r="B782">
            <v>35.65</v>
          </cell>
        </row>
        <row r="783">
          <cell r="A783">
            <v>41422</v>
          </cell>
          <cell r="B783">
            <v>35.22</v>
          </cell>
        </row>
        <row r="784">
          <cell r="A784">
            <v>41423</v>
          </cell>
          <cell r="B784">
            <v>35.299999999999997</v>
          </cell>
        </row>
        <row r="785">
          <cell r="A785">
            <v>41425</v>
          </cell>
          <cell r="B785">
            <v>35.54</v>
          </cell>
        </row>
        <row r="786">
          <cell r="A786">
            <v>41428</v>
          </cell>
          <cell r="B786">
            <v>35.4</v>
          </cell>
        </row>
        <row r="787">
          <cell r="A787">
            <v>41429</v>
          </cell>
          <cell r="B787">
            <v>34.96</v>
          </cell>
        </row>
        <row r="788">
          <cell r="A788">
            <v>41430</v>
          </cell>
          <cell r="B788">
            <v>34.53</v>
          </cell>
        </row>
        <row r="789">
          <cell r="A789">
            <v>41431</v>
          </cell>
          <cell r="B789">
            <v>34.14</v>
          </cell>
        </row>
        <row r="790">
          <cell r="A790">
            <v>41432</v>
          </cell>
          <cell r="B790">
            <v>34.06</v>
          </cell>
        </row>
        <row r="791">
          <cell r="A791">
            <v>41435</v>
          </cell>
          <cell r="B791">
            <v>33.299999999999997</v>
          </cell>
        </row>
        <row r="792">
          <cell r="A792">
            <v>41436</v>
          </cell>
          <cell r="B792">
            <v>32.57</v>
          </cell>
        </row>
        <row r="793">
          <cell r="A793">
            <v>41437</v>
          </cell>
          <cell r="B793">
            <v>32.33</v>
          </cell>
        </row>
        <row r="794">
          <cell r="A794">
            <v>41438</v>
          </cell>
          <cell r="B794">
            <v>33.03</v>
          </cell>
        </row>
        <row r="795">
          <cell r="A795">
            <v>41439</v>
          </cell>
          <cell r="B795">
            <v>32.74</v>
          </cell>
        </row>
        <row r="796">
          <cell r="A796">
            <v>41442</v>
          </cell>
          <cell r="B796">
            <v>33.81</v>
          </cell>
        </row>
        <row r="797">
          <cell r="A797">
            <v>41443</v>
          </cell>
          <cell r="B797">
            <v>33.5</v>
          </cell>
        </row>
        <row r="798">
          <cell r="A798">
            <v>41444</v>
          </cell>
          <cell r="B798">
            <v>32.25</v>
          </cell>
        </row>
        <row r="799">
          <cell r="A799">
            <v>41445</v>
          </cell>
          <cell r="B799">
            <v>30.61</v>
          </cell>
        </row>
        <row r="800">
          <cell r="A800">
            <v>41446</v>
          </cell>
          <cell r="B800">
            <v>29.44</v>
          </cell>
        </row>
        <row r="801">
          <cell r="A801">
            <v>41449</v>
          </cell>
          <cell r="B801">
            <v>27.99</v>
          </cell>
        </row>
        <row r="802">
          <cell r="A802">
            <v>41450</v>
          </cell>
          <cell r="B802">
            <v>28.08</v>
          </cell>
        </row>
        <row r="803">
          <cell r="A803">
            <v>41451</v>
          </cell>
          <cell r="B803">
            <v>29.15</v>
          </cell>
        </row>
        <row r="804">
          <cell r="A804">
            <v>41452</v>
          </cell>
          <cell r="B804">
            <v>30.25</v>
          </cell>
        </row>
        <row r="805">
          <cell r="A805">
            <v>41453</v>
          </cell>
          <cell r="B805">
            <v>30.21</v>
          </cell>
        </row>
        <row r="806">
          <cell r="A806">
            <v>41456</v>
          </cell>
          <cell r="B806">
            <v>29.39</v>
          </cell>
        </row>
        <row r="807">
          <cell r="A807">
            <v>41457</v>
          </cell>
          <cell r="B807">
            <v>28</v>
          </cell>
        </row>
        <row r="808">
          <cell r="A808">
            <v>41458</v>
          </cell>
          <cell r="B808">
            <v>28</v>
          </cell>
        </row>
        <row r="809">
          <cell r="A809">
            <v>41459</v>
          </cell>
          <cell r="B809">
            <v>28.25</v>
          </cell>
        </row>
        <row r="810">
          <cell r="A810">
            <v>41460</v>
          </cell>
          <cell r="B810">
            <v>27.92</v>
          </cell>
        </row>
        <row r="811">
          <cell r="A811">
            <v>41463</v>
          </cell>
          <cell r="B811">
            <v>28.5</v>
          </cell>
        </row>
        <row r="812">
          <cell r="A812">
            <v>41465</v>
          </cell>
          <cell r="B812">
            <v>27.95</v>
          </cell>
        </row>
        <row r="813">
          <cell r="A813">
            <v>41466</v>
          </cell>
          <cell r="B813">
            <v>29.14</v>
          </cell>
        </row>
        <row r="814">
          <cell r="A814">
            <v>41467</v>
          </cell>
          <cell r="B814">
            <v>28.5</v>
          </cell>
        </row>
        <row r="815">
          <cell r="A815">
            <v>41470</v>
          </cell>
          <cell r="B815">
            <v>29.14</v>
          </cell>
        </row>
        <row r="816">
          <cell r="A816">
            <v>41471</v>
          </cell>
          <cell r="B816">
            <v>29</v>
          </cell>
        </row>
        <row r="817">
          <cell r="A817">
            <v>41472</v>
          </cell>
          <cell r="B817">
            <v>29</v>
          </cell>
        </row>
        <row r="818">
          <cell r="A818">
            <v>41473</v>
          </cell>
          <cell r="B818">
            <v>29.2</v>
          </cell>
        </row>
        <row r="819">
          <cell r="A819">
            <v>41474</v>
          </cell>
          <cell r="B819">
            <v>28.85</v>
          </cell>
        </row>
        <row r="820">
          <cell r="A820">
            <v>41477</v>
          </cell>
          <cell r="B820">
            <v>29.2</v>
          </cell>
        </row>
        <row r="821">
          <cell r="A821">
            <v>41478</v>
          </cell>
          <cell r="B821">
            <v>28.8</v>
          </cell>
        </row>
        <row r="822">
          <cell r="A822">
            <v>41479</v>
          </cell>
          <cell r="B822">
            <v>28.75</v>
          </cell>
        </row>
        <row r="823">
          <cell r="A823">
            <v>41480</v>
          </cell>
          <cell r="B823">
            <v>28.82</v>
          </cell>
        </row>
        <row r="824">
          <cell r="A824">
            <v>41481</v>
          </cell>
          <cell r="B824">
            <v>28.79</v>
          </cell>
        </row>
        <row r="825">
          <cell r="A825">
            <v>41484</v>
          </cell>
          <cell r="B825">
            <v>28.47</v>
          </cell>
        </row>
        <row r="826">
          <cell r="A826">
            <v>41485</v>
          </cell>
          <cell r="B826">
            <v>28.49</v>
          </cell>
        </row>
        <row r="827">
          <cell r="A827">
            <v>41486</v>
          </cell>
          <cell r="B827">
            <v>28.5</v>
          </cell>
        </row>
        <row r="828">
          <cell r="A828">
            <v>41487</v>
          </cell>
          <cell r="B828">
            <v>27.9</v>
          </cell>
        </row>
        <row r="829">
          <cell r="A829">
            <v>41488</v>
          </cell>
          <cell r="B829">
            <v>27.7</v>
          </cell>
        </row>
        <row r="830">
          <cell r="A830">
            <v>41491</v>
          </cell>
          <cell r="B830">
            <v>26.77</v>
          </cell>
        </row>
        <row r="831">
          <cell r="A831">
            <v>41492</v>
          </cell>
          <cell r="B831">
            <v>27</v>
          </cell>
        </row>
        <row r="832">
          <cell r="A832">
            <v>41493</v>
          </cell>
          <cell r="B832">
            <v>27.1</v>
          </cell>
        </row>
        <row r="833">
          <cell r="A833">
            <v>41494</v>
          </cell>
          <cell r="B833">
            <v>27.1</v>
          </cell>
        </row>
        <row r="834">
          <cell r="A834">
            <v>41495</v>
          </cell>
          <cell r="B834">
            <v>27.15</v>
          </cell>
        </row>
        <row r="835">
          <cell r="A835">
            <v>41498</v>
          </cell>
          <cell r="B835">
            <v>27.54</v>
          </cell>
        </row>
        <row r="836">
          <cell r="A836">
            <v>41499</v>
          </cell>
          <cell r="B836">
            <v>27.4</v>
          </cell>
        </row>
        <row r="837">
          <cell r="A837">
            <v>41500</v>
          </cell>
          <cell r="B837">
            <v>27.09</v>
          </cell>
        </row>
        <row r="838">
          <cell r="A838">
            <v>41501</v>
          </cell>
          <cell r="B838">
            <v>27.25</v>
          </cell>
        </row>
        <row r="839">
          <cell r="A839">
            <v>41502</v>
          </cell>
          <cell r="B839">
            <v>27.8</v>
          </cell>
        </row>
        <row r="840">
          <cell r="A840">
            <v>41505</v>
          </cell>
          <cell r="B840">
            <v>27.61</v>
          </cell>
        </row>
        <row r="841">
          <cell r="A841">
            <v>41506</v>
          </cell>
          <cell r="B841">
            <v>27.55</v>
          </cell>
        </row>
        <row r="842">
          <cell r="A842">
            <v>41507</v>
          </cell>
          <cell r="B842">
            <v>27.35</v>
          </cell>
        </row>
        <row r="843">
          <cell r="A843">
            <v>41508</v>
          </cell>
          <cell r="B843">
            <v>27.77</v>
          </cell>
        </row>
        <row r="844">
          <cell r="A844">
            <v>41509</v>
          </cell>
          <cell r="B844">
            <v>27.95</v>
          </cell>
        </row>
        <row r="845">
          <cell r="A845">
            <v>41512</v>
          </cell>
          <cell r="B845">
            <v>28.05</v>
          </cell>
        </row>
        <row r="846">
          <cell r="A846">
            <v>41513</v>
          </cell>
          <cell r="B846">
            <v>27.75</v>
          </cell>
        </row>
        <row r="847">
          <cell r="A847">
            <v>41514</v>
          </cell>
          <cell r="B847">
            <v>27.2</v>
          </cell>
        </row>
        <row r="848">
          <cell r="A848">
            <v>41515</v>
          </cell>
          <cell r="B848">
            <v>28.45</v>
          </cell>
        </row>
        <row r="849">
          <cell r="A849">
            <v>41516</v>
          </cell>
          <cell r="B849">
            <v>29.6</v>
          </cell>
        </row>
        <row r="850">
          <cell r="A850">
            <v>41519</v>
          </cell>
          <cell r="B850">
            <v>28.98</v>
          </cell>
        </row>
        <row r="851">
          <cell r="A851">
            <v>41520</v>
          </cell>
          <cell r="B851">
            <v>29</v>
          </cell>
        </row>
        <row r="852">
          <cell r="A852">
            <v>41521</v>
          </cell>
          <cell r="B852">
            <v>29.6</v>
          </cell>
        </row>
        <row r="853">
          <cell r="A853">
            <v>41522</v>
          </cell>
          <cell r="B853">
            <v>30.25</v>
          </cell>
        </row>
        <row r="854">
          <cell r="A854">
            <v>41523</v>
          </cell>
          <cell r="B854">
            <v>30.07</v>
          </cell>
        </row>
        <row r="855">
          <cell r="A855">
            <v>41526</v>
          </cell>
          <cell r="B855">
            <v>30.2</v>
          </cell>
        </row>
        <row r="856">
          <cell r="A856">
            <v>41527</v>
          </cell>
          <cell r="B856">
            <v>30.4</v>
          </cell>
        </row>
        <row r="857">
          <cell r="A857">
            <v>41528</v>
          </cell>
          <cell r="B857">
            <v>30</v>
          </cell>
        </row>
        <row r="858">
          <cell r="A858">
            <v>41529</v>
          </cell>
          <cell r="B858">
            <v>30.1</v>
          </cell>
        </row>
        <row r="859">
          <cell r="A859">
            <v>41530</v>
          </cell>
          <cell r="B859">
            <v>30.6</v>
          </cell>
        </row>
        <row r="860">
          <cell r="A860">
            <v>41533</v>
          </cell>
          <cell r="B860">
            <v>30.65</v>
          </cell>
        </row>
        <row r="861">
          <cell r="A861">
            <v>41534</v>
          </cell>
          <cell r="B861">
            <v>30.35</v>
          </cell>
        </row>
        <row r="862">
          <cell r="A862">
            <v>41535</v>
          </cell>
          <cell r="B862">
            <v>30.1</v>
          </cell>
        </row>
        <row r="863">
          <cell r="A863">
            <v>41536</v>
          </cell>
          <cell r="B863">
            <v>30.63</v>
          </cell>
        </row>
        <row r="864">
          <cell r="A864">
            <v>41537</v>
          </cell>
          <cell r="B864">
            <v>30.24</v>
          </cell>
        </row>
        <row r="865">
          <cell r="A865">
            <v>41540</v>
          </cell>
          <cell r="B865">
            <v>30.7</v>
          </cell>
        </row>
        <row r="866">
          <cell r="A866">
            <v>41541</v>
          </cell>
          <cell r="B866">
            <v>31.25</v>
          </cell>
        </row>
        <row r="867">
          <cell r="A867">
            <v>41542</v>
          </cell>
          <cell r="B867">
            <v>31.51</v>
          </cell>
        </row>
        <row r="868">
          <cell r="A868">
            <v>41543</v>
          </cell>
          <cell r="B868">
            <v>31.47</v>
          </cell>
        </row>
        <row r="869">
          <cell r="A869">
            <v>41544</v>
          </cell>
          <cell r="B869">
            <v>30.48</v>
          </cell>
        </row>
        <row r="870">
          <cell r="A870">
            <v>41547</v>
          </cell>
          <cell r="B870">
            <v>30.36</v>
          </cell>
        </row>
        <row r="871">
          <cell r="A871">
            <v>41548</v>
          </cell>
          <cell r="B871">
            <v>30.22</v>
          </cell>
        </row>
        <row r="872">
          <cell r="A872">
            <v>41549</v>
          </cell>
          <cell r="B872">
            <v>29.9</v>
          </cell>
        </row>
        <row r="873">
          <cell r="A873">
            <v>41550</v>
          </cell>
          <cell r="B873">
            <v>29.78</v>
          </cell>
        </row>
        <row r="874">
          <cell r="A874">
            <v>41551</v>
          </cell>
          <cell r="B874">
            <v>30.2</v>
          </cell>
        </row>
        <row r="875">
          <cell r="A875">
            <v>41554</v>
          </cell>
          <cell r="B875">
            <v>31.31</v>
          </cell>
        </row>
        <row r="876">
          <cell r="A876">
            <v>41555</v>
          </cell>
          <cell r="B876">
            <v>30.9</v>
          </cell>
        </row>
        <row r="877">
          <cell r="A877">
            <v>41556</v>
          </cell>
          <cell r="B877">
            <v>31.77</v>
          </cell>
        </row>
        <row r="878">
          <cell r="A878">
            <v>41557</v>
          </cell>
          <cell r="B878">
            <v>31.99</v>
          </cell>
        </row>
        <row r="879">
          <cell r="A879">
            <v>41558</v>
          </cell>
          <cell r="B879">
            <v>32.299999999999997</v>
          </cell>
        </row>
        <row r="880">
          <cell r="A880">
            <v>41561</v>
          </cell>
          <cell r="B880">
            <v>32.299999999999997</v>
          </cell>
        </row>
        <row r="881">
          <cell r="A881">
            <v>41562</v>
          </cell>
          <cell r="B881">
            <v>32.299999999999997</v>
          </cell>
        </row>
        <row r="882">
          <cell r="A882">
            <v>41563</v>
          </cell>
          <cell r="B882">
            <v>32.299999999999997</v>
          </cell>
        </row>
        <row r="883">
          <cell r="A883">
            <v>41564</v>
          </cell>
          <cell r="B883">
            <v>32.340000000000003</v>
          </cell>
        </row>
        <row r="884">
          <cell r="A884">
            <v>41565</v>
          </cell>
          <cell r="B884">
            <v>32.35</v>
          </cell>
        </row>
        <row r="885">
          <cell r="A885">
            <v>41568</v>
          </cell>
          <cell r="B885">
            <v>32.06</v>
          </cell>
        </row>
        <row r="886">
          <cell r="A886">
            <v>41569</v>
          </cell>
          <cell r="B886">
            <v>32.090000000000003</v>
          </cell>
        </row>
        <row r="887">
          <cell r="A887">
            <v>41570</v>
          </cell>
          <cell r="B887">
            <v>31.58</v>
          </cell>
        </row>
        <row r="888">
          <cell r="A888">
            <v>41571</v>
          </cell>
          <cell r="B888">
            <v>30.9</v>
          </cell>
        </row>
        <row r="889">
          <cell r="A889">
            <v>41572</v>
          </cell>
          <cell r="B889">
            <v>31.71</v>
          </cell>
        </row>
        <row r="890">
          <cell r="A890">
            <v>41575</v>
          </cell>
          <cell r="B890">
            <v>31.9</v>
          </cell>
        </row>
        <row r="891">
          <cell r="A891">
            <v>41576</v>
          </cell>
          <cell r="B891">
            <v>31.8</v>
          </cell>
        </row>
        <row r="892">
          <cell r="A892">
            <v>41577</v>
          </cell>
          <cell r="B892">
            <v>31.2</v>
          </cell>
        </row>
        <row r="893">
          <cell r="A893">
            <v>41578</v>
          </cell>
          <cell r="B893">
            <v>31.1</v>
          </cell>
        </row>
        <row r="894">
          <cell r="A894">
            <v>41579</v>
          </cell>
          <cell r="B894">
            <v>31</v>
          </cell>
        </row>
        <row r="895">
          <cell r="A895">
            <v>41582</v>
          </cell>
          <cell r="B895">
            <v>30.72</v>
          </cell>
        </row>
        <row r="896">
          <cell r="A896">
            <v>41583</v>
          </cell>
          <cell r="B896">
            <v>30.8</v>
          </cell>
        </row>
        <row r="897">
          <cell r="A897">
            <v>41584</v>
          </cell>
          <cell r="B897">
            <v>30.15</v>
          </cell>
        </row>
        <row r="898">
          <cell r="A898">
            <v>41585</v>
          </cell>
          <cell r="B898">
            <v>29.2</v>
          </cell>
        </row>
        <row r="899">
          <cell r="A899">
            <v>41586</v>
          </cell>
          <cell r="B899">
            <v>29.65</v>
          </cell>
        </row>
        <row r="900">
          <cell r="A900">
            <v>41589</v>
          </cell>
          <cell r="B900">
            <v>29.35</v>
          </cell>
        </row>
        <row r="901">
          <cell r="A901">
            <v>41590</v>
          </cell>
          <cell r="B901">
            <v>29.07</v>
          </cell>
        </row>
        <row r="902">
          <cell r="A902">
            <v>41591</v>
          </cell>
          <cell r="B902">
            <v>28.65</v>
          </cell>
        </row>
        <row r="903">
          <cell r="A903">
            <v>41592</v>
          </cell>
          <cell r="B903">
            <v>29.94</v>
          </cell>
        </row>
        <row r="904">
          <cell r="A904">
            <v>41596</v>
          </cell>
          <cell r="B904">
            <v>30.39</v>
          </cell>
        </row>
        <row r="905">
          <cell r="A905">
            <v>41597</v>
          </cell>
          <cell r="B905">
            <v>30.4</v>
          </cell>
        </row>
        <row r="906">
          <cell r="A906">
            <v>41599</v>
          </cell>
          <cell r="B906">
            <v>30.77</v>
          </cell>
        </row>
        <row r="907">
          <cell r="A907">
            <v>41600</v>
          </cell>
          <cell r="B907">
            <v>31.37</v>
          </cell>
        </row>
        <row r="908">
          <cell r="A908">
            <v>41603</v>
          </cell>
          <cell r="B908">
            <v>31.25</v>
          </cell>
        </row>
        <row r="909">
          <cell r="A909">
            <v>41604</v>
          </cell>
          <cell r="B909">
            <v>31.4</v>
          </cell>
        </row>
        <row r="910">
          <cell r="A910">
            <v>41605</v>
          </cell>
          <cell r="B910">
            <v>31.2</v>
          </cell>
        </row>
        <row r="911">
          <cell r="A911">
            <v>41606</v>
          </cell>
          <cell r="B911">
            <v>31.1</v>
          </cell>
        </row>
        <row r="912">
          <cell r="A912">
            <v>41607</v>
          </cell>
          <cell r="B912">
            <v>31.4</v>
          </cell>
        </row>
        <row r="913">
          <cell r="A913">
            <v>41610</v>
          </cell>
          <cell r="B913">
            <v>32.5</v>
          </cell>
        </row>
        <row r="914">
          <cell r="A914">
            <v>41611</v>
          </cell>
          <cell r="B914">
            <v>31.75</v>
          </cell>
        </row>
        <row r="915">
          <cell r="A915">
            <v>41612</v>
          </cell>
          <cell r="B915">
            <v>32.19</v>
          </cell>
        </row>
        <row r="916">
          <cell r="A916">
            <v>41613</v>
          </cell>
          <cell r="B916">
            <v>32</v>
          </cell>
        </row>
        <row r="917">
          <cell r="A917">
            <v>41614</v>
          </cell>
          <cell r="B917">
            <v>32.1</v>
          </cell>
        </row>
        <row r="918">
          <cell r="A918">
            <v>41617</v>
          </cell>
          <cell r="B918">
            <v>32.450000000000003</v>
          </cell>
        </row>
        <row r="919">
          <cell r="A919">
            <v>41618</v>
          </cell>
          <cell r="B919">
            <v>31.9</v>
          </cell>
        </row>
        <row r="920">
          <cell r="A920">
            <v>41619</v>
          </cell>
          <cell r="B920">
            <v>31.5</v>
          </cell>
        </row>
        <row r="921">
          <cell r="A921">
            <v>41620</v>
          </cell>
          <cell r="B921">
            <v>31.18</v>
          </cell>
        </row>
        <row r="922">
          <cell r="A922">
            <v>41621</v>
          </cell>
          <cell r="B922">
            <v>31.95</v>
          </cell>
        </row>
        <row r="923">
          <cell r="A923">
            <v>41624</v>
          </cell>
          <cell r="B923">
            <v>32</v>
          </cell>
        </row>
        <row r="924">
          <cell r="A924">
            <v>41625</v>
          </cell>
          <cell r="B924">
            <v>32</v>
          </cell>
        </row>
        <row r="925">
          <cell r="A925">
            <v>41626</v>
          </cell>
          <cell r="B925">
            <v>31.95</v>
          </cell>
        </row>
        <row r="926">
          <cell r="A926">
            <v>41627</v>
          </cell>
          <cell r="B926">
            <v>31.9</v>
          </cell>
        </row>
        <row r="927">
          <cell r="A927">
            <v>41628</v>
          </cell>
          <cell r="B927">
            <v>32.119999999999997</v>
          </cell>
        </row>
        <row r="928">
          <cell r="A928">
            <v>41631</v>
          </cell>
          <cell r="B928">
            <v>32.08</v>
          </cell>
        </row>
        <row r="929">
          <cell r="A929">
            <v>41634</v>
          </cell>
          <cell r="B929">
            <v>31.99</v>
          </cell>
        </row>
        <row r="930">
          <cell r="A930">
            <v>41635</v>
          </cell>
          <cell r="B930">
            <v>32.520000000000003</v>
          </cell>
        </row>
        <row r="931">
          <cell r="A931">
            <v>41638</v>
          </cell>
          <cell r="B931">
            <v>33</v>
          </cell>
        </row>
        <row r="932">
          <cell r="A932">
            <v>41641</v>
          </cell>
          <cell r="B932">
            <v>32.299999999999997</v>
          </cell>
        </row>
        <row r="933">
          <cell r="A933">
            <v>41642</v>
          </cell>
          <cell r="B933">
            <v>32.799999999999997</v>
          </cell>
        </row>
        <row r="934">
          <cell r="A934">
            <v>41645</v>
          </cell>
          <cell r="B934">
            <v>32.43</v>
          </cell>
        </row>
        <row r="935">
          <cell r="A935">
            <v>41646</v>
          </cell>
          <cell r="B935">
            <v>32.450000000000003</v>
          </cell>
        </row>
        <row r="936">
          <cell r="A936">
            <v>41647</v>
          </cell>
          <cell r="B936">
            <v>32.42</v>
          </cell>
        </row>
        <row r="937">
          <cell r="A937">
            <v>41648</v>
          </cell>
          <cell r="B937">
            <v>31.2</v>
          </cell>
        </row>
        <row r="938">
          <cell r="A938">
            <v>41649</v>
          </cell>
          <cell r="B938">
            <v>31.99</v>
          </cell>
        </row>
        <row r="939">
          <cell r="A939">
            <v>41652</v>
          </cell>
          <cell r="B939">
            <v>31.05</v>
          </cell>
        </row>
        <row r="940">
          <cell r="A940">
            <v>41653</v>
          </cell>
          <cell r="B940">
            <v>30.5</v>
          </cell>
        </row>
        <row r="941">
          <cell r="A941">
            <v>41654</v>
          </cell>
          <cell r="B941">
            <v>30.5</v>
          </cell>
        </row>
        <row r="942">
          <cell r="A942">
            <v>41655</v>
          </cell>
          <cell r="B942">
            <v>30.25</v>
          </cell>
        </row>
        <row r="943">
          <cell r="A943">
            <v>41656</v>
          </cell>
          <cell r="B943">
            <v>30</v>
          </cell>
        </row>
        <row r="944">
          <cell r="A944">
            <v>41659</v>
          </cell>
          <cell r="B944">
            <v>30</v>
          </cell>
        </row>
        <row r="945">
          <cell r="A945">
            <v>41660</v>
          </cell>
          <cell r="B945">
            <v>29.9</v>
          </cell>
        </row>
        <row r="946">
          <cell r="A946">
            <v>41661</v>
          </cell>
          <cell r="B946">
            <v>29.2</v>
          </cell>
        </row>
        <row r="947">
          <cell r="A947">
            <v>41662</v>
          </cell>
          <cell r="B947">
            <v>29.11</v>
          </cell>
        </row>
        <row r="948">
          <cell r="A948">
            <v>41663</v>
          </cell>
          <cell r="B948">
            <v>28.65</v>
          </cell>
        </row>
        <row r="949">
          <cell r="A949">
            <v>41666</v>
          </cell>
          <cell r="B949">
            <v>28.74</v>
          </cell>
        </row>
        <row r="950">
          <cell r="A950">
            <v>41667</v>
          </cell>
          <cell r="B950">
            <v>28.8</v>
          </cell>
        </row>
        <row r="951">
          <cell r="A951">
            <v>41668</v>
          </cell>
          <cell r="B951">
            <v>28.75</v>
          </cell>
        </row>
        <row r="952">
          <cell r="A952">
            <v>41669</v>
          </cell>
          <cell r="B952">
            <v>28.07</v>
          </cell>
        </row>
        <row r="953">
          <cell r="A953">
            <v>41670</v>
          </cell>
          <cell r="B953">
            <v>27.99</v>
          </cell>
        </row>
        <row r="954">
          <cell r="A954">
            <v>41673</v>
          </cell>
          <cell r="B954">
            <v>27.2</v>
          </cell>
        </row>
        <row r="955">
          <cell r="A955">
            <v>41674</v>
          </cell>
          <cell r="B955">
            <v>26.28</v>
          </cell>
        </row>
        <row r="956">
          <cell r="A956">
            <v>41675</v>
          </cell>
          <cell r="B956">
            <v>26.4</v>
          </cell>
        </row>
        <row r="957">
          <cell r="A957">
            <v>41676</v>
          </cell>
          <cell r="B957">
            <v>27.08</v>
          </cell>
        </row>
        <row r="958">
          <cell r="A958">
            <v>41677</v>
          </cell>
          <cell r="B958">
            <v>27.24</v>
          </cell>
        </row>
        <row r="959">
          <cell r="A959">
            <v>41680</v>
          </cell>
          <cell r="B959">
            <v>27.43</v>
          </cell>
        </row>
        <row r="960">
          <cell r="A960">
            <v>41681</v>
          </cell>
          <cell r="B960">
            <v>27</v>
          </cell>
        </row>
        <row r="961">
          <cell r="A961">
            <v>41682</v>
          </cell>
          <cell r="B961">
            <v>27</v>
          </cell>
        </row>
        <row r="962">
          <cell r="A962">
            <v>41683</v>
          </cell>
          <cell r="B962">
            <v>26.66</v>
          </cell>
        </row>
        <row r="963">
          <cell r="A963">
            <v>41684</v>
          </cell>
          <cell r="B963">
            <v>26.52</v>
          </cell>
        </row>
        <row r="964">
          <cell r="A964">
            <v>41687</v>
          </cell>
          <cell r="B964">
            <v>26.8</v>
          </cell>
        </row>
        <row r="965">
          <cell r="A965">
            <v>41688</v>
          </cell>
          <cell r="B965">
            <v>26.45</v>
          </cell>
        </row>
        <row r="966">
          <cell r="A966">
            <v>41689</v>
          </cell>
          <cell r="B966">
            <v>25.7</v>
          </cell>
        </row>
        <row r="967">
          <cell r="A967">
            <v>41690</v>
          </cell>
          <cell r="B967">
            <v>25.1</v>
          </cell>
        </row>
        <row r="968">
          <cell r="A968">
            <v>41691</v>
          </cell>
          <cell r="B968">
            <v>25.75</v>
          </cell>
        </row>
        <row r="969">
          <cell r="A969">
            <v>41694</v>
          </cell>
          <cell r="B969">
            <v>26.4</v>
          </cell>
        </row>
        <row r="970">
          <cell r="A970">
            <v>41695</v>
          </cell>
          <cell r="B970">
            <v>26.25</v>
          </cell>
        </row>
        <row r="971">
          <cell r="A971">
            <v>41696</v>
          </cell>
          <cell r="B971">
            <v>25.6</v>
          </cell>
        </row>
        <row r="972">
          <cell r="A972">
            <v>41697</v>
          </cell>
          <cell r="B972">
            <v>25.85</v>
          </cell>
        </row>
        <row r="973">
          <cell r="A973">
            <v>41698</v>
          </cell>
          <cell r="B973">
            <v>25.7</v>
          </cell>
        </row>
        <row r="974">
          <cell r="A974">
            <v>41703</v>
          </cell>
          <cell r="B974">
            <v>25.41</v>
          </cell>
        </row>
        <row r="975">
          <cell r="A975">
            <v>41704</v>
          </cell>
          <cell r="B975">
            <v>24.92</v>
          </cell>
        </row>
        <row r="976">
          <cell r="A976">
            <v>41705</v>
          </cell>
          <cell r="B976">
            <v>25.49</v>
          </cell>
        </row>
        <row r="977">
          <cell r="A977">
            <v>41708</v>
          </cell>
          <cell r="B977">
            <v>25.4</v>
          </cell>
        </row>
        <row r="978">
          <cell r="A978">
            <v>41709</v>
          </cell>
          <cell r="B978">
            <v>25.5</v>
          </cell>
        </row>
        <row r="979">
          <cell r="A979">
            <v>41710</v>
          </cell>
          <cell r="B979">
            <v>25.25</v>
          </cell>
        </row>
        <row r="980">
          <cell r="A980">
            <v>41711</v>
          </cell>
          <cell r="B980">
            <v>25.5</v>
          </cell>
        </row>
        <row r="981">
          <cell r="A981">
            <v>41712</v>
          </cell>
          <cell r="B981">
            <v>24.61</v>
          </cell>
        </row>
        <row r="982">
          <cell r="A982">
            <v>41715</v>
          </cell>
          <cell r="B982">
            <v>24.49</v>
          </cell>
        </row>
        <row r="983">
          <cell r="A983">
            <v>41716</v>
          </cell>
          <cell r="B983">
            <v>24.5</v>
          </cell>
        </row>
        <row r="984">
          <cell r="A984">
            <v>41717</v>
          </cell>
          <cell r="B984">
            <v>25.4</v>
          </cell>
        </row>
        <row r="985">
          <cell r="A985">
            <v>41718</v>
          </cell>
          <cell r="B985">
            <v>26</v>
          </cell>
        </row>
        <row r="986">
          <cell r="A986">
            <v>41719</v>
          </cell>
          <cell r="B986">
            <v>26.5</v>
          </cell>
        </row>
        <row r="987">
          <cell r="A987">
            <v>41722</v>
          </cell>
          <cell r="B987">
            <v>26.64</v>
          </cell>
        </row>
        <row r="988">
          <cell r="A988">
            <v>41723</v>
          </cell>
          <cell r="B988">
            <v>26.85</v>
          </cell>
        </row>
        <row r="989">
          <cell r="A989">
            <v>41724</v>
          </cell>
          <cell r="B989">
            <v>26.43</v>
          </cell>
        </row>
        <row r="990">
          <cell r="A990">
            <v>41725</v>
          </cell>
          <cell r="B990">
            <v>27.47</v>
          </cell>
        </row>
        <row r="991">
          <cell r="A991">
            <v>41726</v>
          </cell>
          <cell r="B991">
            <v>27.21</v>
          </cell>
        </row>
        <row r="992">
          <cell r="A992">
            <v>41729</v>
          </cell>
          <cell r="B992">
            <v>28</v>
          </cell>
        </row>
        <row r="993">
          <cell r="A993">
            <v>41730</v>
          </cell>
          <cell r="B993">
            <v>28.08</v>
          </cell>
        </row>
        <row r="994">
          <cell r="A994">
            <v>41731</v>
          </cell>
          <cell r="B994">
            <v>28.94</v>
          </cell>
        </row>
        <row r="995">
          <cell r="A995">
            <v>41732</v>
          </cell>
          <cell r="B995">
            <v>28.25</v>
          </cell>
        </row>
        <row r="996">
          <cell r="A996">
            <v>41733</v>
          </cell>
          <cell r="B996">
            <v>28.33</v>
          </cell>
        </row>
        <row r="997">
          <cell r="A997">
            <v>41736</v>
          </cell>
          <cell r="B997">
            <v>27.83</v>
          </cell>
        </row>
        <row r="998">
          <cell r="A998">
            <v>41737</v>
          </cell>
          <cell r="B998">
            <v>28.18</v>
          </cell>
        </row>
        <row r="999">
          <cell r="A999">
            <v>41738</v>
          </cell>
          <cell r="B999">
            <v>27.72</v>
          </cell>
        </row>
        <row r="1000">
          <cell r="A1000">
            <v>41739</v>
          </cell>
          <cell r="B1000">
            <v>27.76</v>
          </cell>
        </row>
        <row r="1001">
          <cell r="A1001">
            <v>41740</v>
          </cell>
          <cell r="B1001">
            <v>28</v>
          </cell>
        </row>
        <row r="1002">
          <cell r="A1002">
            <v>41743</v>
          </cell>
          <cell r="B1002">
            <v>28.29</v>
          </cell>
        </row>
        <row r="1003">
          <cell r="A1003">
            <v>41744</v>
          </cell>
          <cell r="B1003">
            <v>28.79</v>
          </cell>
        </row>
        <row r="1004">
          <cell r="A1004">
            <v>41745</v>
          </cell>
          <cell r="B1004">
            <v>29.85</v>
          </cell>
        </row>
        <row r="1005">
          <cell r="A1005">
            <v>41746</v>
          </cell>
          <cell r="B1005">
            <v>29.55</v>
          </cell>
        </row>
        <row r="1006">
          <cell r="A1006">
            <v>41751</v>
          </cell>
          <cell r="B1006">
            <v>29.1</v>
          </cell>
        </row>
        <row r="1007">
          <cell r="A1007">
            <v>41752</v>
          </cell>
          <cell r="B1007">
            <v>28.24</v>
          </cell>
        </row>
        <row r="1008">
          <cell r="A1008">
            <v>41753</v>
          </cell>
          <cell r="B1008">
            <v>28.07</v>
          </cell>
        </row>
        <row r="1009">
          <cell r="A1009">
            <v>41754</v>
          </cell>
          <cell r="B1009">
            <v>28.06</v>
          </cell>
        </row>
        <row r="1010">
          <cell r="A1010">
            <v>41757</v>
          </cell>
          <cell r="B1010">
            <v>27.95</v>
          </cell>
        </row>
        <row r="1011">
          <cell r="A1011">
            <v>41758</v>
          </cell>
          <cell r="B1011">
            <v>27.97</v>
          </cell>
        </row>
        <row r="1012">
          <cell r="A1012">
            <v>41759</v>
          </cell>
          <cell r="B1012">
            <v>28.12</v>
          </cell>
        </row>
        <row r="1013">
          <cell r="A1013">
            <v>41761</v>
          </cell>
          <cell r="B1013">
            <v>28</v>
          </cell>
        </row>
        <row r="1014">
          <cell r="A1014">
            <v>41764</v>
          </cell>
          <cell r="B1014">
            <v>27.95</v>
          </cell>
        </row>
        <row r="1015">
          <cell r="A1015">
            <v>41765</v>
          </cell>
          <cell r="B1015">
            <v>27.51</v>
          </cell>
        </row>
        <row r="1016">
          <cell r="A1016">
            <v>41766</v>
          </cell>
          <cell r="B1016">
            <v>26.5</v>
          </cell>
        </row>
        <row r="1017">
          <cell r="A1017">
            <v>41767</v>
          </cell>
          <cell r="B1017">
            <v>26.59</v>
          </cell>
        </row>
        <row r="1018">
          <cell r="A1018">
            <v>41768</v>
          </cell>
          <cell r="B1018">
            <v>26.15</v>
          </cell>
        </row>
        <row r="1019">
          <cell r="A1019">
            <v>41771</v>
          </cell>
          <cell r="B1019">
            <v>25.9</v>
          </cell>
        </row>
        <row r="1020">
          <cell r="A1020">
            <v>41772</v>
          </cell>
          <cell r="B1020">
            <v>25.75</v>
          </cell>
        </row>
        <row r="1021">
          <cell r="A1021">
            <v>41773</v>
          </cell>
          <cell r="B1021">
            <v>25.75</v>
          </cell>
        </row>
        <row r="1022">
          <cell r="A1022">
            <v>41774</v>
          </cell>
          <cell r="B1022">
            <v>25.1</v>
          </cell>
        </row>
        <row r="1023">
          <cell r="A1023">
            <v>41775</v>
          </cell>
          <cell r="B1023">
            <v>24.75</v>
          </cell>
        </row>
        <row r="1024">
          <cell r="A1024">
            <v>41778</v>
          </cell>
          <cell r="B1024">
            <v>25.22</v>
          </cell>
        </row>
        <row r="1025">
          <cell r="A1025">
            <v>41779</v>
          </cell>
          <cell r="B1025">
            <v>25.44</v>
          </cell>
        </row>
        <row r="1026">
          <cell r="A1026">
            <v>41780</v>
          </cell>
          <cell r="B1026">
            <v>25.67</v>
          </cell>
        </row>
        <row r="1027">
          <cell r="A1027">
            <v>41781</v>
          </cell>
          <cell r="B1027">
            <v>25.98</v>
          </cell>
        </row>
        <row r="1028">
          <cell r="A1028">
            <v>41782</v>
          </cell>
          <cell r="B1028">
            <v>26.4</v>
          </cell>
        </row>
        <row r="1029">
          <cell r="A1029">
            <v>41785</v>
          </cell>
          <cell r="B1029">
            <v>26.57</v>
          </cell>
        </row>
        <row r="1030">
          <cell r="A1030">
            <v>41786</v>
          </cell>
          <cell r="B1030">
            <v>26.4</v>
          </cell>
        </row>
        <row r="1031">
          <cell r="A1031">
            <v>41787</v>
          </cell>
          <cell r="B1031">
            <v>26.3</v>
          </cell>
        </row>
        <row r="1032">
          <cell r="A1032">
            <v>41788</v>
          </cell>
          <cell r="B1032">
            <v>26.2</v>
          </cell>
        </row>
        <row r="1033">
          <cell r="A1033">
            <v>41789</v>
          </cell>
          <cell r="B1033">
            <v>25.89</v>
          </cell>
        </row>
        <row r="1034">
          <cell r="A1034">
            <v>41792</v>
          </cell>
          <cell r="B1034">
            <v>25.8</v>
          </cell>
        </row>
        <row r="1035">
          <cell r="A1035">
            <v>41793</v>
          </cell>
          <cell r="B1035">
            <v>25.67</v>
          </cell>
        </row>
        <row r="1036">
          <cell r="A1036">
            <v>41794</v>
          </cell>
          <cell r="B1036">
            <v>25.87</v>
          </cell>
        </row>
        <row r="1037">
          <cell r="A1037">
            <v>41795</v>
          </cell>
          <cell r="B1037">
            <v>25.23</v>
          </cell>
        </row>
        <row r="1038">
          <cell r="A1038">
            <v>41796</v>
          </cell>
          <cell r="B1038">
            <v>25.62</v>
          </cell>
        </row>
        <row r="1039">
          <cell r="A1039">
            <v>41799</v>
          </cell>
          <cell r="B1039">
            <v>26.26</v>
          </cell>
        </row>
        <row r="1040">
          <cell r="A1040">
            <v>41800</v>
          </cell>
          <cell r="B1040">
            <v>26.42</v>
          </cell>
        </row>
        <row r="1041">
          <cell r="A1041">
            <v>41801</v>
          </cell>
          <cell r="B1041">
            <v>26.71</v>
          </cell>
        </row>
        <row r="1042">
          <cell r="A1042">
            <v>41803</v>
          </cell>
          <cell r="B1042">
            <v>26.77</v>
          </cell>
        </row>
        <row r="1043">
          <cell r="A1043">
            <v>41806</v>
          </cell>
          <cell r="B1043">
            <v>27.2</v>
          </cell>
        </row>
        <row r="1044">
          <cell r="A1044">
            <v>41807</v>
          </cell>
          <cell r="B1044">
            <v>27.86</v>
          </cell>
        </row>
        <row r="1045">
          <cell r="A1045">
            <v>41808</v>
          </cell>
          <cell r="B1045">
            <v>28.11</v>
          </cell>
        </row>
        <row r="1046">
          <cell r="A1046">
            <v>41810</v>
          </cell>
          <cell r="B1046">
            <v>28</v>
          </cell>
        </row>
        <row r="1047">
          <cell r="A1047">
            <v>41813</v>
          </cell>
          <cell r="B1047">
            <v>27.79</v>
          </cell>
        </row>
        <row r="1048">
          <cell r="A1048">
            <v>41814</v>
          </cell>
          <cell r="B1048">
            <v>27.72</v>
          </cell>
        </row>
        <row r="1049">
          <cell r="A1049">
            <v>41815</v>
          </cell>
          <cell r="B1049">
            <v>27.76</v>
          </cell>
        </row>
        <row r="1050">
          <cell r="A1050">
            <v>41816</v>
          </cell>
          <cell r="B1050">
            <v>27.38</v>
          </cell>
        </row>
        <row r="1051">
          <cell r="A1051">
            <v>41817</v>
          </cell>
          <cell r="B1051">
            <v>26.42</v>
          </cell>
        </row>
        <row r="1052">
          <cell r="A1052">
            <v>41820</v>
          </cell>
          <cell r="B1052">
            <v>25.93</v>
          </cell>
        </row>
        <row r="1053">
          <cell r="A1053">
            <v>41821</v>
          </cell>
          <cell r="B1053">
            <v>25.6</v>
          </cell>
        </row>
        <row r="1054">
          <cell r="A1054">
            <v>41822</v>
          </cell>
          <cell r="B1054">
            <v>25.68</v>
          </cell>
        </row>
        <row r="1055">
          <cell r="A1055">
            <v>41823</v>
          </cell>
          <cell r="B1055">
            <v>24.31</v>
          </cell>
        </row>
        <row r="1056">
          <cell r="A1056">
            <v>41824</v>
          </cell>
          <cell r="B1056">
            <v>24.6</v>
          </cell>
        </row>
        <row r="1057">
          <cell r="A1057">
            <v>41827</v>
          </cell>
          <cell r="B1057">
            <v>24.63</v>
          </cell>
        </row>
        <row r="1058">
          <cell r="A1058">
            <v>41828</v>
          </cell>
          <cell r="B1058">
            <v>24</v>
          </cell>
        </row>
        <row r="1059">
          <cell r="A1059">
            <v>41830</v>
          </cell>
          <cell r="B1059">
            <v>23.51</v>
          </cell>
        </row>
        <row r="1060">
          <cell r="A1060">
            <v>41831</v>
          </cell>
          <cell r="B1060">
            <v>23.42</v>
          </cell>
        </row>
        <row r="1061">
          <cell r="A1061">
            <v>41834</v>
          </cell>
          <cell r="B1061">
            <v>23.47</v>
          </cell>
        </row>
        <row r="1062">
          <cell r="A1062">
            <v>41835</v>
          </cell>
          <cell r="B1062">
            <v>22.88</v>
          </cell>
        </row>
        <row r="1063">
          <cell r="A1063">
            <v>41836</v>
          </cell>
          <cell r="B1063">
            <v>22.7</v>
          </cell>
        </row>
        <row r="1064">
          <cell r="A1064">
            <v>41837</v>
          </cell>
          <cell r="B1064">
            <v>22.75</v>
          </cell>
        </row>
        <row r="1065">
          <cell r="A1065">
            <v>41838</v>
          </cell>
          <cell r="B1065">
            <v>23.35</v>
          </cell>
        </row>
        <row r="1066">
          <cell r="A1066">
            <v>41841</v>
          </cell>
          <cell r="B1066">
            <v>23.87</v>
          </cell>
        </row>
        <row r="1067">
          <cell r="A1067">
            <v>41842</v>
          </cell>
          <cell r="B1067">
            <v>24.3</v>
          </cell>
        </row>
        <row r="1068">
          <cell r="A1068">
            <v>41843</v>
          </cell>
          <cell r="B1068">
            <v>23.82</v>
          </cell>
        </row>
        <row r="1069">
          <cell r="A1069">
            <v>41844</v>
          </cell>
          <cell r="B1069">
            <v>23.32</v>
          </cell>
        </row>
        <row r="1070">
          <cell r="A1070">
            <v>41845</v>
          </cell>
          <cell r="B1070">
            <v>23.22</v>
          </cell>
        </row>
        <row r="1071">
          <cell r="A1071">
            <v>41848</v>
          </cell>
          <cell r="B1071">
            <v>23.21</v>
          </cell>
        </row>
        <row r="1072">
          <cell r="A1072">
            <v>41849</v>
          </cell>
          <cell r="B1072">
            <v>23.5</v>
          </cell>
        </row>
        <row r="1073">
          <cell r="A1073">
            <v>41850</v>
          </cell>
          <cell r="B1073">
            <v>23.7</v>
          </cell>
        </row>
        <row r="1074">
          <cell r="A1074">
            <v>41851</v>
          </cell>
          <cell r="B1074">
            <v>23.64</v>
          </cell>
        </row>
        <row r="1075">
          <cell r="A1075">
            <v>41852</v>
          </cell>
          <cell r="B1075">
            <v>23.3</v>
          </cell>
        </row>
        <row r="1076">
          <cell r="A1076">
            <v>41855</v>
          </cell>
          <cell r="B1076">
            <v>23.42</v>
          </cell>
        </row>
        <row r="1077">
          <cell r="A1077">
            <v>41856</v>
          </cell>
          <cell r="B1077">
            <v>22.85</v>
          </cell>
        </row>
        <row r="1078">
          <cell r="A1078">
            <v>41857</v>
          </cell>
          <cell r="B1078">
            <v>23.1</v>
          </cell>
        </row>
        <row r="1079">
          <cell r="A1079">
            <v>41858</v>
          </cell>
          <cell r="B1079">
            <v>22.14</v>
          </cell>
        </row>
        <row r="1080">
          <cell r="A1080">
            <v>41859</v>
          </cell>
          <cell r="B1080">
            <v>22</v>
          </cell>
        </row>
        <row r="1081">
          <cell r="A1081">
            <v>41862</v>
          </cell>
          <cell r="B1081">
            <v>21.7</v>
          </cell>
        </row>
        <row r="1082">
          <cell r="A1082">
            <v>41863</v>
          </cell>
          <cell r="B1082">
            <v>21.11</v>
          </cell>
        </row>
        <row r="1083">
          <cell r="A1083">
            <v>41864</v>
          </cell>
          <cell r="B1083">
            <v>20.55</v>
          </cell>
        </row>
        <row r="1084">
          <cell r="A1084">
            <v>41865</v>
          </cell>
          <cell r="B1084">
            <v>20.5</v>
          </cell>
        </row>
        <row r="1085">
          <cell r="A1085">
            <v>41866</v>
          </cell>
          <cell r="B1085">
            <v>20.329999999999998</v>
          </cell>
        </row>
        <row r="1086">
          <cell r="A1086">
            <v>41869</v>
          </cell>
          <cell r="B1086">
            <v>19.98</v>
          </cell>
        </row>
        <row r="1087">
          <cell r="A1087">
            <v>41870</v>
          </cell>
          <cell r="B1087">
            <v>19.93</v>
          </cell>
        </row>
        <row r="1088">
          <cell r="A1088">
            <v>41871</v>
          </cell>
          <cell r="B1088">
            <v>20.13</v>
          </cell>
        </row>
        <row r="1089">
          <cell r="A1089">
            <v>41872</v>
          </cell>
          <cell r="B1089">
            <v>20.2</v>
          </cell>
        </row>
        <row r="1090">
          <cell r="A1090">
            <v>41873</v>
          </cell>
          <cell r="B1090">
            <v>20.32</v>
          </cell>
        </row>
        <row r="1091">
          <cell r="A1091">
            <v>41876</v>
          </cell>
          <cell r="B1091">
            <v>20.399999999999999</v>
          </cell>
        </row>
        <row r="1092">
          <cell r="A1092">
            <v>41877</v>
          </cell>
          <cell r="B1092">
            <v>20.47</v>
          </cell>
        </row>
        <row r="1093">
          <cell r="A1093">
            <v>41878</v>
          </cell>
          <cell r="B1093">
            <v>21.35</v>
          </cell>
        </row>
        <row r="1094">
          <cell r="A1094">
            <v>41879</v>
          </cell>
          <cell r="B1094">
            <v>21.98</v>
          </cell>
        </row>
        <row r="1095">
          <cell r="A1095">
            <v>41880</v>
          </cell>
          <cell r="B1095">
            <v>22.9</v>
          </cell>
        </row>
        <row r="1096">
          <cell r="A1096">
            <v>41883</v>
          </cell>
          <cell r="B1096">
            <v>23.66</v>
          </cell>
        </row>
        <row r="1097">
          <cell r="A1097">
            <v>41884</v>
          </cell>
          <cell r="B1097">
            <v>22.73</v>
          </cell>
        </row>
        <row r="1098">
          <cell r="A1098">
            <v>41885</v>
          </cell>
          <cell r="B1098">
            <v>22.28</v>
          </cell>
        </row>
        <row r="1099">
          <cell r="A1099">
            <v>41886</v>
          </cell>
          <cell r="B1099">
            <v>21.86</v>
          </cell>
        </row>
        <row r="1100">
          <cell r="A1100">
            <v>41887</v>
          </cell>
          <cell r="B1100">
            <v>21.9</v>
          </cell>
        </row>
        <row r="1101">
          <cell r="A1101">
            <v>41890</v>
          </cell>
          <cell r="B1101">
            <v>21.81</v>
          </cell>
        </row>
        <row r="1102">
          <cell r="A1102">
            <v>41891</v>
          </cell>
          <cell r="B1102">
            <v>21.5</v>
          </cell>
        </row>
        <row r="1103">
          <cell r="A1103">
            <v>41892</v>
          </cell>
          <cell r="B1103">
            <v>21.05</v>
          </cell>
        </row>
        <row r="1104">
          <cell r="A1104">
            <v>41893</v>
          </cell>
          <cell r="B1104">
            <v>20.78</v>
          </cell>
        </row>
        <row r="1105">
          <cell r="A1105">
            <v>41894</v>
          </cell>
          <cell r="B1105">
            <v>20.399999999999999</v>
          </cell>
        </row>
        <row r="1106">
          <cell r="A1106">
            <v>41897</v>
          </cell>
          <cell r="B1106">
            <v>20.74</v>
          </cell>
        </row>
        <row r="1107">
          <cell r="A1107">
            <v>41898</v>
          </cell>
          <cell r="B1107">
            <v>20.85</v>
          </cell>
        </row>
        <row r="1108">
          <cell r="A1108">
            <v>41899</v>
          </cell>
          <cell r="B1108">
            <v>21.32</v>
          </cell>
        </row>
        <row r="1109">
          <cell r="A1109">
            <v>41900</v>
          </cell>
          <cell r="B1109">
            <v>21.09</v>
          </cell>
        </row>
        <row r="1110">
          <cell r="A1110">
            <v>41901</v>
          </cell>
          <cell r="B1110">
            <v>20.28</v>
          </cell>
        </row>
        <row r="1111">
          <cell r="A1111">
            <v>41904</v>
          </cell>
          <cell r="B1111">
            <v>19.600000000000001</v>
          </cell>
        </row>
        <row r="1112">
          <cell r="A1112">
            <v>41905</v>
          </cell>
          <cell r="B1112">
            <v>19.05</v>
          </cell>
        </row>
        <row r="1113">
          <cell r="A1113">
            <v>41906</v>
          </cell>
          <cell r="B1113">
            <v>18.899999999999999</v>
          </cell>
        </row>
        <row r="1114">
          <cell r="A1114">
            <v>41907</v>
          </cell>
          <cell r="B1114">
            <v>18.84</v>
          </cell>
        </row>
        <row r="1115">
          <cell r="A1115">
            <v>41908</v>
          </cell>
          <cell r="B1115">
            <v>18.809999999999999</v>
          </cell>
        </row>
        <row r="1116">
          <cell r="A1116">
            <v>41911</v>
          </cell>
          <cell r="B1116">
            <v>18.43</v>
          </cell>
        </row>
        <row r="1117">
          <cell r="A1117">
            <v>41912</v>
          </cell>
          <cell r="B1117">
            <v>17.899999999999999</v>
          </cell>
        </row>
        <row r="1118">
          <cell r="A1118">
            <v>41913</v>
          </cell>
          <cell r="B1118">
            <v>17.52</v>
          </cell>
        </row>
        <row r="1119">
          <cell r="A1119">
            <v>41914</v>
          </cell>
          <cell r="B1119">
            <v>16.98</v>
          </cell>
        </row>
        <row r="1120">
          <cell r="A1120">
            <v>41915</v>
          </cell>
          <cell r="B1120">
            <v>16.899999999999999</v>
          </cell>
        </row>
        <row r="1121">
          <cell r="A1121">
            <v>41918</v>
          </cell>
          <cell r="B1121">
            <v>17.39</v>
          </cell>
        </row>
        <row r="1122">
          <cell r="A1122">
            <v>41919</v>
          </cell>
          <cell r="B1122">
            <v>17.38</v>
          </cell>
        </row>
        <row r="1123">
          <cell r="A1123">
            <v>41920</v>
          </cell>
          <cell r="B1123">
            <v>17.260000000000002</v>
          </cell>
        </row>
        <row r="1124">
          <cell r="A1124">
            <v>41921</v>
          </cell>
          <cell r="B1124">
            <v>17.399999999999999</v>
          </cell>
        </row>
        <row r="1125">
          <cell r="A1125">
            <v>41922</v>
          </cell>
          <cell r="B1125">
            <v>17.36</v>
          </cell>
        </row>
        <row r="1126">
          <cell r="A1126">
            <v>41925</v>
          </cell>
          <cell r="B1126">
            <v>19.7</v>
          </cell>
        </row>
        <row r="1127">
          <cell r="A1127">
            <v>41926</v>
          </cell>
          <cell r="B1127">
            <v>19.32</v>
          </cell>
        </row>
        <row r="1128">
          <cell r="A1128">
            <v>41927</v>
          </cell>
          <cell r="B1128">
            <v>18.68</v>
          </cell>
        </row>
        <row r="1129">
          <cell r="A1129">
            <v>41928</v>
          </cell>
          <cell r="B1129">
            <v>17.88</v>
          </cell>
        </row>
        <row r="1130">
          <cell r="A1130">
            <v>41929</v>
          </cell>
          <cell r="B1130">
            <v>18.059999999999999</v>
          </cell>
        </row>
        <row r="1131">
          <cell r="A1131">
            <v>41932</v>
          </cell>
          <cell r="B1131">
            <v>18</v>
          </cell>
        </row>
        <row r="1132">
          <cell r="A1132">
            <v>41933</v>
          </cell>
          <cell r="B1132">
            <v>17</v>
          </cell>
        </row>
        <row r="1133">
          <cell r="A1133">
            <v>41934</v>
          </cell>
          <cell r="B1133">
            <v>16.55</v>
          </cell>
        </row>
        <row r="1134">
          <cell r="A1134">
            <v>41935</v>
          </cell>
          <cell r="B1134">
            <v>15.8</v>
          </cell>
        </row>
        <row r="1135">
          <cell r="A1135">
            <v>41936</v>
          </cell>
          <cell r="B1135">
            <v>16.2</v>
          </cell>
        </row>
        <row r="1136">
          <cell r="A1136">
            <v>41939</v>
          </cell>
          <cell r="B1136">
            <v>15.5</v>
          </cell>
        </row>
        <row r="1137">
          <cell r="A1137">
            <v>41940</v>
          </cell>
          <cell r="B1137">
            <v>16.5</v>
          </cell>
        </row>
        <row r="1138">
          <cell r="A1138">
            <v>41941</v>
          </cell>
          <cell r="B1138">
            <v>16.010000000000002</v>
          </cell>
        </row>
        <row r="1139">
          <cell r="A1139">
            <v>41942</v>
          </cell>
          <cell r="B1139">
            <v>16.3</v>
          </cell>
        </row>
        <row r="1140">
          <cell r="A1140">
            <v>41943</v>
          </cell>
          <cell r="B1140">
            <v>16.149999999999999</v>
          </cell>
        </row>
        <row r="1141">
          <cell r="A1141">
            <v>41946</v>
          </cell>
          <cell r="B1141">
            <v>16</v>
          </cell>
        </row>
        <row r="1142">
          <cell r="A1142">
            <v>41947</v>
          </cell>
          <cell r="B1142">
            <v>15.75</v>
          </cell>
        </row>
        <row r="1143">
          <cell r="A1143">
            <v>41948</v>
          </cell>
          <cell r="B1143">
            <v>15.26</v>
          </cell>
        </row>
        <row r="1144">
          <cell r="A1144">
            <v>41949</v>
          </cell>
          <cell r="B1144">
            <v>12.6</v>
          </cell>
        </row>
        <row r="1145">
          <cell r="A1145">
            <v>41950</v>
          </cell>
          <cell r="B1145">
            <v>12</v>
          </cell>
        </row>
        <row r="1146">
          <cell r="A1146">
            <v>41953</v>
          </cell>
          <cell r="B1146">
            <v>11.5</v>
          </cell>
        </row>
        <row r="1147">
          <cell r="A1147">
            <v>41954</v>
          </cell>
          <cell r="B1147">
            <v>12.65</v>
          </cell>
        </row>
        <row r="1148">
          <cell r="A1148">
            <v>41955</v>
          </cell>
          <cell r="B1148">
            <v>12.6</v>
          </cell>
        </row>
        <row r="1149">
          <cell r="A1149">
            <v>41956</v>
          </cell>
          <cell r="B1149">
            <v>12.44</v>
          </cell>
        </row>
        <row r="1150">
          <cell r="A1150">
            <v>41957</v>
          </cell>
          <cell r="B1150">
            <v>12.35</v>
          </cell>
        </row>
        <row r="1151">
          <cell r="A1151">
            <v>41960</v>
          </cell>
          <cell r="B1151">
            <v>11.38</v>
          </cell>
        </row>
        <row r="1152">
          <cell r="A1152">
            <v>41961</v>
          </cell>
          <cell r="B1152">
            <v>11.31</v>
          </cell>
        </row>
        <row r="1153">
          <cell r="A1153">
            <v>41962</v>
          </cell>
          <cell r="B1153">
            <v>11.34</v>
          </cell>
        </row>
        <row r="1154">
          <cell r="A1154">
            <v>41964</v>
          </cell>
          <cell r="B1154">
            <v>11.44</v>
          </cell>
        </row>
        <row r="1155">
          <cell r="A1155">
            <v>41967</v>
          </cell>
          <cell r="B1155">
            <v>11.17</v>
          </cell>
        </row>
        <row r="1156">
          <cell r="A1156">
            <v>41968</v>
          </cell>
          <cell r="B1156">
            <v>10.5</v>
          </cell>
        </row>
        <row r="1157">
          <cell r="A1157">
            <v>41969</v>
          </cell>
          <cell r="B1157">
            <v>10.15</v>
          </cell>
        </row>
        <row r="1158">
          <cell r="A1158">
            <v>41970</v>
          </cell>
          <cell r="B1158">
            <v>10.25</v>
          </cell>
        </row>
        <row r="1159">
          <cell r="A1159">
            <v>41971</v>
          </cell>
          <cell r="B1159">
            <v>10.5</v>
          </cell>
        </row>
        <row r="1160">
          <cell r="A1160">
            <v>41974</v>
          </cell>
          <cell r="B1160">
            <v>10.06</v>
          </cell>
        </row>
        <row r="1161">
          <cell r="A1161">
            <v>41975</v>
          </cell>
          <cell r="B1161">
            <v>9.58</v>
          </cell>
        </row>
        <row r="1162">
          <cell r="A1162">
            <v>41976</v>
          </cell>
          <cell r="B1162">
            <v>9.59</v>
          </cell>
        </row>
        <row r="1163">
          <cell r="A1163">
            <v>41977</v>
          </cell>
          <cell r="B1163">
            <v>9.33</v>
          </cell>
        </row>
        <row r="1164">
          <cell r="A1164">
            <v>41978</v>
          </cell>
          <cell r="B1164">
            <v>9.26</v>
          </cell>
        </row>
        <row r="1165">
          <cell r="A1165">
            <v>41981</v>
          </cell>
          <cell r="B1165">
            <v>8.9499999999999993</v>
          </cell>
        </row>
        <row r="1166">
          <cell r="A1166">
            <v>41982</v>
          </cell>
          <cell r="B1166">
            <v>8.8000000000000007</v>
          </cell>
        </row>
        <row r="1167">
          <cell r="A1167">
            <v>41983</v>
          </cell>
          <cell r="B1167">
            <v>8.6</v>
          </cell>
        </row>
        <row r="1168">
          <cell r="A1168">
            <v>41984</v>
          </cell>
          <cell r="B1168">
            <v>8.85</v>
          </cell>
        </row>
        <row r="1169">
          <cell r="A1169">
            <v>41985</v>
          </cell>
          <cell r="B1169">
            <v>8.26</v>
          </cell>
        </row>
        <row r="1170">
          <cell r="A1170">
            <v>41988</v>
          </cell>
          <cell r="B1170">
            <v>8.2100000000000009</v>
          </cell>
        </row>
        <row r="1171">
          <cell r="A1171">
            <v>41989</v>
          </cell>
          <cell r="B1171">
            <v>8.32</v>
          </cell>
        </row>
        <row r="1172">
          <cell r="A1172">
            <v>41990</v>
          </cell>
          <cell r="B1172">
            <v>8.65</v>
          </cell>
        </row>
        <row r="1173">
          <cell r="A1173">
            <v>41991</v>
          </cell>
          <cell r="B1173">
            <v>9.0500000000000007</v>
          </cell>
        </row>
        <row r="1174">
          <cell r="A1174">
            <v>41992</v>
          </cell>
          <cell r="B1174">
            <v>9</v>
          </cell>
        </row>
        <row r="1175">
          <cell r="A1175">
            <v>41995</v>
          </cell>
          <cell r="B1175">
            <v>9.08</v>
          </cell>
        </row>
        <row r="1176">
          <cell r="A1176">
            <v>41996</v>
          </cell>
          <cell r="B1176">
            <v>9.33</v>
          </cell>
        </row>
        <row r="1177">
          <cell r="A1177">
            <v>41999</v>
          </cell>
          <cell r="B1177">
            <v>9.3000000000000007</v>
          </cell>
        </row>
        <row r="1178">
          <cell r="A1178">
            <v>42002</v>
          </cell>
          <cell r="B1178">
            <v>9.34</v>
          </cell>
        </row>
        <row r="1179">
          <cell r="A1179">
            <v>42003</v>
          </cell>
          <cell r="B1179">
            <v>9.5500000000000007</v>
          </cell>
        </row>
        <row r="1180">
          <cell r="A1180">
            <v>42006</v>
          </cell>
          <cell r="B1180">
            <v>9.41</v>
          </cell>
        </row>
        <row r="1181">
          <cell r="A1181">
            <v>42009</v>
          </cell>
          <cell r="B1181">
            <v>8.51</v>
          </cell>
        </row>
        <row r="1182">
          <cell r="A1182">
            <v>42010</v>
          </cell>
          <cell r="B1182">
            <v>8.4499999999999993</v>
          </cell>
        </row>
        <row r="1183">
          <cell r="A1183">
            <v>42011</v>
          </cell>
          <cell r="B1183">
            <v>8.4</v>
          </cell>
        </row>
        <row r="1184">
          <cell r="A1184">
            <v>42012</v>
          </cell>
          <cell r="B1184">
            <v>8.93</v>
          </cell>
        </row>
        <row r="1185">
          <cell r="A1185">
            <v>42013</v>
          </cell>
          <cell r="B1185">
            <v>8.81</v>
          </cell>
        </row>
        <row r="1186">
          <cell r="A1186">
            <v>42016</v>
          </cell>
          <cell r="B1186">
            <v>8.1999999999999993</v>
          </cell>
        </row>
        <row r="1187">
          <cell r="A1187">
            <v>42017</v>
          </cell>
          <cell r="B1187">
            <v>8.31</v>
          </cell>
        </row>
        <row r="1188">
          <cell r="A1188">
            <v>42018</v>
          </cell>
          <cell r="B1188">
            <v>7.71</v>
          </cell>
        </row>
        <row r="1189">
          <cell r="A1189">
            <v>42019</v>
          </cell>
          <cell r="B1189">
            <v>7.9</v>
          </cell>
        </row>
        <row r="1190">
          <cell r="A1190">
            <v>42020</v>
          </cell>
          <cell r="B1190">
            <v>7.8</v>
          </cell>
        </row>
        <row r="1191">
          <cell r="A1191">
            <v>42023</v>
          </cell>
          <cell r="B1191">
            <v>7.6</v>
          </cell>
        </row>
        <row r="1192">
          <cell r="A1192">
            <v>42024</v>
          </cell>
          <cell r="B1192">
            <v>7.46</v>
          </cell>
        </row>
        <row r="1193">
          <cell r="A1193">
            <v>42025</v>
          </cell>
          <cell r="B1193">
            <v>7.3</v>
          </cell>
        </row>
        <row r="1194">
          <cell r="A1194">
            <v>42026</v>
          </cell>
          <cell r="B1194">
            <v>6.67</v>
          </cell>
        </row>
        <row r="1195">
          <cell r="A1195">
            <v>42027</v>
          </cell>
          <cell r="B1195">
            <v>5.9</v>
          </cell>
        </row>
        <row r="1196">
          <cell r="A1196">
            <v>42030</v>
          </cell>
          <cell r="B1196">
            <v>5.98</v>
          </cell>
        </row>
        <row r="1197">
          <cell r="A1197">
            <v>42031</v>
          </cell>
          <cell r="B1197">
            <v>5.59</v>
          </cell>
        </row>
        <row r="1198">
          <cell r="A1198">
            <v>42032</v>
          </cell>
          <cell r="B1198">
            <v>5.26</v>
          </cell>
        </row>
        <row r="1199">
          <cell r="A1199">
            <v>42033</v>
          </cell>
          <cell r="B1199">
            <v>6</v>
          </cell>
        </row>
        <row r="1200">
          <cell r="A1200">
            <v>42034</v>
          </cell>
          <cell r="B1200">
            <v>5.75</v>
          </cell>
        </row>
        <row r="1201">
          <cell r="A1201">
            <v>42037</v>
          </cell>
          <cell r="B1201">
            <v>5.98</v>
          </cell>
        </row>
        <row r="1202">
          <cell r="A1202">
            <v>42038</v>
          </cell>
          <cell r="B1202">
            <v>6.4</v>
          </cell>
        </row>
        <row r="1203">
          <cell r="A1203">
            <v>42039</v>
          </cell>
          <cell r="B1203">
            <v>6.67</v>
          </cell>
        </row>
        <row r="1204">
          <cell r="A1204">
            <v>42040</v>
          </cell>
          <cell r="B1204">
            <v>6.86</v>
          </cell>
        </row>
        <row r="1205">
          <cell r="A1205">
            <v>42041</v>
          </cell>
          <cell r="B1205">
            <v>6.99</v>
          </cell>
        </row>
        <row r="1206">
          <cell r="A1206">
            <v>42044</v>
          </cell>
          <cell r="B1206">
            <v>6.71</v>
          </cell>
        </row>
        <row r="1207">
          <cell r="A1207">
            <v>42045</v>
          </cell>
          <cell r="B1207">
            <v>6.79</v>
          </cell>
        </row>
        <row r="1208">
          <cell r="A1208">
            <v>42046</v>
          </cell>
          <cell r="B1208">
            <v>5.9</v>
          </cell>
        </row>
        <row r="1209">
          <cell r="A1209">
            <v>42047</v>
          </cell>
          <cell r="B1209">
            <v>5.64</v>
          </cell>
        </row>
        <row r="1210">
          <cell r="A1210">
            <v>42048</v>
          </cell>
          <cell r="B1210">
            <v>5.53</v>
          </cell>
        </row>
        <row r="1211">
          <cell r="A1211">
            <v>42053</v>
          </cell>
          <cell r="B1211">
            <v>6.15</v>
          </cell>
        </row>
        <row r="1212">
          <cell r="A1212">
            <v>42054</v>
          </cell>
          <cell r="B1212">
            <v>6.19</v>
          </cell>
        </row>
        <row r="1213">
          <cell r="A1213">
            <v>42055</v>
          </cell>
          <cell r="B1213">
            <v>6.29</v>
          </cell>
        </row>
        <row r="1214">
          <cell r="A1214">
            <v>42058</v>
          </cell>
          <cell r="B1214">
            <v>6.5</v>
          </cell>
        </row>
        <row r="1215">
          <cell r="A1215">
            <v>42059</v>
          </cell>
          <cell r="B1215">
            <v>6.7</v>
          </cell>
        </row>
        <row r="1216">
          <cell r="A1216">
            <v>42060</v>
          </cell>
          <cell r="B1216">
            <v>6.63</v>
          </cell>
        </row>
        <row r="1217">
          <cell r="A1217">
            <v>42061</v>
          </cell>
          <cell r="B1217">
            <v>6.83</v>
          </cell>
        </row>
        <row r="1218">
          <cell r="A1218">
            <v>42062</v>
          </cell>
          <cell r="B1218">
            <v>6.8</v>
          </cell>
        </row>
        <row r="1219">
          <cell r="A1219">
            <v>42065</v>
          </cell>
          <cell r="B1219">
            <v>7.17</v>
          </cell>
        </row>
        <row r="1220">
          <cell r="A1220">
            <v>42066</v>
          </cell>
          <cell r="B1220">
            <v>7.15</v>
          </cell>
        </row>
        <row r="1221">
          <cell r="A1221">
            <v>42067</v>
          </cell>
          <cell r="B1221">
            <v>7.35</v>
          </cell>
        </row>
        <row r="1222">
          <cell r="A1222">
            <v>42068</v>
          </cell>
          <cell r="B1222">
            <v>7.32</v>
          </cell>
        </row>
        <row r="1223">
          <cell r="A1223">
            <v>42069</v>
          </cell>
          <cell r="B1223">
            <v>7.27</v>
          </cell>
        </row>
        <row r="1224">
          <cell r="A1224">
            <v>42072</v>
          </cell>
          <cell r="B1224">
            <v>7</v>
          </cell>
        </row>
        <row r="1225">
          <cell r="A1225">
            <v>42073</v>
          </cell>
          <cell r="B1225">
            <v>7</v>
          </cell>
        </row>
        <row r="1226">
          <cell r="A1226">
            <v>42074</v>
          </cell>
          <cell r="B1226">
            <v>7.45</v>
          </cell>
        </row>
        <row r="1227">
          <cell r="A1227">
            <v>42075</v>
          </cell>
          <cell r="B1227">
            <v>8</v>
          </cell>
        </row>
        <row r="1228">
          <cell r="A1228">
            <v>42076</v>
          </cell>
          <cell r="B1228">
            <v>8.0500000000000007</v>
          </cell>
        </row>
        <row r="1229">
          <cell r="A1229">
            <v>42079</v>
          </cell>
          <cell r="B1229">
            <v>8.3000000000000007</v>
          </cell>
        </row>
        <row r="1230">
          <cell r="A1230">
            <v>42080</v>
          </cell>
          <cell r="B1230">
            <v>8.2100000000000009</v>
          </cell>
        </row>
        <row r="1231">
          <cell r="A1231">
            <v>42081</v>
          </cell>
          <cell r="B1231">
            <v>8.2200000000000006</v>
          </cell>
        </row>
        <row r="1232">
          <cell r="A1232">
            <v>42082</v>
          </cell>
          <cell r="B1232">
            <v>7.92</v>
          </cell>
        </row>
        <row r="1233">
          <cell r="A1233">
            <v>42083</v>
          </cell>
          <cell r="B1233">
            <v>8</v>
          </cell>
        </row>
        <row r="1234">
          <cell r="A1234">
            <v>42086</v>
          </cell>
          <cell r="B1234">
            <v>8.1</v>
          </cell>
        </row>
        <row r="1235">
          <cell r="A1235">
            <v>42087</v>
          </cell>
          <cell r="B1235">
            <v>8.19</v>
          </cell>
        </row>
        <row r="1236">
          <cell r="A1236">
            <v>42088</v>
          </cell>
          <cell r="B1236">
            <v>8.61</v>
          </cell>
        </row>
        <row r="1237">
          <cell r="A1237">
            <v>42089</v>
          </cell>
          <cell r="B1237">
            <v>8.6300000000000008</v>
          </cell>
        </row>
        <row r="1238">
          <cell r="A1238">
            <v>42090</v>
          </cell>
          <cell r="B1238">
            <v>8.65</v>
          </cell>
        </row>
        <row r="1239">
          <cell r="A1239">
            <v>42093</v>
          </cell>
          <cell r="B1239">
            <v>8.16</v>
          </cell>
        </row>
        <row r="1240">
          <cell r="A1240">
            <v>42094</v>
          </cell>
          <cell r="B1240">
            <v>7.93</v>
          </cell>
        </row>
        <row r="1241">
          <cell r="A1241">
            <v>42095</v>
          </cell>
          <cell r="B1241">
            <v>8.3699999999999992</v>
          </cell>
        </row>
        <row r="1242">
          <cell r="A1242">
            <v>42096</v>
          </cell>
          <cell r="B1242">
            <v>8.25</v>
          </cell>
        </row>
        <row r="1243">
          <cell r="A1243">
            <v>42100</v>
          </cell>
          <cell r="B1243">
            <v>8.3800000000000008</v>
          </cell>
        </row>
        <row r="1244">
          <cell r="A1244">
            <v>42101</v>
          </cell>
          <cell r="B1244">
            <v>8.06</v>
          </cell>
        </row>
        <row r="1245">
          <cell r="A1245">
            <v>42102</v>
          </cell>
          <cell r="B1245">
            <v>8</v>
          </cell>
        </row>
        <row r="1246">
          <cell r="A1246">
            <v>42103</v>
          </cell>
          <cell r="B1246">
            <v>7.88</v>
          </cell>
        </row>
        <row r="1247">
          <cell r="A1247">
            <v>42104</v>
          </cell>
          <cell r="B1247">
            <v>8.1999999999999993</v>
          </cell>
        </row>
        <row r="1248">
          <cell r="A1248">
            <v>42107</v>
          </cell>
          <cell r="B1248">
            <v>8.0500000000000007</v>
          </cell>
        </row>
        <row r="1249">
          <cell r="A1249">
            <v>42108</v>
          </cell>
          <cell r="B1249">
            <v>8.25</v>
          </cell>
        </row>
        <row r="1250">
          <cell r="A1250">
            <v>42109</v>
          </cell>
          <cell r="B1250">
            <v>8.42</v>
          </cell>
        </row>
        <row r="1251">
          <cell r="A1251">
            <v>42110</v>
          </cell>
          <cell r="B1251">
            <v>8.5</v>
          </cell>
        </row>
        <row r="1252">
          <cell r="A1252">
            <v>42111</v>
          </cell>
          <cell r="B1252">
            <v>8.9499999999999993</v>
          </cell>
        </row>
        <row r="1253">
          <cell r="A1253">
            <v>42114</v>
          </cell>
          <cell r="B1253">
            <v>8.65</v>
          </cell>
        </row>
        <row r="1254">
          <cell r="A1254">
            <v>42116</v>
          </cell>
          <cell r="B1254">
            <v>9.1300000000000008</v>
          </cell>
        </row>
        <row r="1255">
          <cell r="A1255">
            <v>42117</v>
          </cell>
          <cell r="B1255">
            <v>9.4499999999999993</v>
          </cell>
        </row>
        <row r="1256">
          <cell r="A1256">
            <v>42118</v>
          </cell>
          <cell r="B1256">
            <v>9.2200000000000006</v>
          </cell>
        </row>
        <row r="1257">
          <cell r="A1257">
            <v>42121</v>
          </cell>
          <cell r="B1257">
            <v>8.39</v>
          </cell>
        </row>
        <row r="1258">
          <cell r="A1258">
            <v>42122</v>
          </cell>
          <cell r="B1258">
            <v>7.9</v>
          </cell>
        </row>
        <row r="1259">
          <cell r="A1259">
            <v>42123</v>
          </cell>
          <cell r="B1259">
            <v>7.33</v>
          </cell>
        </row>
        <row r="1260">
          <cell r="A1260">
            <v>42124</v>
          </cell>
          <cell r="B1260">
            <v>7.36</v>
          </cell>
        </row>
        <row r="1261">
          <cell r="A1261">
            <v>42128</v>
          </cell>
          <cell r="B1261">
            <v>7.35</v>
          </cell>
        </row>
        <row r="1262">
          <cell r="A1262">
            <v>42129</v>
          </cell>
          <cell r="B1262">
            <v>7.5</v>
          </cell>
        </row>
        <row r="1263">
          <cell r="A1263">
            <v>42130</v>
          </cell>
          <cell r="B1263">
            <v>7.88</v>
          </cell>
        </row>
        <row r="1264">
          <cell r="A1264">
            <v>42131</v>
          </cell>
          <cell r="B1264">
            <v>7.83</v>
          </cell>
        </row>
        <row r="1265">
          <cell r="A1265">
            <v>42132</v>
          </cell>
          <cell r="B1265">
            <v>8.44</v>
          </cell>
        </row>
        <row r="1266">
          <cell r="A1266">
            <v>42135</v>
          </cell>
          <cell r="B1266">
            <v>8.5299999999999994</v>
          </cell>
        </row>
        <row r="1267">
          <cell r="A1267">
            <v>42136</v>
          </cell>
          <cell r="B1267">
            <v>8.8000000000000007</v>
          </cell>
        </row>
        <row r="1268">
          <cell r="A1268">
            <v>42137</v>
          </cell>
          <cell r="B1268">
            <v>8.65</v>
          </cell>
        </row>
        <row r="1269">
          <cell r="A1269">
            <v>42138</v>
          </cell>
          <cell r="B1269">
            <v>8.2200000000000006</v>
          </cell>
        </row>
        <row r="1270">
          <cell r="A1270">
            <v>42139</v>
          </cell>
          <cell r="B1270">
            <v>8.6</v>
          </cell>
        </row>
        <row r="1271">
          <cell r="A1271">
            <v>42142</v>
          </cell>
          <cell r="B1271">
            <v>8.58</v>
          </cell>
        </row>
        <row r="1272">
          <cell r="A1272">
            <v>42143</v>
          </cell>
          <cell r="B1272">
            <v>8.5</v>
          </cell>
        </row>
        <row r="1273">
          <cell r="A1273">
            <v>42144</v>
          </cell>
          <cell r="B1273">
            <v>8.74</v>
          </cell>
        </row>
        <row r="1274">
          <cell r="A1274">
            <v>42145</v>
          </cell>
          <cell r="B1274">
            <v>8.7100000000000009</v>
          </cell>
        </row>
        <row r="1275">
          <cell r="A1275">
            <v>42146</v>
          </cell>
          <cell r="B1275">
            <v>8.91</v>
          </cell>
        </row>
        <row r="1276">
          <cell r="A1276">
            <v>42149</v>
          </cell>
          <cell r="B1276">
            <v>8.67</v>
          </cell>
        </row>
        <row r="1277">
          <cell r="A1277">
            <v>42150</v>
          </cell>
          <cell r="B1277">
            <v>8.51</v>
          </cell>
        </row>
        <row r="1278">
          <cell r="A1278">
            <v>42151</v>
          </cell>
          <cell r="B1278">
            <v>8.76</v>
          </cell>
        </row>
        <row r="1279">
          <cell r="A1279">
            <v>42152</v>
          </cell>
          <cell r="B1279">
            <v>8.85</v>
          </cell>
        </row>
        <row r="1280">
          <cell r="A1280">
            <v>42153</v>
          </cell>
          <cell r="B1280">
            <v>8.57</v>
          </cell>
        </row>
        <row r="1281">
          <cell r="A1281">
            <v>42156</v>
          </cell>
          <cell r="B1281">
            <v>8.6</v>
          </cell>
        </row>
        <row r="1282">
          <cell r="A1282">
            <v>42157</v>
          </cell>
          <cell r="B1282">
            <v>8.6999999999999993</v>
          </cell>
        </row>
        <row r="1283">
          <cell r="A1283">
            <v>42158</v>
          </cell>
          <cell r="B1283">
            <v>8.6999999999999993</v>
          </cell>
        </row>
        <row r="1284">
          <cell r="A1284">
            <v>42160</v>
          </cell>
          <cell r="B1284">
            <v>8.9700000000000006</v>
          </cell>
        </row>
        <row r="1285">
          <cell r="A1285">
            <v>42163</v>
          </cell>
          <cell r="B1285">
            <v>8.6</v>
          </cell>
        </row>
        <row r="1286">
          <cell r="A1286">
            <v>42164</v>
          </cell>
          <cell r="B1286">
            <v>8.6</v>
          </cell>
        </row>
        <row r="1287">
          <cell r="A1287">
            <v>42165</v>
          </cell>
          <cell r="B1287">
            <v>8.33</v>
          </cell>
        </row>
        <row r="1288">
          <cell r="A1288">
            <v>42166</v>
          </cell>
          <cell r="B1288">
            <v>8</v>
          </cell>
        </row>
        <row r="1289">
          <cell r="A1289">
            <v>42167</v>
          </cell>
          <cell r="B1289">
            <v>7.99</v>
          </cell>
        </row>
        <row r="1290">
          <cell r="A1290">
            <v>42170</v>
          </cell>
          <cell r="B1290">
            <v>7.69</v>
          </cell>
        </row>
        <row r="1291">
          <cell r="A1291">
            <v>42171</v>
          </cell>
          <cell r="B1291">
            <v>7.23</v>
          </cell>
        </row>
        <row r="1292">
          <cell r="A1292">
            <v>42172</v>
          </cell>
          <cell r="B1292">
            <v>7.08</v>
          </cell>
        </row>
        <row r="1293">
          <cell r="A1293">
            <v>42173</v>
          </cell>
          <cell r="B1293">
            <v>7.03</v>
          </cell>
        </row>
        <row r="1294">
          <cell r="A1294">
            <v>42174</v>
          </cell>
          <cell r="B1294">
            <v>7.1</v>
          </cell>
        </row>
        <row r="1295">
          <cell r="A1295">
            <v>42177</v>
          </cell>
          <cell r="B1295">
            <v>6.87</v>
          </cell>
        </row>
        <row r="1296">
          <cell r="A1296">
            <v>42178</v>
          </cell>
          <cell r="B1296">
            <v>6.72</v>
          </cell>
        </row>
        <row r="1297">
          <cell r="A1297">
            <v>42179</v>
          </cell>
          <cell r="B1297">
            <v>6.8</v>
          </cell>
        </row>
        <row r="1298">
          <cell r="A1298">
            <v>42180</v>
          </cell>
          <cell r="B1298">
            <v>6.9</v>
          </cell>
        </row>
        <row r="1299">
          <cell r="A1299">
            <v>42181</v>
          </cell>
          <cell r="B1299">
            <v>6.54</v>
          </cell>
        </row>
        <row r="1300">
          <cell r="A1300">
            <v>42184</v>
          </cell>
          <cell r="B1300">
            <v>6.6</v>
          </cell>
        </row>
        <row r="1301">
          <cell r="A1301">
            <v>42185</v>
          </cell>
          <cell r="B1301">
            <v>6.75</v>
          </cell>
        </row>
        <row r="1302">
          <cell r="A1302">
            <v>42186</v>
          </cell>
          <cell r="B1302">
            <v>7.36</v>
          </cell>
        </row>
        <row r="1303">
          <cell r="A1303">
            <v>42187</v>
          </cell>
          <cell r="B1303">
            <v>7.18</v>
          </cell>
        </row>
        <row r="1304">
          <cell r="A1304">
            <v>42188</v>
          </cell>
          <cell r="B1304">
            <v>7</v>
          </cell>
        </row>
        <row r="1305">
          <cell r="A1305">
            <v>42191</v>
          </cell>
          <cell r="B1305">
            <v>7.1</v>
          </cell>
        </row>
        <row r="1306">
          <cell r="A1306">
            <v>42192</v>
          </cell>
          <cell r="B1306">
            <v>6.82</v>
          </cell>
        </row>
        <row r="1307">
          <cell r="A1307">
            <v>42193</v>
          </cell>
          <cell r="B1307">
            <v>6.93</v>
          </cell>
        </row>
        <row r="1308">
          <cell r="A1308">
            <v>42195</v>
          </cell>
          <cell r="B1308">
            <v>6.9</v>
          </cell>
        </row>
        <row r="1309">
          <cell r="A1309">
            <v>42198</v>
          </cell>
          <cell r="B1309">
            <v>7</v>
          </cell>
        </row>
        <row r="1310">
          <cell r="A1310">
            <v>42199</v>
          </cell>
          <cell r="B1310">
            <v>7.1</v>
          </cell>
        </row>
        <row r="1311">
          <cell r="A1311">
            <v>42200</v>
          </cell>
          <cell r="B1311">
            <v>7.13</v>
          </cell>
        </row>
        <row r="1312">
          <cell r="A1312">
            <v>42201</v>
          </cell>
          <cell r="B1312">
            <v>6.75</v>
          </cell>
        </row>
        <row r="1313">
          <cell r="A1313">
            <v>42202</v>
          </cell>
          <cell r="B1313">
            <v>6.67</v>
          </cell>
        </row>
        <row r="1314">
          <cell r="A1314">
            <v>42205</v>
          </cell>
          <cell r="B1314">
            <v>6.21</v>
          </cell>
        </row>
        <row r="1315">
          <cell r="A1315">
            <v>42206</v>
          </cell>
          <cell r="B1315">
            <v>6.1</v>
          </cell>
        </row>
        <row r="1316">
          <cell r="A1316">
            <v>42207</v>
          </cell>
          <cell r="B1316">
            <v>6.2</v>
          </cell>
        </row>
        <row r="1317">
          <cell r="A1317">
            <v>42208</v>
          </cell>
          <cell r="B1317">
            <v>6.2</v>
          </cell>
        </row>
        <row r="1318">
          <cell r="A1318">
            <v>42209</v>
          </cell>
          <cell r="B1318">
            <v>6.25</v>
          </cell>
        </row>
        <row r="1319">
          <cell r="A1319">
            <v>42212</v>
          </cell>
          <cell r="B1319">
            <v>6.29</v>
          </cell>
        </row>
        <row r="1320">
          <cell r="A1320">
            <v>42213</v>
          </cell>
          <cell r="B1320">
            <v>6.38</v>
          </cell>
        </row>
        <row r="1321">
          <cell r="A1321">
            <v>42214</v>
          </cell>
          <cell r="B1321">
            <v>6.25</v>
          </cell>
        </row>
        <row r="1322">
          <cell r="A1322">
            <v>42215</v>
          </cell>
          <cell r="B1322">
            <v>6.18</v>
          </cell>
        </row>
        <row r="1323">
          <cell r="A1323">
            <v>42216</v>
          </cell>
          <cell r="B1323">
            <v>6.18</v>
          </cell>
        </row>
        <row r="1324">
          <cell r="A1324">
            <v>42219</v>
          </cell>
          <cell r="B1324">
            <v>6.39</v>
          </cell>
        </row>
        <row r="1325">
          <cell r="A1325">
            <v>42220</v>
          </cell>
          <cell r="B1325">
            <v>5.85</v>
          </cell>
        </row>
        <row r="1326">
          <cell r="A1326">
            <v>42221</v>
          </cell>
          <cell r="B1326">
            <v>6.1</v>
          </cell>
        </row>
        <row r="1327">
          <cell r="A1327">
            <v>42222</v>
          </cell>
          <cell r="B1327">
            <v>6.48</v>
          </cell>
        </row>
        <row r="1328">
          <cell r="A1328">
            <v>42223</v>
          </cell>
          <cell r="B1328">
            <v>5.95</v>
          </cell>
        </row>
        <row r="1329">
          <cell r="A1329">
            <v>42226</v>
          </cell>
          <cell r="B1329">
            <v>6.14</v>
          </cell>
        </row>
        <row r="1330">
          <cell r="A1330">
            <v>42227</v>
          </cell>
          <cell r="B1330">
            <v>6.01</v>
          </cell>
        </row>
        <row r="1331">
          <cell r="A1331">
            <v>42228</v>
          </cell>
          <cell r="B1331">
            <v>5.7</v>
          </cell>
        </row>
        <row r="1332">
          <cell r="A1332">
            <v>42229</v>
          </cell>
          <cell r="B1332">
            <v>5.67</v>
          </cell>
        </row>
        <row r="1333">
          <cell r="A1333">
            <v>42230</v>
          </cell>
          <cell r="B1333">
            <v>5.5</v>
          </cell>
        </row>
        <row r="1334">
          <cell r="A1334">
            <v>42233</v>
          </cell>
          <cell r="B1334">
            <v>5.9</v>
          </cell>
        </row>
        <row r="1335">
          <cell r="A1335">
            <v>42234</v>
          </cell>
          <cell r="B1335">
            <v>5.75</v>
          </cell>
        </row>
        <row r="1336">
          <cell r="A1336">
            <v>42235</v>
          </cell>
          <cell r="B1336">
            <v>5.56</v>
          </cell>
        </row>
        <row r="1337">
          <cell r="A1337">
            <v>42236</v>
          </cell>
          <cell r="B1337">
            <v>5.35</v>
          </cell>
        </row>
        <row r="1338">
          <cell r="A1338">
            <v>42237</v>
          </cell>
          <cell r="B1338">
            <v>5.38</v>
          </cell>
        </row>
        <row r="1339">
          <cell r="A1339">
            <v>42240</v>
          </cell>
          <cell r="B1339">
            <v>5.13</v>
          </cell>
        </row>
        <row r="1340">
          <cell r="A1340">
            <v>42241</v>
          </cell>
          <cell r="B1340">
            <v>5.04</v>
          </cell>
        </row>
        <row r="1341">
          <cell r="A1341">
            <v>42242</v>
          </cell>
          <cell r="B1341">
            <v>5.15</v>
          </cell>
        </row>
        <row r="1342">
          <cell r="A1342">
            <v>42243</v>
          </cell>
          <cell r="B1342">
            <v>5.0999999999999996</v>
          </cell>
        </row>
        <row r="1343">
          <cell r="A1343">
            <v>42244</v>
          </cell>
          <cell r="B1343">
            <v>5.15</v>
          </cell>
        </row>
        <row r="1344">
          <cell r="A1344">
            <v>42247</v>
          </cell>
          <cell r="B1344">
            <v>4.9000000000000004</v>
          </cell>
        </row>
        <row r="1345">
          <cell r="A1345">
            <v>42248</v>
          </cell>
          <cell r="B1345">
            <v>4.8</v>
          </cell>
        </row>
        <row r="1346">
          <cell r="A1346">
            <v>42249</v>
          </cell>
          <cell r="B1346">
            <v>4.72</v>
          </cell>
        </row>
        <row r="1347">
          <cell r="A1347">
            <v>42250</v>
          </cell>
          <cell r="B1347">
            <v>4.84</v>
          </cell>
        </row>
        <row r="1348">
          <cell r="A1348">
            <v>42251</v>
          </cell>
          <cell r="B1348">
            <v>4.7</v>
          </cell>
        </row>
        <row r="1349">
          <cell r="A1349">
            <v>42255</v>
          </cell>
          <cell r="B1349">
            <v>4.6500000000000004</v>
          </cell>
        </row>
        <row r="1350">
          <cell r="A1350">
            <v>42256</v>
          </cell>
          <cell r="B1350">
            <v>4.55</v>
          </cell>
        </row>
        <row r="1351">
          <cell r="A1351">
            <v>42257</v>
          </cell>
          <cell r="B1351">
            <v>4.6500000000000004</v>
          </cell>
        </row>
        <row r="1352">
          <cell r="A1352">
            <v>42258</v>
          </cell>
          <cell r="B1352">
            <v>4.6399999999999997</v>
          </cell>
        </row>
        <row r="1353">
          <cell r="A1353">
            <v>42261</v>
          </cell>
          <cell r="B1353">
            <v>4.5999999999999996</v>
          </cell>
        </row>
        <row r="1354">
          <cell r="A1354">
            <v>42262</v>
          </cell>
          <cell r="B1354">
            <v>4.57</v>
          </cell>
        </row>
        <row r="1355">
          <cell r="A1355">
            <v>42263</v>
          </cell>
          <cell r="B1355">
            <v>4.5599999999999996</v>
          </cell>
        </row>
        <row r="1356">
          <cell r="A1356">
            <v>42264</v>
          </cell>
          <cell r="B1356">
            <v>4.8899999999999997</v>
          </cell>
        </row>
        <row r="1357">
          <cell r="A1357">
            <v>42265</v>
          </cell>
          <cell r="B1357">
            <v>4.95</v>
          </cell>
        </row>
        <row r="1358">
          <cell r="A1358">
            <v>42268</v>
          </cell>
          <cell r="B1358">
            <v>4.76</v>
          </cell>
        </row>
        <row r="1359">
          <cell r="A1359">
            <v>42269</v>
          </cell>
          <cell r="B1359">
            <v>4.7</v>
          </cell>
        </row>
        <row r="1360">
          <cell r="A1360">
            <v>42270</v>
          </cell>
          <cell r="B1360">
            <v>4.93</v>
          </cell>
        </row>
        <row r="1361">
          <cell r="A1361">
            <v>42271</v>
          </cell>
          <cell r="B1361">
            <v>4.7</v>
          </cell>
        </row>
        <row r="1362">
          <cell r="A1362">
            <v>42272</v>
          </cell>
          <cell r="B1362">
            <v>4.5599999999999996</v>
          </cell>
        </row>
        <row r="1363">
          <cell r="A1363">
            <v>42275</v>
          </cell>
          <cell r="B1363">
            <v>4.59</v>
          </cell>
        </row>
        <row r="1364">
          <cell r="A1364">
            <v>42276</v>
          </cell>
          <cell r="B1364">
            <v>4.54</v>
          </cell>
        </row>
        <row r="1365">
          <cell r="A1365">
            <v>42277</v>
          </cell>
          <cell r="B1365">
            <v>4.5</v>
          </cell>
        </row>
        <row r="1366">
          <cell r="A1366">
            <v>42278</v>
          </cell>
          <cell r="B1366">
            <v>4.45</v>
          </cell>
        </row>
        <row r="1367">
          <cell r="A1367">
            <v>42279</v>
          </cell>
          <cell r="B1367">
            <v>4.54</v>
          </cell>
        </row>
        <row r="1368">
          <cell r="A1368">
            <v>42282</v>
          </cell>
          <cell r="B1368">
            <v>4.59</v>
          </cell>
        </row>
        <row r="1369">
          <cell r="A1369">
            <v>42283</v>
          </cell>
          <cell r="B1369">
            <v>4.8</v>
          </cell>
        </row>
        <row r="1370">
          <cell r="A1370">
            <v>42284</v>
          </cell>
          <cell r="B1370">
            <v>5.04</v>
          </cell>
        </row>
        <row r="1371">
          <cell r="A1371">
            <v>42285</v>
          </cell>
          <cell r="B1371">
            <v>5.6</v>
          </cell>
        </row>
        <row r="1372">
          <cell r="A1372">
            <v>42286</v>
          </cell>
          <cell r="B1372">
            <v>5.95</v>
          </cell>
        </row>
        <row r="1373">
          <cell r="A1373">
            <v>42290</v>
          </cell>
          <cell r="B1373">
            <v>5.39</v>
          </cell>
        </row>
        <row r="1374">
          <cell r="A1374">
            <v>42291</v>
          </cell>
          <cell r="B1374">
            <v>5.5</v>
          </cell>
        </row>
        <row r="1375">
          <cell r="A1375">
            <v>42292</v>
          </cell>
          <cell r="B1375">
            <v>5.28</v>
          </cell>
        </row>
        <row r="1376">
          <cell r="A1376">
            <v>42293</v>
          </cell>
          <cell r="B1376">
            <v>4.87</v>
          </cell>
        </row>
        <row r="1377">
          <cell r="A1377">
            <v>42296</v>
          </cell>
          <cell r="B1377">
            <v>4.5999999999999996</v>
          </cell>
        </row>
        <row r="1378">
          <cell r="A1378">
            <v>42297</v>
          </cell>
          <cell r="B1378">
            <v>4.5199999999999996</v>
          </cell>
        </row>
        <row r="1379">
          <cell r="A1379">
            <v>42298</v>
          </cell>
          <cell r="B1379">
            <v>4.41</v>
          </cell>
        </row>
        <row r="1380">
          <cell r="A1380">
            <v>42299</v>
          </cell>
          <cell r="B1380">
            <v>4.5999999999999996</v>
          </cell>
        </row>
        <row r="1381">
          <cell r="A1381">
            <v>42300</v>
          </cell>
          <cell r="B1381">
            <v>4.8</v>
          </cell>
        </row>
        <row r="1382">
          <cell r="A1382">
            <v>42303</v>
          </cell>
          <cell r="B1382">
            <v>4.54</v>
          </cell>
        </row>
        <row r="1383">
          <cell r="A1383">
            <v>42304</v>
          </cell>
          <cell r="B1383">
            <v>4.57</v>
          </cell>
        </row>
        <row r="1384">
          <cell r="A1384">
            <v>42305</v>
          </cell>
          <cell r="B1384">
            <v>4.6399999999999997</v>
          </cell>
        </row>
        <row r="1385">
          <cell r="A1385">
            <v>42306</v>
          </cell>
          <cell r="B1385">
            <v>4.59</v>
          </cell>
        </row>
        <row r="1386">
          <cell r="A1386">
            <v>42307</v>
          </cell>
          <cell r="B1386">
            <v>4.4800000000000004</v>
          </cell>
        </row>
        <row r="1387">
          <cell r="A1387">
            <v>42311</v>
          </cell>
          <cell r="B1387">
            <v>4.76</v>
          </cell>
        </row>
        <row r="1388">
          <cell r="A1388">
            <v>42312</v>
          </cell>
          <cell r="B1388">
            <v>4.82</v>
          </cell>
        </row>
        <row r="1389">
          <cell r="A1389">
            <v>42313</v>
          </cell>
          <cell r="B1389">
            <v>4.5</v>
          </cell>
        </row>
        <row r="1390">
          <cell r="A1390">
            <v>42314</v>
          </cell>
          <cell r="B1390">
            <v>4.7</v>
          </cell>
        </row>
        <row r="1391">
          <cell r="A1391">
            <v>42317</v>
          </cell>
          <cell r="B1391">
            <v>4.47</v>
          </cell>
        </row>
        <row r="1392">
          <cell r="A1392">
            <v>42318</v>
          </cell>
          <cell r="B1392">
            <v>4.53</v>
          </cell>
        </row>
        <row r="1393">
          <cell r="A1393">
            <v>42319</v>
          </cell>
          <cell r="B1393">
            <v>4.54</v>
          </cell>
        </row>
        <row r="1394">
          <cell r="A1394">
            <v>42320</v>
          </cell>
          <cell r="B1394">
            <v>4.59</v>
          </cell>
        </row>
        <row r="1395">
          <cell r="A1395">
            <v>42321</v>
          </cell>
          <cell r="B1395">
            <v>4.59</v>
          </cell>
        </row>
        <row r="1396">
          <cell r="A1396">
            <v>42324</v>
          </cell>
          <cell r="B1396">
            <v>4.4800000000000004</v>
          </cell>
        </row>
        <row r="1397">
          <cell r="A1397">
            <v>42325</v>
          </cell>
          <cell r="B1397">
            <v>4.42</v>
          </cell>
        </row>
        <row r="1398">
          <cell r="A1398">
            <v>42326</v>
          </cell>
          <cell r="B1398">
            <v>3.67</v>
          </cell>
        </row>
        <row r="1399">
          <cell r="A1399">
            <v>42327</v>
          </cell>
          <cell r="B1399">
            <v>3.89</v>
          </cell>
        </row>
        <row r="1400">
          <cell r="A1400">
            <v>42331</v>
          </cell>
          <cell r="B1400">
            <v>3.86</v>
          </cell>
        </row>
        <row r="1401">
          <cell r="A1401">
            <v>42332</v>
          </cell>
          <cell r="B1401">
            <v>4</v>
          </cell>
        </row>
        <row r="1402">
          <cell r="A1402">
            <v>42333</v>
          </cell>
          <cell r="B1402">
            <v>3.9</v>
          </cell>
        </row>
        <row r="1403">
          <cell r="A1403">
            <v>42334</v>
          </cell>
          <cell r="B1403">
            <v>3.95</v>
          </cell>
        </row>
        <row r="1404">
          <cell r="A1404">
            <v>42335</v>
          </cell>
          <cell r="B1404">
            <v>3.6</v>
          </cell>
        </row>
        <row r="1405">
          <cell r="A1405">
            <v>42338</v>
          </cell>
          <cell r="B1405">
            <v>3.4</v>
          </cell>
        </row>
        <row r="1406">
          <cell r="A1406">
            <v>42339</v>
          </cell>
          <cell r="B1406">
            <v>3.14</v>
          </cell>
        </row>
        <row r="1407">
          <cell r="A1407">
            <v>42340</v>
          </cell>
          <cell r="B1407">
            <v>2.95</v>
          </cell>
        </row>
        <row r="1408">
          <cell r="A1408">
            <v>42341</v>
          </cell>
          <cell r="B1408">
            <v>2.94</v>
          </cell>
        </row>
        <row r="1409">
          <cell r="A1409">
            <v>42342</v>
          </cell>
          <cell r="B1409">
            <v>2.8</v>
          </cell>
        </row>
        <row r="1410">
          <cell r="A1410">
            <v>42345</v>
          </cell>
          <cell r="B1410">
            <v>2.66</v>
          </cell>
        </row>
        <row r="1411">
          <cell r="A1411">
            <v>42346</v>
          </cell>
          <cell r="B1411">
            <v>2.4500000000000002</v>
          </cell>
        </row>
        <row r="1412">
          <cell r="A1412">
            <v>42347</v>
          </cell>
          <cell r="B1412">
            <v>2.5</v>
          </cell>
        </row>
        <row r="1413">
          <cell r="A1413">
            <v>42348</v>
          </cell>
          <cell r="B1413">
            <v>2.5</v>
          </cell>
        </row>
        <row r="1414">
          <cell r="A1414">
            <v>42349</v>
          </cell>
          <cell r="B1414">
            <v>2.44</v>
          </cell>
        </row>
        <row r="1415">
          <cell r="A1415">
            <v>42352</v>
          </cell>
          <cell r="B1415">
            <v>2.34</v>
          </cell>
        </row>
        <row r="1416">
          <cell r="A1416">
            <v>42353</v>
          </cell>
          <cell r="B1416">
            <v>2.2000000000000002</v>
          </cell>
        </row>
        <row r="1417">
          <cell r="A1417">
            <v>42354</v>
          </cell>
          <cell r="B1417">
            <v>2.4700000000000002</v>
          </cell>
        </row>
        <row r="1418">
          <cell r="A1418">
            <v>42355</v>
          </cell>
          <cell r="B1418">
            <v>2.75</v>
          </cell>
        </row>
        <row r="1419">
          <cell r="A1419">
            <v>42356</v>
          </cell>
          <cell r="B1419">
            <v>2.6</v>
          </cell>
        </row>
        <row r="1420">
          <cell r="A1420">
            <v>42359</v>
          </cell>
          <cell r="B1420">
            <v>2.68</v>
          </cell>
        </row>
        <row r="1421">
          <cell r="A1421">
            <v>42360</v>
          </cell>
          <cell r="B1421">
            <v>2.5099999999999998</v>
          </cell>
        </row>
        <row r="1422">
          <cell r="A1422">
            <v>42361</v>
          </cell>
          <cell r="B1422">
            <v>2.64</v>
          </cell>
        </row>
        <row r="1423">
          <cell r="A1423">
            <v>42366</v>
          </cell>
          <cell r="B1423">
            <v>2.64</v>
          </cell>
        </row>
        <row r="1424">
          <cell r="A1424">
            <v>42367</v>
          </cell>
          <cell r="B1424">
            <v>2.5499999999999998</v>
          </cell>
        </row>
        <row r="1425">
          <cell r="A1425">
            <v>42368</v>
          </cell>
          <cell r="B1425">
            <v>2.66</v>
          </cell>
        </row>
        <row r="1426">
          <cell r="A1426">
            <v>42373</v>
          </cell>
          <cell r="B1426">
            <v>2.5499999999999998</v>
          </cell>
        </row>
        <row r="1427">
          <cell r="A1427">
            <v>42374</v>
          </cell>
          <cell r="B1427">
            <v>2.54</v>
          </cell>
        </row>
        <row r="1428">
          <cell r="A1428">
            <v>42375</v>
          </cell>
          <cell r="B1428">
            <v>2.48</v>
          </cell>
        </row>
        <row r="1429">
          <cell r="A1429">
            <v>42376</v>
          </cell>
          <cell r="B1429">
            <v>2.42</v>
          </cell>
        </row>
        <row r="1430">
          <cell r="A1430">
            <v>42377</v>
          </cell>
          <cell r="B1430">
            <v>2.4900000000000002</v>
          </cell>
        </row>
        <row r="1431">
          <cell r="A1431">
            <v>42380</v>
          </cell>
          <cell r="B1431">
            <v>2.5</v>
          </cell>
        </row>
        <row r="1432">
          <cell r="A1432">
            <v>42381</v>
          </cell>
          <cell r="B1432">
            <v>2.4500000000000002</v>
          </cell>
        </row>
        <row r="1433">
          <cell r="A1433">
            <v>42382</v>
          </cell>
          <cell r="B1433">
            <v>2.4</v>
          </cell>
        </row>
        <row r="1434">
          <cell r="A1434">
            <v>42383</v>
          </cell>
          <cell r="B1434">
            <v>2.35</v>
          </cell>
        </row>
        <row r="1435">
          <cell r="A1435">
            <v>42384</v>
          </cell>
          <cell r="B1435">
            <v>2.36</v>
          </cell>
        </row>
        <row r="1436">
          <cell r="A1436">
            <v>42387</v>
          </cell>
          <cell r="B1436">
            <v>2.35</v>
          </cell>
        </row>
        <row r="1437">
          <cell r="A1437">
            <v>42388</v>
          </cell>
          <cell r="B1437">
            <v>2.4</v>
          </cell>
        </row>
        <row r="1438">
          <cell r="A1438">
            <v>42389</v>
          </cell>
          <cell r="B1438">
            <v>2.31</v>
          </cell>
        </row>
        <row r="1439">
          <cell r="A1439">
            <v>42390</v>
          </cell>
          <cell r="B1439">
            <v>2.25</v>
          </cell>
        </row>
        <row r="1440">
          <cell r="A1440">
            <v>42391</v>
          </cell>
          <cell r="B1440">
            <v>2.33</v>
          </cell>
        </row>
        <row r="1441">
          <cell r="A1441">
            <v>42395</v>
          </cell>
          <cell r="B1441">
            <v>2.29</v>
          </cell>
        </row>
        <row r="1442">
          <cell r="A1442">
            <v>42396</v>
          </cell>
          <cell r="B1442">
            <v>2.38</v>
          </cell>
        </row>
        <row r="1443">
          <cell r="A1443">
            <v>42397</v>
          </cell>
          <cell r="B1443">
            <v>2.41</v>
          </cell>
        </row>
        <row r="1444">
          <cell r="A1444">
            <v>42398</v>
          </cell>
          <cell r="B1444">
            <v>2.4900000000000002</v>
          </cell>
        </row>
        <row r="1445">
          <cell r="A1445">
            <v>42401</v>
          </cell>
          <cell r="B1445">
            <v>2.63</v>
          </cell>
        </row>
        <row r="1446">
          <cell r="A1446">
            <v>42402</v>
          </cell>
          <cell r="B1446">
            <v>2.5499999999999998</v>
          </cell>
        </row>
        <row r="1447">
          <cell r="A1447">
            <v>42403</v>
          </cell>
          <cell r="B1447">
            <v>2.76</v>
          </cell>
        </row>
        <row r="1448">
          <cell r="A1448">
            <v>42404</v>
          </cell>
          <cell r="B1448">
            <v>2.7</v>
          </cell>
        </row>
        <row r="1449">
          <cell r="A1449">
            <v>42405</v>
          </cell>
          <cell r="B1449">
            <v>2.77</v>
          </cell>
        </row>
        <row r="1450">
          <cell r="A1450">
            <v>42410</v>
          </cell>
          <cell r="B1450">
            <v>2.5</v>
          </cell>
        </row>
        <row r="1451">
          <cell r="A1451">
            <v>42411</v>
          </cell>
          <cell r="B1451">
            <v>2.4300000000000002</v>
          </cell>
        </row>
        <row r="1452">
          <cell r="A1452">
            <v>42412</v>
          </cell>
          <cell r="B1452">
            <v>2.58</v>
          </cell>
        </row>
        <row r="1453">
          <cell r="A1453">
            <v>42415</v>
          </cell>
          <cell r="B1453">
            <v>2.82</v>
          </cell>
        </row>
        <row r="1454">
          <cell r="A1454">
            <v>42416</v>
          </cell>
          <cell r="B1454">
            <v>2.99</v>
          </cell>
        </row>
        <row r="1455">
          <cell r="A1455">
            <v>42417</v>
          </cell>
          <cell r="B1455">
            <v>2.85</v>
          </cell>
        </row>
        <row r="1456">
          <cell r="A1456">
            <v>42418</v>
          </cell>
          <cell r="B1456">
            <v>2.71</v>
          </cell>
        </row>
        <row r="1457">
          <cell r="A1457">
            <v>42419</v>
          </cell>
          <cell r="B1457">
            <v>2.5499999999999998</v>
          </cell>
        </row>
        <row r="1458">
          <cell r="A1458">
            <v>42422</v>
          </cell>
          <cell r="B1458">
            <v>2.5499999999999998</v>
          </cell>
        </row>
        <row r="1459">
          <cell r="A1459">
            <v>42423</v>
          </cell>
          <cell r="B1459">
            <v>2.46</v>
          </cell>
        </row>
        <row r="1460">
          <cell r="A1460">
            <v>42424</v>
          </cell>
          <cell r="B1460">
            <v>2.4500000000000002</v>
          </cell>
        </row>
        <row r="1461">
          <cell r="A1461">
            <v>42425</v>
          </cell>
          <cell r="B1461">
            <v>2.4</v>
          </cell>
        </row>
        <row r="1462">
          <cell r="A1462">
            <v>42426</v>
          </cell>
          <cell r="B1462">
            <v>2.41</v>
          </cell>
        </row>
        <row r="1463">
          <cell r="A1463">
            <v>42429</v>
          </cell>
          <cell r="B1463">
            <v>2.34</v>
          </cell>
        </row>
        <row r="1464">
          <cell r="A1464">
            <v>42430</v>
          </cell>
          <cell r="B1464">
            <v>2.29</v>
          </cell>
        </row>
        <row r="1465">
          <cell r="A1465">
            <v>42431</v>
          </cell>
          <cell r="B1465">
            <v>2.5099999999999998</v>
          </cell>
        </row>
        <row r="1466">
          <cell r="A1466">
            <v>42432</v>
          </cell>
          <cell r="B1466">
            <v>2.66</v>
          </cell>
        </row>
        <row r="1467">
          <cell r="A1467">
            <v>42433</v>
          </cell>
          <cell r="B1467">
            <v>2.67</v>
          </cell>
        </row>
        <row r="1468">
          <cell r="A1468">
            <v>42436</v>
          </cell>
          <cell r="B1468">
            <v>2.71</v>
          </cell>
        </row>
        <row r="1469">
          <cell r="A1469">
            <v>42437</v>
          </cell>
          <cell r="B1469">
            <v>2.73</v>
          </cell>
        </row>
        <row r="1470">
          <cell r="A1470">
            <v>42438</v>
          </cell>
          <cell r="B1470">
            <v>2.76</v>
          </cell>
        </row>
        <row r="1471">
          <cell r="A1471">
            <v>42439</v>
          </cell>
          <cell r="B1471">
            <v>2.91</v>
          </cell>
        </row>
        <row r="1472">
          <cell r="A1472">
            <v>42440</v>
          </cell>
          <cell r="B1472">
            <v>3.29</v>
          </cell>
        </row>
        <row r="1473">
          <cell r="A1473">
            <v>42443</v>
          </cell>
          <cell r="B1473">
            <v>3.14</v>
          </cell>
        </row>
        <row r="1474">
          <cell r="A1474">
            <v>42444</v>
          </cell>
          <cell r="B1474">
            <v>3</v>
          </cell>
        </row>
        <row r="1475">
          <cell r="A1475">
            <v>42445</v>
          </cell>
          <cell r="B1475">
            <v>3.25</v>
          </cell>
        </row>
        <row r="1476">
          <cell r="A1476">
            <v>42446</v>
          </cell>
          <cell r="B1476">
            <v>3.35</v>
          </cell>
        </row>
        <row r="1477">
          <cell r="A1477">
            <v>42447</v>
          </cell>
          <cell r="B1477">
            <v>3.35</v>
          </cell>
        </row>
        <row r="1478">
          <cell r="A1478">
            <v>42450</v>
          </cell>
          <cell r="B1478">
            <v>3.4</v>
          </cell>
        </row>
        <row r="1479">
          <cell r="A1479">
            <v>42451</v>
          </cell>
          <cell r="B1479">
            <v>3.25</v>
          </cell>
        </row>
        <row r="1480">
          <cell r="A1480">
            <v>42452</v>
          </cell>
          <cell r="B1480">
            <v>3.08</v>
          </cell>
        </row>
        <row r="1481">
          <cell r="A1481">
            <v>42453</v>
          </cell>
          <cell r="B1481">
            <v>3.06</v>
          </cell>
        </row>
        <row r="1482">
          <cell r="A1482">
            <v>42457</v>
          </cell>
          <cell r="B1482">
            <v>3.25</v>
          </cell>
        </row>
        <row r="1483">
          <cell r="A1483">
            <v>42458</v>
          </cell>
          <cell r="B1483">
            <v>3.54</v>
          </cell>
        </row>
        <row r="1484">
          <cell r="A1484">
            <v>42459</v>
          </cell>
          <cell r="B1484">
            <v>3.42</v>
          </cell>
        </row>
        <row r="1485">
          <cell r="A1485">
            <v>42460</v>
          </cell>
          <cell r="B1485">
            <v>3.34</v>
          </cell>
        </row>
        <row r="1486">
          <cell r="A1486">
            <v>42461</v>
          </cell>
          <cell r="B1486">
            <v>3.48</v>
          </cell>
        </row>
        <row r="1487">
          <cell r="A1487">
            <v>42464</v>
          </cell>
          <cell r="B1487">
            <v>3.12</v>
          </cell>
        </row>
        <row r="1488">
          <cell r="A1488">
            <v>42465</v>
          </cell>
          <cell r="B1488">
            <v>3.1</v>
          </cell>
        </row>
        <row r="1489">
          <cell r="A1489">
            <v>42466</v>
          </cell>
          <cell r="B1489">
            <v>3.05</v>
          </cell>
        </row>
        <row r="1490">
          <cell r="A1490">
            <v>42467</v>
          </cell>
          <cell r="B1490">
            <v>3.05</v>
          </cell>
        </row>
        <row r="1491">
          <cell r="A1491">
            <v>42468</v>
          </cell>
          <cell r="B1491">
            <v>3.78</v>
          </cell>
        </row>
        <row r="1492">
          <cell r="A1492">
            <v>42471</v>
          </cell>
          <cell r="B1492">
            <v>3.72</v>
          </cell>
        </row>
        <row r="1493">
          <cell r="A1493">
            <v>42472</v>
          </cell>
          <cell r="B1493">
            <v>4.05</v>
          </cell>
        </row>
        <row r="1494">
          <cell r="A1494">
            <v>42473</v>
          </cell>
          <cell r="B1494">
            <v>4.25</v>
          </cell>
        </row>
        <row r="1495">
          <cell r="A1495">
            <v>42474</v>
          </cell>
          <cell r="B1495">
            <v>4.25</v>
          </cell>
        </row>
        <row r="1496">
          <cell r="A1496">
            <v>42475</v>
          </cell>
          <cell r="B1496">
            <v>4.2699999999999996</v>
          </cell>
        </row>
        <row r="1497">
          <cell r="A1497">
            <v>42478</v>
          </cell>
          <cell r="B1497">
            <v>4.3</v>
          </cell>
        </row>
        <row r="1498">
          <cell r="A1498">
            <v>42479</v>
          </cell>
          <cell r="B1498">
            <v>4.45</v>
          </cell>
        </row>
        <row r="1499">
          <cell r="A1499">
            <v>42480</v>
          </cell>
          <cell r="B1499">
            <v>4.28</v>
          </cell>
        </row>
        <row r="1500">
          <cell r="A1500">
            <v>42482</v>
          </cell>
          <cell r="B1500">
            <v>4.1500000000000004</v>
          </cell>
        </row>
        <row r="1501">
          <cell r="A1501">
            <v>42485</v>
          </cell>
          <cell r="B1501">
            <v>4.0999999999999996</v>
          </cell>
        </row>
        <row r="1502">
          <cell r="A1502">
            <v>42486</v>
          </cell>
          <cell r="B1502">
            <v>4.07</v>
          </cell>
        </row>
        <row r="1503">
          <cell r="A1503">
            <v>42487</v>
          </cell>
          <cell r="B1503">
            <v>4.3099999999999996</v>
          </cell>
        </row>
        <row r="1504">
          <cell r="A1504">
            <v>42488</v>
          </cell>
          <cell r="B1504">
            <v>4.3099999999999996</v>
          </cell>
        </row>
        <row r="1505">
          <cell r="A1505">
            <v>42489</v>
          </cell>
          <cell r="B1505">
            <v>4.21</v>
          </cell>
        </row>
        <row r="1506">
          <cell r="A1506">
            <v>42492</v>
          </cell>
          <cell r="B1506">
            <v>4.26</v>
          </cell>
        </row>
        <row r="1507">
          <cell r="A1507">
            <v>42493</v>
          </cell>
          <cell r="B1507">
            <v>4.12</v>
          </cell>
        </row>
        <row r="1508">
          <cell r="A1508">
            <v>42494</v>
          </cell>
          <cell r="B1508">
            <v>4.3</v>
          </cell>
        </row>
        <row r="1509">
          <cell r="A1509">
            <v>42495</v>
          </cell>
          <cell r="B1509">
            <v>4.21</v>
          </cell>
        </row>
        <row r="1510">
          <cell r="A1510">
            <v>42496</v>
          </cell>
          <cell r="B1510">
            <v>4.34</v>
          </cell>
        </row>
        <row r="1511">
          <cell r="A1511">
            <v>42499</v>
          </cell>
          <cell r="B1511">
            <v>4.29</v>
          </cell>
        </row>
        <row r="1512">
          <cell r="A1512">
            <v>42500</v>
          </cell>
          <cell r="B1512">
            <v>4.67</v>
          </cell>
        </row>
        <row r="1513">
          <cell r="A1513">
            <v>42501</v>
          </cell>
          <cell r="B1513">
            <v>4.75</v>
          </cell>
        </row>
        <row r="1514">
          <cell r="A1514">
            <v>42502</v>
          </cell>
          <cell r="B1514">
            <v>4.9000000000000004</v>
          </cell>
        </row>
        <row r="1515">
          <cell r="A1515">
            <v>42503</v>
          </cell>
          <cell r="B1515">
            <v>4.9000000000000004</v>
          </cell>
        </row>
        <row r="1516">
          <cell r="A1516">
            <v>42506</v>
          </cell>
          <cell r="B1516">
            <v>4.7</v>
          </cell>
        </row>
        <row r="1517">
          <cell r="A1517">
            <v>42507</v>
          </cell>
          <cell r="B1517">
            <v>4.68</v>
          </cell>
        </row>
        <row r="1518">
          <cell r="A1518">
            <v>42508</v>
          </cell>
          <cell r="B1518">
            <v>4.6399999999999997</v>
          </cell>
        </row>
        <row r="1519">
          <cell r="A1519">
            <v>42509</v>
          </cell>
          <cell r="B1519">
            <v>4.3600000000000003</v>
          </cell>
        </row>
        <row r="1520">
          <cell r="A1520">
            <v>42510</v>
          </cell>
          <cell r="B1520">
            <v>4.5</v>
          </cell>
        </row>
        <row r="1521">
          <cell r="A1521">
            <v>42513</v>
          </cell>
          <cell r="B1521">
            <v>4.3499999999999996</v>
          </cell>
        </row>
        <row r="1522">
          <cell r="A1522">
            <v>42514</v>
          </cell>
          <cell r="B1522">
            <v>4.42</v>
          </cell>
        </row>
        <row r="1523">
          <cell r="A1523">
            <v>42515</v>
          </cell>
          <cell r="B1523">
            <v>4.5999999999999996</v>
          </cell>
        </row>
        <row r="1524">
          <cell r="A1524">
            <v>42517</v>
          </cell>
          <cell r="B1524">
            <v>4.4800000000000004</v>
          </cell>
        </row>
        <row r="1525">
          <cell r="A1525">
            <v>42520</v>
          </cell>
          <cell r="B1525">
            <v>4.5999999999999996</v>
          </cell>
        </row>
        <row r="1526">
          <cell r="A1526">
            <v>42521</v>
          </cell>
          <cell r="B1526">
            <v>4.7</v>
          </cell>
        </row>
        <row r="1527">
          <cell r="A1527">
            <v>42522</v>
          </cell>
          <cell r="B1527">
            <v>4.5</v>
          </cell>
        </row>
        <row r="1528">
          <cell r="A1528">
            <v>42523</v>
          </cell>
          <cell r="B1528">
            <v>4.5</v>
          </cell>
        </row>
        <row r="1529">
          <cell r="A1529">
            <v>42524</v>
          </cell>
          <cell r="B1529">
            <v>4.51</v>
          </cell>
        </row>
        <row r="1530">
          <cell r="A1530">
            <v>42527</v>
          </cell>
          <cell r="B1530">
            <v>4.5</v>
          </cell>
        </row>
        <row r="1531">
          <cell r="A1531">
            <v>42528</v>
          </cell>
          <cell r="B1531">
            <v>4.45</v>
          </cell>
        </row>
        <row r="1532">
          <cell r="A1532">
            <v>42529</v>
          </cell>
          <cell r="B1532">
            <v>4.5599999999999996</v>
          </cell>
        </row>
        <row r="1533">
          <cell r="A1533">
            <v>42530</v>
          </cell>
          <cell r="B1533">
            <v>4.51</v>
          </cell>
        </row>
        <row r="1534">
          <cell r="A1534">
            <v>42531</v>
          </cell>
          <cell r="B1534">
            <v>4.47</v>
          </cell>
        </row>
        <row r="1535">
          <cell r="A1535">
            <v>42534</v>
          </cell>
          <cell r="B1535">
            <v>4.41</v>
          </cell>
        </row>
        <row r="1536">
          <cell r="A1536">
            <v>42535</v>
          </cell>
          <cell r="B1536">
            <v>4.37</v>
          </cell>
        </row>
        <row r="1537">
          <cell r="A1537">
            <v>42536</v>
          </cell>
          <cell r="B1537">
            <v>4.3600000000000003</v>
          </cell>
        </row>
        <row r="1538">
          <cell r="A1538">
            <v>42537</v>
          </cell>
          <cell r="B1538">
            <v>4.43</v>
          </cell>
        </row>
        <row r="1539">
          <cell r="A1539">
            <v>42538</v>
          </cell>
          <cell r="B1539">
            <v>4.4000000000000004</v>
          </cell>
        </row>
        <row r="1540">
          <cell r="A1540">
            <v>42541</v>
          </cell>
          <cell r="B1540">
            <v>4.26</v>
          </cell>
        </row>
        <row r="1541">
          <cell r="A1541">
            <v>42542</v>
          </cell>
          <cell r="B1541">
            <v>4.3099999999999996</v>
          </cell>
        </row>
        <row r="1542">
          <cell r="A1542">
            <v>42543</v>
          </cell>
          <cell r="B1542">
            <v>4.37</v>
          </cell>
        </row>
        <row r="1543">
          <cell r="A1543">
            <v>42544</v>
          </cell>
          <cell r="B1543">
            <v>4.3499999999999996</v>
          </cell>
        </row>
        <row r="1544">
          <cell r="A1544">
            <v>42545</v>
          </cell>
          <cell r="B1544">
            <v>4.28</v>
          </cell>
        </row>
        <row r="1545">
          <cell r="A1545">
            <v>42548</v>
          </cell>
          <cell r="B1545">
            <v>4</v>
          </cell>
        </row>
        <row r="1546">
          <cell r="A1546">
            <v>42549</v>
          </cell>
          <cell r="B1546">
            <v>4.0999999999999996</v>
          </cell>
        </row>
        <row r="1547">
          <cell r="A1547">
            <v>42550</v>
          </cell>
          <cell r="B1547">
            <v>4.2300000000000004</v>
          </cell>
        </row>
        <row r="1548">
          <cell r="A1548">
            <v>42551</v>
          </cell>
          <cell r="B1548">
            <v>4.29</v>
          </cell>
        </row>
        <row r="1549">
          <cell r="A1549">
            <v>42552</v>
          </cell>
          <cell r="B1549">
            <v>4.4000000000000004</v>
          </cell>
        </row>
        <row r="1550">
          <cell r="A1550">
            <v>42555</v>
          </cell>
          <cell r="B1550">
            <v>4.55</v>
          </cell>
        </row>
        <row r="1551">
          <cell r="A1551">
            <v>42556</v>
          </cell>
          <cell r="B1551">
            <v>4.6399999999999997</v>
          </cell>
        </row>
        <row r="1552">
          <cell r="A1552">
            <v>42557</v>
          </cell>
          <cell r="B1552">
            <v>4.58</v>
          </cell>
        </row>
        <row r="1553">
          <cell r="A1553">
            <v>42558</v>
          </cell>
          <cell r="B1553">
            <v>4.45</v>
          </cell>
        </row>
        <row r="1554">
          <cell r="A1554">
            <v>42559</v>
          </cell>
          <cell r="B1554">
            <v>4.4000000000000004</v>
          </cell>
        </row>
        <row r="1555">
          <cell r="A1555">
            <v>42562</v>
          </cell>
          <cell r="B1555">
            <v>4.5599999999999996</v>
          </cell>
        </row>
        <row r="1556">
          <cell r="A1556">
            <v>42563</v>
          </cell>
          <cell r="B1556">
            <v>4.75</v>
          </cell>
        </row>
        <row r="1557">
          <cell r="A1557">
            <v>42564</v>
          </cell>
          <cell r="B1557">
            <v>4.95</v>
          </cell>
        </row>
        <row r="1558">
          <cell r="A1558">
            <v>42565</v>
          </cell>
          <cell r="B1558">
            <v>5.29</v>
          </cell>
        </row>
        <row r="1559">
          <cell r="A1559">
            <v>42566</v>
          </cell>
          <cell r="B1559">
            <v>5.4</v>
          </cell>
        </row>
        <row r="1560">
          <cell r="A1560">
            <v>42569</v>
          </cell>
          <cell r="B1560">
            <v>5.68</v>
          </cell>
        </row>
        <row r="1561">
          <cell r="A1561">
            <v>42570</v>
          </cell>
          <cell r="B1561">
            <v>5.8</v>
          </cell>
        </row>
        <row r="1562">
          <cell r="A1562">
            <v>42571</v>
          </cell>
          <cell r="B1562">
            <v>5.75</v>
          </cell>
        </row>
        <row r="1563">
          <cell r="A1563">
            <v>42572</v>
          </cell>
          <cell r="B1563">
            <v>6.05</v>
          </cell>
        </row>
        <row r="1564">
          <cell r="A1564">
            <v>42573</v>
          </cell>
          <cell r="B1564">
            <v>6.35</v>
          </cell>
        </row>
        <row r="1565">
          <cell r="A1565">
            <v>42576</v>
          </cell>
          <cell r="B1565">
            <v>6.16</v>
          </cell>
        </row>
        <row r="1566">
          <cell r="A1566">
            <v>42577</v>
          </cell>
          <cell r="B1566">
            <v>5.85</v>
          </cell>
        </row>
        <row r="1567">
          <cell r="A1567">
            <v>42578</v>
          </cell>
          <cell r="B1567">
            <v>5.98</v>
          </cell>
        </row>
        <row r="1568">
          <cell r="A1568">
            <v>42579</v>
          </cell>
          <cell r="B1568">
            <v>5.96</v>
          </cell>
        </row>
        <row r="1569">
          <cell r="A1569">
            <v>42580</v>
          </cell>
          <cell r="B1569">
            <v>5.7</v>
          </cell>
        </row>
        <row r="1570">
          <cell r="A1570">
            <v>42583</v>
          </cell>
          <cell r="B1570">
            <v>5.86</v>
          </cell>
        </row>
        <row r="1571">
          <cell r="A1571">
            <v>42584</v>
          </cell>
          <cell r="B1571">
            <v>5.81</v>
          </cell>
        </row>
        <row r="1572">
          <cell r="A1572">
            <v>42585</v>
          </cell>
          <cell r="B1572">
            <v>5.76</v>
          </cell>
        </row>
        <row r="1573">
          <cell r="A1573">
            <v>42586</v>
          </cell>
          <cell r="B1573">
            <v>5.44</v>
          </cell>
        </row>
        <row r="1574">
          <cell r="A1574">
            <v>42587</v>
          </cell>
          <cell r="B1574">
            <v>5.59</v>
          </cell>
        </row>
        <row r="1575">
          <cell r="A1575">
            <v>42590</v>
          </cell>
          <cell r="B1575">
            <v>5.99</v>
          </cell>
        </row>
        <row r="1576">
          <cell r="A1576">
            <v>42591</v>
          </cell>
          <cell r="B1576">
            <v>6.1</v>
          </cell>
        </row>
        <row r="1577">
          <cell r="A1577">
            <v>42592</v>
          </cell>
          <cell r="B1577">
            <v>5.98</v>
          </cell>
        </row>
        <row r="1578">
          <cell r="A1578">
            <v>42593</v>
          </cell>
          <cell r="B1578">
            <v>5.95</v>
          </cell>
        </row>
        <row r="1579">
          <cell r="A1579">
            <v>42594</v>
          </cell>
          <cell r="B1579">
            <v>5.75</v>
          </cell>
        </row>
        <row r="1580">
          <cell r="A1580">
            <v>42597</v>
          </cell>
          <cell r="B1580">
            <v>5.7</v>
          </cell>
        </row>
        <row r="1581">
          <cell r="A1581">
            <v>42598</v>
          </cell>
          <cell r="B1581">
            <v>5.75</v>
          </cell>
        </row>
        <row r="1582">
          <cell r="A1582">
            <v>42599</v>
          </cell>
          <cell r="B1582">
            <v>5.57</v>
          </cell>
        </row>
        <row r="1583">
          <cell r="A1583">
            <v>42600</v>
          </cell>
          <cell r="B1583">
            <v>5.4</v>
          </cell>
        </row>
        <row r="1584">
          <cell r="A1584">
            <v>42601</v>
          </cell>
          <cell r="B1584">
            <v>5.42</v>
          </cell>
        </row>
        <row r="1585">
          <cell r="A1585">
            <v>42604</v>
          </cell>
          <cell r="B1585">
            <v>5.43</v>
          </cell>
        </row>
        <row r="1586">
          <cell r="A1586">
            <v>42605</v>
          </cell>
          <cell r="B1586">
            <v>5.21</v>
          </cell>
        </row>
        <row r="1587">
          <cell r="A1587">
            <v>42606</v>
          </cell>
          <cell r="B1587">
            <v>5.17</v>
          </cell>
        </row>
        <row r="1588">
          <cell r="A1588">
            <v>42607</v>
          </cell>
          <cell r="B1588">
            <v>5.0999999999999996</v>
          </cell>
        </row>
        <row r="1589">
          <cell r="A1589">
            <v>42608</v>
          </cell>
          <cell r="B1589">
            <v>5.2</v>
          </cell>
        </row>
        <row r="1590">
          <cell r="A1590">
            <v>42611</v>
          </cell>
          <cell r="B1590">
            <v>5.01</v>
          </cell>
        </row>
        <row r="1591">
          <cell r="A1591">
            <v>42612</v>
          </cell>
          <cell r="B1591">
            <v>4.83</v>
          </cell>
        </row>
        <row r="1592">
          <cell r="A1592">
            <v>42613</v>
          </cell>
          <cell r="B1592">
            <v>4.9400000000000004</v>
          </cell>
        </row>
        <row r="1593">
          <cell r="A1593">
            <v>42614</v>
          </cell>
          <cell r="B1593">
            <v>5</v>
          </cell>
        </row>
        <row r="1594">
          <cell r="A1594">
            <v>42615</v>
          </cell>
          <cell r="B1594">
            <v>5.4</v>
          </cell>
        </row>
        <row r="1595">
          <cell r="A1595">
            <v>42618</v>
          </cell>
          <cell r="B1595">
            <v>5.34</v>
          </cell>
        </row>
        <row r="1596">
          <cell r="A1596">
            <v>42619</v>
          </cell>
          <cell r="B1596">
            <v>5.2</v>
          </cell>
        </row>
        <row r="1597">
          <cell r="A1597">
            <v>42621</v>
          </cell>
          <cell r="B1597">
            <v>5.14</v>
          </cell>
        </row>
        <row r="1598">
          <cell r="A1598">
            <v>42622</v>
          </cell>
          <cell r="B1598">
            <v>4.93</v>
          </cell>
        </row>
        <row r="1599">
          <cell r="A1599">
            <v>42625</v>
          </cell>
          <cell r="B1599">
            <v>4.5999999999999996</v>
          </cell>
        </row>
        <row r="1600">
          <cell r="A1600">
            <v>42626</v>
          </cell>
          <cell r="B1600">
            <v>4.42</v>
          </cell>
        </row>
        <row r="1601">
          <cell r="A1601">
            <v>42627</v>
          </cell>
          <cell r="B1601">
            <v>4.54</v>
          </cell>
        </row>
        <row r="1602">
          <cell r="A1602">
            <v>42628</v>
          </cell>
          <cell r="B1602">
            <v>4.7300000000000004</v>
          </cell>
        </row>
        <row r="1603">
          <cell r="A1603">
            <v>42629</v>
          </cell>
          <cell r="B1603">
            <v>4.6100000000000003</v>
          </cell>
        </row>
        <row r="1604">
          <cell r="A1604">
            <v>42632</v>
          </cell>
          <cell r="B1604">
            <v>4.4000000000000004</v>
          </cell>
        </row>
        <row r="1605">
          <cell r="A1605">
            <v>42633</v>
          </cell>
          <cell r="B1605">
            <v>4.13</v>
          </cell>
        </row>
        <row r="1606">
          <cell r="A1606">
            <v>42634</v>
          </cell>
          <cell r="B1606">
            <v>4.0999999999999996</v>
          </cell>
        </row>
        <row r="1607">
          <cell r="A1607">
            <v>42635</v>
          </cell>
          <cell r="B1607">
            <v>4.2</v>
          </cell>
        </row>
        <row r="1608">
          <cell r="A1608">
            <v>42636</v>
          </cell>
          <cell r="B1608">
            <v>4.17</v>
          </cell>
        </row>
        <row r="1609">
          <cell r="A1609">
            <v>42639</v>
          </cell>
          <cell r="B1609">
            <v>4.2</v>
          </cell>
        </row>
        <row r="1610">
          <cell r="A1610">
            <v>42640</v>
          </cell>
          <cell r="B1610">
            <v>4.25</v>
          </cell>
        </row>
        <row r="1611">
          <cell r="A1611">
            <v>42641</v>
          </cell>
          <cell r="B1611">
            <v>4.32</v>
          </cell>
        </row>
        <row r="1612">
          <cell r="A1612">
            <v>42642</v>
          </cell>
          <cell r="B1612">
            <v>4.37</v>
          </cell>
        </row>
        <row r="1613">
          <cell r="A1613">
            <v>42643</v>
          </cell>
          <cell r="B1613">
            <v>4.58</v>
          </cell>
        </row>
        <row r="1614">
          <cell r="A1614">
            <v>42646</v>
          </cell>
          <cell r="B1614">
            <v>4.54</v>
          </cell>
        </row>
        <row r="1615">
          <cell r="A1615">
            <v>42647</v>
          </cell>
          <cell r="B1615">
            <v>4.4000000000000004</v>
          </cell>
        </row>
        <row r="1616">
          <cell r="A1616">
            <v>42648</v>
          </cell>
          <cell r="B1616">
            <v>4.42</v>
          </cell>
        </row>
        <row r="1617">
          <cell r="A1617">
            <v>42649</v>
          </cell>
          <cell r="B1617">
            <v>4.54</v>
          </cell>
        </row>
        <row r="1618">
          <cell r="A1618">
            <v>42650</v>
          </cell>
          <cell r="B1618">
            <v>4.55</v>
          </cell>
        </row>
        <row r="1619">
          <cell r="A1619">
            <v>42653</v>
          </cell>
          <cell r="B1619">
            <v>4.6500000000000004</v>
          </cell>
        </row>
        <row r="1620">
          <cell r="A1620">
            <v>42654</v>
          </cell>
          <cell r="B1620">
            <v>4.63</v>
          </cell>
        </row>
        <row r="1621">
          <cell r="A1621">
            <v>42656</v>
          </cell>
          <cell r="B1621">
            <v>4.42</v>
          </cell>
        </row>
        <row r="1622">
          <cell r="A1622">
            <v>42657</v>
          </cell>
          <cell r="B1622">
            <v>4.3499999999999996</v>
          </cell>
        </row>
        <row r="1623">
          <cell r="A1623">
            <v>42660</v>
          </cell>
          <cell r="B1623">
            <v>4.38</v>
          </cell>
        </row>
        <row r="1624">
          <cell r="A1624">
            <v>42661</v>
          </cell>
          <cell r="B1624">
            <v>4.6399999999999997</v>
          </cell>
        </row>
        <row r="1625">
          <cell r="A1625">
            <v>42662</v>
          </cell>
          <cell r="B1625">
            <v>4.58</v>
          </cell>
        </row>
        <row r="1626">
          <cell r="A1626">
            <v>42663</v>
          </cell>
          <cell r="B1626">
            <v>4.5999999999999996</v>
          </cell>
        </row>
        <row r="1627">
          <cell r="A1627">
            <v>42664</v>
          </cell>
          <cell r="B1627">
            <v>4.4800000000000004</v>
          </cell>
        </row>
        <row r="1628">
          <cell r="A1628">
            <v>42667</v>
          </cell>
          <cell r="B1628">
            <v>4.82</v>
          </cell>
        </row>
        <row r="1629">
          <cell r="A1629">
            <v>42668</v>
          </cell>
          <cell r="B1629">
            <v>4.75</v>
          </cell>
        </row>
        <row r="1630">
          <cell r="A1630">
            <v>42669</v>
          </cell>
          <cell r="B1630">
            <v>4.84</v>
          </cell>
        </row>
        <row r="1631">
          <cell r="A1631">
            <v>42670</v>
          </cell>
          <cell r="B1631">
            <v>5.01</v>
          </cell>
        </row>
        <row r="1632">
          <cell r="A1632">
            <v>42671</v>
          </cell>
          <cell r="B1632">
            <v>5.08</v>
          </cell>
        </row>
        <row r="1633">
          <cell r="A1633">
            <v>42674</v>
          </cell>
          <cell r="B1633">
            <v>4.99</v>
          </cell>
        </row>
        <row r="1634">
          <cell r="A1634">
            <v>42675</v>
          </cell>
          <cell r="B1634">
            <v>4.71</v>
          </cell>
        </row>
        <row r="1635">
          <cell r="A1635">
            <v>42677</v>
          </cell>
          <cell r="B1635">
            <v>4.57</v>
          </cell>
        </row>
        <row r="1636">
          <cell r="A1636">
            <v>42678</v>
          </cell>
          <cell r="B1636">
            <v>4.6900000000000004</v>
          </cell>
        </row>
        <row r="1637">
          <cell r="A1637">
            <v>42681</v>
          </cell>
          <cell r="B1637">
            <v>4.91</v>
          </cell>
        </row>
        <row r="1638">
          <cell r="A1638">
            <v>42682</v>
          </cell>
          <cell r="B1638">
            <v>4.54</v>
          </cell>
        </row>
        <row r="1639">
          <cell r="A1639">
            <v>42683</v>
          </cell>
          <cell r="B1639">
            <v>4.3</v>
          </cell>
        </row>
        <row r="1640">
          <cell r="A1640">
            <v>42684</v>
          </cell>
          <cell r="B1640">
            <v>4.08</v>
          </cell>
        </row>
        <row r="1641">
          <cell r="A1641">
            <v>42685</v>
          </cell>
          <cell r="B1641">
            <v>3.96</v>
          </cell>
        </row>
        <row r="1642">
          <cell r="A1642">
            <v>42688</v>
          </cell>
          <cell r="B1642">
            <v>3.58</v>
          </cell>
        </row>
        <row r="1643">
          <cell r="A1643">
            <v>42690</v>
          </cell>
          <cell r="B1643">
            <v>3.79</v>
          </cell>
        </row>
        <row r="1644">
          <cell r="A1644">
            <v>42691</v>
          </cell>
          <cell r="B1644">
            <v>3.71</v>
          </cell>
        </row>
        <row r="1645">
          <cell r="A1645">
            <v>42692</v>
          </cell>
          <cell r="B1645">
            <v>3.62</v>
          </cell>
        </row>
        <row r="1646">
          <cell r="A1646">
            <v>42695</v>
          </cell>
          <cell r="B1646">
            <v>3.6</v>
          </cell>
        </row>
        <row r="1647">
          <cell r="A1647">
            <v>42696</v>
          </cell>
          <cell r="B1647">
            <v>3.67</v>
          </cell>
        </row>
        <row r="1648">
          <cell r="A1648">
            <v>42697</v>
          </cell>
          <cell r="B1648">
            <v>3.66</v>
          </cell>
        </row>
        <row r="1649">
          <cell r="A1649">
            <v>42698</v>
          </cell>
          <cell r="B1649">
            <v>3.72</v>
          </cell>
        </row>
        <row r="1650">
          <cell r="A1650">
            <v>42699</v>
          </cell>
          <cell r="B1650">
            <v>3.71</v>
          </cell>
        </row>
        <row r="1651">
          <cell r="A1651">
            <v>42702</v>
          </cell>
          <cell r="B1651">
            <v>3.64</v>
          </cell>
        </row>
        <row r="1652">
          <cell r="A1652">
            <v>42703</v>
          </cell>
          <cell r="B1652">
            <v>3.57</v>
          </cell>
        </row>
        <row r="1653">
          <cell r="A1653">
            <v>42704</v>
          </cell>
          <cell r="B1653">
            <v>3.65</v>
          </cell>
        </row>
        <row r="1654">
          <cell r="A1654">
            <v>42705</v>
          </cell>
          <cell r="B1654">
            <v>3.45</v>
          </cell>
        </row>
        <row r="1655">
          <cell r="A1655">
            <v>42706</v>
          </cell>
          <cell r="B1655">
            <v>3.65</v>
          </cell>
        </row>
        <row r="1656">
          <cell r="A1656">
            <v>42709</v>
          </cell>
          <cell r="B1656">
            <v>3.55</v>
          </cell>
        </row>
        <row r="1657">
          <cell r="A1657">
            <v>42710</v>
          </cell>
          <cell r="B1657">
            <v>3.53</v>
          </cell>
        </row>
        <row r="1658">
          <cell r="A1658">
            <v>42711</v>
          </cell>
          <cell r="B1658">
            <v>3.72</v>
          </cell>
        </row>
        <row r="1659">
          <cell r="A1659">
            <v>42712</v>
          </cell>
          <cell r="B1659">
            <v>3.7</v>
          </cell>
        </row>
        <row r="1660">
          <cell r="A1660">
            <v>42713</v>
          </cell>
          <cell r="B1660">
            <v>3.77</v>
          </cell>
        </row>
        <row r="1661">
          <cell r="A1661">
            <v>42716</v>
          </cell>
          <cell r="B1661">
            <v>3.57</v>
          </cell>
        </row>
        <row r="1662">
          <cell r="A1662">
            <v>42717</v>
          </cell>
          <cell r="B1662">
            <v>3.76</v>
          </cell>
        </row>
        <row r="1663">
          <cell r="A1663">
            <v>42718</v>
          </cell>
          <cell r="B1663">
            <v>3.72</v>
          </cell>
        </row>
        <row r="1664">
          <cell r="A1664">
            <v>42719</v>
          </cell>
          <cell r="B1664">
            <v>3.9</v>
          </cell>
        </row>
        <row r="1665">
          <cell r="A1665">
            <v>42720</v>
          </cell>
          <cell r="B1665">
            <v>4.1500000000000004</v>
          </cell>
        </row>
        <row r="1666">
          <cell r="A1666">
            <v>42723</v>
          </cell>
          <cell r="B1666">
            <v>3.86</v>
          </cell>
        </row>
        <row r="1667">
          <cell r="A1667">
            <v>42724</v>
          </cell>
          <cell r="B1667">
            <v>3.77</v>
          </cell>
        </row>
        <row r="1668">
          <cell r="A1668">
            <v>42725</v>
          </cell>
          <cell r="B1668">
            <v>3.77</v>
          </cell>
        </row>
        <row r="1669">
          <cell r="A1669">
            <v>42726</v>
          </cell>
          <cell r="B1669">
            <v>3.77</v>
          </cell>
        </row>
        <row r="1670">
          <cell r="A1670">
            <v>42727</v>
          </cell>
          <cell r="B1670">
            <v>3.83</v>
          </cell>
        </row>
        <row r="1671">
          <cell r="A1671">
            <v>42730</v>
          </cell>
          <cell r="B1671">
            <v>3.84</v>
          </cell>
        </row>
        <row r="1672">
          <cell r="A1672">
            <v>42731</v>
          </cell>
          <cell r="B1672">
            <v>3.89</v>
          </cell>
        </row>
        <row r="1673">
          <cell r="A1673">
            <v>42732</v>
          </cell>
          <cell r="B1673">
            <v>3.92</v>
          </cell>
        </row>
        <row r="1674">
          <cell r="A1674">
            <v>42733</v>
          </cell>
          <cell r="B1674">
            <v>3.91</v>
          </cell>
        </row>
        <row r="1675">
          <cell r="A1675">
            <v>42737</v>
          </cell>
          <cell r="B1675">
            <v>3.93</v>
          </cell>
        </row>
        <row r="1676">
          <cell r="A1676">
            <v>42738</v>
          </cell>
          <cell r="B1676">
            <v>4.3</v>
          </cell>
        </row>
        <row r="1677">
          <cell r="A1677">
            <v>42739</v>
          </cell>
          <cell r="B1677">
            <v>4.4000000000000004</v>
          </cell>
        </row>
        <row r="1678">
          <cell r="A1678">
            <v>42740</v>
          </cell>
          <cell r="B1678">
            <v>4.4000000000000004</v>
          </cell>
        </row>
        <row r="1679">
          <cell r="A1679">
            <v>42741</v>
          </cell>
          <cell r="B1679">
            <v>4.4000000000000004</v>
          </cell>
        </row>
        <row r="1680">
          <cell r="A1680">
            <v>42744</v>
          </cell>
          <cell r="B1680">
            <v>4.3499999999999996</v>
          </cell>
        </row>
        <row r="1681">
          <cell r="A1681">
            <v>42745</v>
          </cell>
          <cell r="B1681">
            <v>4.3</v>
          </cell>
        </row>
        <row r="1682">
          <cell r="A1682">
            <v>42746</v>
          </cell>
          <cell r="B1682">
            <v>4.09</v>
          </cell>
        </row>
        <row r="1683">
          <cell r="A1683">
            <v>42747</v>
          </cell>
          <cell r="B1683">
            <v>4.32</v>
          </cell>
        </row>
        <row r="1684">
          <cell r="A1684">
            <v>42748</v>
          </cell>
          <cell r="B1684">
            <v>4.1900000000000004</v>
          </cell>
        </row>
        <row r="1685">
          <cell r="A1685">
            <v>42751</v>
          </cell>
          <cell r="B1685">
            <v>4.04</v>
          </cell>
        </row>
        <row r="1686">
          <cell r="A1686">
            <v>42752</v>
          </cell>
          <cell r="B1686">
            <v>3.95</v>
          </cell>
        </row>
        <row r="1687">
          <cell r="A1687">
            <v>42753</v>
          </cell>
          <cell r="B1687">
            <v>3.95</v>
          </cell>
        </row>
        <row r="1688">
          <cell r="A1688">
            <v>42754</v>
          </cell>
          <cell r="B1688">
            <v>3.93</v>
          </cell>
        </row>
        <row r="1689">
          <cell r="A1689">
            <v>42755</v>
          </cell>
          <cell r="B1689">
            <v>3.94</v>
          </cell>
        </row>
        <row r="1690">
          <cell r="A1690">
            <v>42758</v>
          </cell>
          <cell r="B1690">
            <v>3.9</v>
          </cell>
        </row>
        <row r="1691">
          <cell r="A1691">
            <v>42759</v>
          </cell>
          <cell r="B1691">
            <v>3.84</v>
          </cell>
        </row>
        <row r="1692">
          <cell r="A1692">
            <v>42761</v>
          </cell>
          <cell r="B1692">
            <v>4.0999999999999996</v>
          </cell>
        </row>
        <row r="1693">
          <cell r="A1693">
            <v>42762</v>
          </cell>
          <cell r="B1693">
            <v>4.12</v>
          </cell>
        </row>
        <row r="1694">
          <cell r="A1694">
            <v>42765</v>
          </cell>
          <cell r="B1694">
            <v>3.9</v>
          </cell>
        </row>
        <row r="1695">
          <cell r="A1695">
            <v>42766</v>
          </cell>
          <cell r="B1695">
            <v>3.97</v>
          </cell>
        </row>
        <row r="1696">
          <cell r="A1696">
            <v>42767</v>
          </cell>
          <cell r="B1696">
            <v>4.13</v>
          </cell>
        </row>
        <row r="1697">
          <cell r="A1697">
            <v>42768</v>
          </cell>
          <cell r="B1697">
            <v>4.0199999999999996</v>
          </cell>
        </row>
        <row r="1698">
          <cell r="A1698">
            <v>42769</v>
          </cell>
          <cell r="B1698">
            <v>4.08</v>
          </cell>
        </row>
        <row r="1699">
          <cell r="A1699">
            <v>42772</v>
          </cell>
          <cell r="B1699">
            <v>4.1500000000000004</v>
          </cell>
        </row>
        <row r="1700">
          <cell r="A1700">
            <v>42773</v>
          </cell>
          <cell r="B1700">
            <v>4.08</v>
          </cell>
        </row>
        <row r="1701">
          <cell r="A1701">
            <v>42774</v>
          </cell>
          <cell r="B1701">
            <v>3.95</v>
          </cell>
        </row>
        <row r="1702">
          <cell r="A1702">
            <v>42775</v>
          </cell>
          <cell r="B1702">
            <v>4.03</v>
          </cell>
        </row>
        <row r="1703">
          <cell r="A1703">
            <v>42776</v>
          </cell>
          <cell r="B1703">
            <v>4.05</v>
          </cell>
        </row>
        <row r="1704">
          <cell r="A1704">
            <v>42779</v>
          </cell>
          <cell r="B1704">
            <v>4.08</v>
          </cell>
        </row>
        <row r="1705">
          <cell r="A1705">
            <v>42780</v>
          </cell>
          <cell r="B1705">
            <v>4.0999999999999996</v>
          </cell>
        </row>
        <row r="1706">
          <cell r="A1706">
            <v>42781</v>
          </cell>
          <cell r="B1706">
            <v>4.0999999999999996</v>
          </cell>
        </row>
        <row r="1707">
          <cell r="A1707">
            <v>42782</v>
          </cell>
          <cell r="B1707">
            <v>4.2300000000000004</v>
          </cell>
        </row>
        <row r="1708">
          <cell r="A1708">
            <v>42783</v>
          </cell>
          <cell r="B1708">
            <v>4.18</v>
          </cell>
        </row>
        <row r="1709">
          <cell r="A1709">
            <v>42786</v>
          </cell>
          <cell r="B1709">
            <v>4.5999999999999996</v>
          </cell>
        </row>
        <row r="1710">
          <cell r="A1710">
            <v>42787</v>
          </cell>
          <cell r="B1710">
            <v>4.75</v>
          </cell>
        </row>
        <row r="1711">
          <cell r="A1711">
            <v>42788</v>
          </cell>
          <cell r="B1711">
            <v>4.57</v>
          </cell>
        </row>
        <row r="1712">
          <cell r="A1712">
            <v>42789</v>
          </cell>
          <cell r="B1712">
            <v>4.3</v>
          </cell>
        </row>
        <row r="1713">
          <cell r="A1713">
            <v>42790</v>
          </cell>
          <cell r="B1713">
            <v>4.24</v>
          </cell>
        </row>
        <row r="1714">
          <cell r="A1714">
            <v>42795</v>
          </cell>
          <cell r="B1714">
            <v>4.37</v>
          </cell>
        </row>
        <row r="1715">
          <cell r="A1715">
            <v>42796</v>
          </cell>
          <cell r="B1715">
            <v>4.2</v>
          </cell>
        </row>
        <row r="1716">
          <cell r="A1716">
            <v>42797</v>
          </cell>
          <cell r="B1716">
            <v>4.29</v>
          </cell>
        </row>
        <row r="1717">
          <cell r="A1717">
            <v>42800</v>
          </cell>
          <cell r="B1717">
            <v>5.09</v>
          </cell>
        </row>
        <row r="1718">
          <cell r="A1718">
            <v>42801</v>
          </cell>
          <cell r="B1718">
            <v>4.63</v>
          </cell>
        </row>
        <row r="1719">
          <cell r="A1719">
            <v>42802</v>
          </cell>
          <cell r="B1719">
            <v>4.43</v>
          </cell>
        </row>
        <row r="1720">
          <cell r="A1720">
            <v>42803</v>
          </cell>
          <cell r="B1720">
            <v>4.0999999999999996</v>
          </cell>
        </row>
        <row r="1721">
          <cell r="A1721">
            <v>42804</v>
          </cell>
          <cell r="B1721">
            <v>4.29</v>
          </cell>
        </row>
        <row r="1722">
          <cell r="A1722">
            <v>42807</v>
          </cell>
          <cell r="B1722">
            <v>4.1500000000000004</v>
          </cell>
        </row>
        <row r="1723">
          <cell r="A1723">
            <v>42808</v>
          </cell>
          <cell r="B1723">
            <v>4.01</v>
          </cell>
        </row>
        <row r="1724">
          <cell r="A1724">
            <v>42809</v>
          </cell>
          <cell r="B1724">
            <v>3.91</v>
          </cell>
        </row>
        <row r="1725">
          <cell r="A1725">
            <v>42810</v>
          </cell>
          <cell r="B1725">
            <v>3.85</v>
          </cell>
        </row>
        <row r="1726">
          <cell r="A1726">
            <v>42811</v>
          </cell>
          <cell r="B1726">
            <v>3.79</v>
          </cell>
        </row>
        <row r="1727">
          <cell r="A1727">
            <v>42814</v>
          </cell>
          <cell r="B1727">
            <v>3.75</v>
          </cell>
        </row>
        <row r="1728">
          <cell r="A1728">
            <v>42815</v>
          </cell>
          <cell r="B1728">
            <v>3.57</v>
          </cell>
        </row>
        <row r="1729">
          <cell r="A1729">
            <v>42816</v>
          </cell>
          <cell r="B1729">
            <v>3.7</v>
          </cell>
        </row>
        <row r="1730">
          <cell r="A1730">
            <v>42817</v>
          </cell>
          <cell r="B1730">
            <v>3.6</v>
          </cell>
        </row>
        <row r="1731">
          <cell r="A1731">
            <v>42818</v>
          </cell>
          <cell r="B1731">
            <v>3.54</v>
          </cell>
        </row>
        <row r="1732">
          <cell r="A1732">
            <v>42821</v>
          </cell>
          <cell r="B1732">
            <v>3.55</v>
          </cell>
        </row>
        <row r="1733">
          <cell r="A1733">
            <v>42822</v>
          </cell>
          <cell r="B1733">
            <v>3.43</v>
          </cell>
        </row>
        <row r="1734">
          <cell r="A1734">
            <v>42823</v>
          </cell>
          <cell r="B1734">
            <v>3.52</v>
          </cell>
        </row>
        <row r="1735">
          <cell r="A1735">
            <v>42824</v>
          </cell>
          <cell r="B1735">
            <v>3.84</v>
          </cell>
        </row>
        <row r="1736">
          <cell r="A1736">
            <v>42825</v>
          </cell>
          <cell r="B1736">
            <v>3.74</v>
          </cell>
        </row>
        <row r="1737">
          <cell r="A1737">
            <v>42828</v>
          </cell>
          <cell r="B1737">
            <v>3.67</v>
          </cell>
        </row>
        <row r="1738">
          <cell r="A1738">
            <v>42829</v>
          </cell>
          <cell r="B1738">
            <v>3.74</v>
          </cell>
        </row>
        <row r="1739">
          <cell r="A1739">
            <v>42830</v>
          </cell>
          <cell r="B1739">
            <v>3.54</v>
          </cell>
        </row>
        <row r="1740">
          <cell r="A1740">
            <v>42831</v>
          </cell>
          <cell r="B1740">
            <v>3.58</v>
          </cell>
        </row>
        <row r="1741">
          <cell r="A1741">
            <v>42832</v>
          </cell>
          <cell r="B1741">
            <v>3.76</v>
          </cell>
        </row>
        <row r="1742">
          <cell r="A1742">
            <v>42835</v>
          </cell>
          <cell r="B1742">
            <v>3.74</v>
          </cell>
        </row>
        <row r="1743">
          <cell r="A1743">
            <v>42836</v>
          </cell>
          <cell r="B1743">
            <v>3.67</v>
          </cell>
        </row>
        <row r="1744">
          <cell r="A1744">
            <v>42837</v>
          </cell>
          <cell r="B1744">
            <v>3.7</v>
          </cell>
        </row>
        <row r="1745">
          <cell r="A1745">
            <v>42838</v>
          </cell>
          <cell r="B1745">
            <v>3.68</v>
          </cell>
        </row>
        <row r="1746">
          <cell r="A1746">
            <v>42842</v>
          </cell>
          <cell r="B1746">
            <v>3.79</v>
          </cell>
        </row>
        <row r="1747">
          <cell r="A1747">
            <v>42843</v>
          </cell>
          <cell r="B1747">
            <v>3.6</v>
          </cell>
        </row>
        <row r="1748">
          <cell r="A1748">
            <v>42844</v>
          </cell>
          <cell r="B1748">
            <v>3.53</v>
          </cell>
        </row>
        <row r="1749">
          <cell r="A1749">
            <v>42845</v>
          </cell>
          <cell r="B1749">
            <v>3.67</v>
          </cell>
        </row>
        <row r="1750">
          <cell r="A1750">
            <v>42849</v>
          </cell>
          <cell r="B1750">
            <v>3.59</v>
          </cell>
        </row>
        <row r="1751">
          <cell r="A1751">
            <v>42850</v>
          </cell>
          <cell r="B1751">
            <v>3.53</v>
          </cell>
        </row>
        <row r="1752">
          <cell r="A1752">
            <v>42851</v>
          </cell>
          <cell r="B1752">
            <v>3.46</v>
          </cell>
        </row>
        <row r="1753">
          <cell r="A1753">
            <v>42852</v>
          </cell>
          <cell r="B1753">
            <v>3.43</v>
          </cell>
        </row>
        <row r="1754">
          <cell r="A1754">
            <v>42853</v>
          </cell>
          <cell r="B1754">
            <v>3.49</v>
          </cell>
        </row>
        <row r="1755">
          <cell r="A1755">
            <v>42857</v>
          </cell>
          <cell r="B1755">
            <v>3.68</v>
          </cell>
        </row>
        <row r="1756">
          <cell r="A1756">
            <v>42858</v>
          </cell>
          <cell r="B1756">
            <v>3.64</v>
          </cell>
        </row>
        <row r="1757">
          <cell r="A1757">
            <v>42859</v>
          </cell>
          <cell r="B1757">
            <v>3.56</v>
          </cell>
        </row>
        <row r="1758">
          <cell r="A1758">
            <v>42860</v>
          </cell>
          <cell r="B1758">
            <v>3.58</v>
          </cell>
        </row>
        <row r="1759">
          <cell r="A1759">
            <v>42863</v>
          </cell>
          <cell r="B1759">
            <v>3.79</v>
          </cell>
        </row>
        <row r="1760">
          <cell r="A1760">
            <v>42864</v>
          </cell>
          <cell r="B1760">
            <v>3.95</v>
          </cell>
        </row>
        <row r="1761">
          <cell r="A1761">
            <v>42865</v>
          </cell>
          <cell r="B1761">
            <v>4.04</v>
          </cell>
        </row>
        <row r="1762">
          <cell r="A1762">
            <v>42866</v>
          </cell>
          <cell r="B1762">
            <v>3.95</v>
          </cell>
        </row>
        <row r="1763">
          <cell r="A1763">
            <v>42867</v>
          </cell>
          <cell r="B1763">
            <v>3.82</v>
          </cell>
        </row>
        <row r="1764">
          <cell r="A1764">
            <v>42870</v>
          </cell>
          <cell r="B1764">
            <v>3.93</v>
          </cell>
        </row>
        <row r="1765">
          <cell r="A1765">
            <v>42871</v>
          </cell>
          <cell r="B1765">
            <v>4.07</v>
          </cell>
        </row>
        <row r="1766">
          <cell r="A1766">
            <v>42872</v>
          </cell>
          <cell r="B1766">
            <v>3.9</v>
          </cell>
        </row>
        <row r="1767">
          <cell r="A1767">
            <v>42873</v>
          </cell>
          <cell r="B1767">
            <v>3.31</v>
          </cell>
        </row>
        <row r="1768">
          <cell r="A1768">
            <v>42874</v>
          </cell>
          <cell r="B1768">
            <v>3.35</v>
          </cell>
        </row>
        <row r="1769">
          <cell r="A1769">
            <v>42877</v>
          </cell>
          <cell r="B1769">
            <v>3.27</v>
          </cell>
        </row>
        <row r="1770">
          <cell r="A1770">
            <v>42878</v>
          </cell>
          <cell r="B1770">
            <v>3.34</v>
          </cell>
        </row>
        <row r="1771">
          <cell r="A1771">
            <v>42879</v>
          </cell>
          <cell r="B1771">
            <v>3.69</v>
          </cell>
        </row>
        <row r="1772">
          <cell r="A1772">
            <v>42880</v>
          </cell>
          <cell r="B1772">
            <v>3.63</v>
          </cell>
        </row>
        <row r="1773">
          <cell r="A1773">
            <v>42881</v>
          </cell>
          <cell r="B1773">
            <v>3.84</v>
          </cell>
        </row>
        <row r="1774">
          <cell r="A1774">
            <v>42884</v>
          </cell>
          <cell r="B1774">
            <v>3.93</v>
          </cell>
        </row>
        <row r="1775">
          <cell r="A1775">
            <v>42885</v>
          </cell>
          <cell r="B1775">
            <v>3.8</v>
          </cell>
        </row>
        <row r="1776">
          <cell r="A1776">
            <v>42886</v>
          </cell>
          <cell r="B1776">
            <v>3.65</v>
          </cell>
        </row>
        <row r="1777">
          <cell r="A1777">
            <v>42887</v>
          </cell>
          <cell r="B1777">
            <v>3.7</v>
          </cell>
        </row>
        <row r="1778">
          <cell r="A1778">
            <v>42888</v>
          </cell>
          <cell r="B1778">
            <v>3.89</v>
          </cell>
        </row>
        <row r="1779">
          <cell r="A1779">
            <v>42891</v>
          </cell>
          <cell r="B1779">
            <v>3.8</v>
          </cell>
        </row>
        <row r="1780">
          <cell r="A1780">
            <v>42892</v>
          </cell>
          <cell r="B1780">
            <v>3.86</v>
          </cell>
        </row>
        <row r="1781">
          <cell r="A1781">
            <v>42893</v>
          </cell>
          <cell r="B1781">
            <v>3.86</v>
          </cell>
        </row>
        <row r="1782">
          <cell r="A1782">
            <v>42894</v>
          </cell>
          <cell r="B1782">
            <v>3.79</v>
          </cell>
        </row>
        <row r="1783">
          <cell r="A1783">
            <v>42895</v>
          </cell>
          <cell r="B1783">
            <v>3.74</v>
          </cell>
        </row>
        <row r="1784">
          <cell r="A1784">
            <v>42898</v>
          </cell>
          <cell r="B1784">
            <v>3.81</v>
          </cell>
        </row>
        <row r="1785">
          <cell r="A1785">
            <v>42899</v>
          </cell>
          <cell r="B1785">
            <v>3.82</v>
          </cell>
        </row>
        <row r="1786">
          <cell r="A1786">
            <v>42900</v>
          </cell>
          <cell r="B1786">
            <v>3.62</v>
          </cell>
        </row>
        <row r="1787">
          <cell r="A1787">
            <v>42902</v>
          </cell>
          <cell r="B1787">
            <v>3.7</v>
          </cell>
        </row>
        <row r="1788">
          <cell r="A1788">
            <v>42905</v>
          </cell>
          <cell r="B1788">
            <v>3.68</v>
          </cell>
        </row>
        <row r="1789">
          <cell r="A1789">
            <v>42906</v>
          </cell>
          <cell r="B1789">
            <v>3.63</v>
          </cell>
        </row>
        <row r="1790">
          <cell r="A1790">
            <v>42907</v>
          </cell>
          <cell r="B1790">
            <v>3.57</v>
          </cell>
        </row>
        <row r="1791">
          <cell r="A1791">
            <v>42908</v>
          </cell>
          <cell r="B1791">
            <v>3.62</v>
          </cell>
        </row>
        <row r="1792">
          <cell r="A1792">
            <v>42909</v>
          </cell>
          <cell r="B1792">
            <v>3.61</v>
          </cell>
        </row>
        <row r="1793">
          <cell r="A1793">
            <v>42912</v>
          </cell>
          <cell r="B1793">
            <v>3.64</v>
          </cell>
        </row>
        <row r="1794">
          <cell r="A1794">
            <v>42913</v>
          </cell>
          <cell r="B1794">
            <v>3.6</v>
          </cell>
        </row>
        <row r="1795">
          <cell r="A1795">
            <v>42914</v>
          </cell>
          <cell r="B1795">
            <v>3.6</v>
          </cell>
        </row>
        <row r="1796">
          <cell r="A1796">
            <v>42915</v>
          </cell>
          <cell r="B1796">
            <v>3.6</v>
          </cell>
        </row>
        <row r="1797">
          <cell r="A1797">
            <v>42916</v>
          </cell>
          <cell r="B1797">
            <v>3.65</v>
          </cell>
        </row>
        <row r="1798">
          <cell r="A1798">
            <v>42919</v>
          </cell>
          <cell r="B1798">
            <v>3.64</v>
          </cell>
        </row>
        <row r="1799">
          <cell r="A1799">
            <v>42920</v>
          </cell>
          <cell r="B1799">
            <v>3.73</v>
          </cell>
        </row>
        <row r="1800">
          <cell r="A1800">
            <v>42921</v>
          </cell>
          <cell r="B1800">
            <v>3.68</v>
          </cell>
        </row>
        <row r="1801">
          <cell r="A1801">
            <v>42922</v>
          </cell>
          <cell r="B1801">
            <v>3.66</v>
          </cell>
        </row>
        <row r="1802">
          <cell r="A1802">
            <v>42923</v>
          </cell>
          <cell r="B1802">
            <v>3.63</v>
          </cell>
        </row>
        <row r="1803">
          <cell r="A1803">
            <v>42926</v>
          </cell>
          <cell r="B1803">
            <v>3.62</v>
          </cell>
        </row>
        <row r="1804">
          <cell r="A1804">
            <v>42927</v>
          </cell>
          <cell r="B1804">
            <v>3.63</v>
          </cell>
        </row>
        <row r="1805">
          <cell r="A1805">
            <v>42928</v>
          </cell>
          <cell r="B1805">
            <v>3.7</v>
          </cell>
        </row>
        <row r="1806">
          <cell r="A1806">
            <v>42929</v>
          </cell>
          <cell r="B1806">
            <v>3.75</v>
          </cell>
        </row>
        <row r="1807">
          <cell r="A1807">
            <v>42930</v>
          </cell>
          <cell r="B1807">
            <v>3.79</v>
          </cell>
        </row>
        <row r="1808">
          <cell r="A1808">
            <v>42933</v>
          </cell>
          <cell r="B1808">
            <v>3.95</v>
          </cell>
        </row>
        <row r="1809">
          <cell r="A1809">
            <v>42934</v>
          </cell>
          <cell r="B1809">
            <v>4.12</v>
          </cell>
        </row>
        <row r="1810">
          <cell r="A1810">
            <v>42935</v>
          </cell>
          <cell r="B1810">
            <v>4.24</v>
          </cell>
        </row>
        <row r="1811">
          <cell r="A1811">
            <v>42936</v>
          </cell>
          <cell r="B1811">
            <v>4.12</v>
          </cell>
        </row>
        <row r="1812">
          <cell r="A1812">
            <v>42937</v>
          </cell>
          <cell r="B1812">
            <v>4</v>
          </cell>
        </row>
        <row r="1813">
          <cell r="A1813">
            <v>42940</v>
          </cell>
          <cell r="B1813">
            <v>4.03</v>
          </cell>
        </row>
        <row r="1814">
          <cell r="A1814">
            <v>42941</v>
          </cell>
          <cell r="B1814">
            <v>3.91</v>
          </cell>
        </row>
        <row r="1815">
          <cell r="A1815">
            <v>42942</v>
          </cell>
          <cell r="B1815">
            <v>3.94</v>
          </cell>
        </row>
        <row r="1816">
          <cell r="A1816">
            <v>42943</v>
          </cell>
          <cell r="B1816">
            <v>4.1100000000000003</v>
          </cell>
        </row>
        <row r="1817">
          <cell r="A1817">
            <v>42944</v>
          </cell>
          <cell r="B1817">
            <v>4.04</v>
          </cell>
        </row>
        <row r="1818">
          <cell r="A1818">
            <v>42947</v>
          </cell>
          <cell r="B1818">
            <v>3.98</v>
          </cell>
        </row>
        <row r="1819">
          <cell r="A1819">
            <v>42948</v>
          </cell>
          <cell r="B1819">
            <v>3.9</v>
          </cell>
        </row>
        <row r="1820">
          <cell r="A1820">
            <v>42949</v>
          </cell>
          <cell r="B1820">
            <v>4.1100000000000003</v>
          </cell>
        </row>
        <row r="1821">
          <cell r="A1821">
            <v>42950</v>
          </cell>
          <cell r="B1821">
            <v>4.04</v>
          </cell>
        </row>
        <row r="1822">
          <cell r="A1822">
            <v>42951</v>
          </cell>
          <cell r="B1822">
            <v>4.04</v>
          </cell>
        </row>
        <row r="1823">
          <cell r="A1823">
            <v>42954</v>
          </cell>
          <cell r="B1823">
            <v>4.04</v>
          </cell>
        </row>
        <row r="1824">
          <cell r="A1824">
            <v>42955</v>
          </cell>
          <cell r="B1824">
            <v>4.03</v>
          </cell>
        </row>
        <row r="1825">
          <cell r="A1825">
            <v>42956</v>
          </cell>
          <cell r="B1825">
            <v>3.86</v>
          </cell>
        </row>
        <row r="1826">
          <cell r="A1826">
            <v>42957</v>
          </cell>
          <cell r="B1826">
            <v>3.75</v>
          </cell>
        </row>
        <row r="1827">
          <cell r="A1827">
            <v>42958</v>
          </cell>
          <cell r="B1827">
            <v>3.82</v>
          </cell>
        </row>
        <row r="1828">
          <cell r="A1828">
            <v>42961</v>
          </cell>
          <cell r="B1828">
            <v>3.77</v>
          </cell>
        </row>
        <row r="1829">
          <cell r="A1829">
            <v>42962</v>
          </cell>
          <cell r="B1829">
            <v>3.77</v>
          </cell>
        </row>
        <row r="1830">
          <cell r="A1830">
            <v>42963</v>
          </cell>
          <cell r="B1830">
            <v>3.77</v>
          </cell>
        </row>
        <row r="1831">
          <cell r="A1831">
            <v>42964</v>
          </cell>
          <cell r="B1831">
            <v>3.71</v>
          </cell>
        </row>
        <row r="1832">
          <cell r="A1832">
            <v>42965</v>
          </cell>
          <cell r="B1832">
            <v>3.78</v>
          </cell>
        </row>
        <row r="1833">
          <cell r="A1833">
            <v>42968</v>
          </cell>
          <cell r="B1833">
            <v>3.8</v>
          </cell>
        </row>
        <row r="1834">
          <cell r="A1834">
            <v>42969</v>
          </cell>
          <cell r="B1834">
            <v>3.81</v>
          </cell>
        </row>
        <row r="1835">
          <cell r="A1835">
            <v>42970</v>
          </cell>
          <cell r="B1835">
            <v>3.82</v>
          </cell>
        </row>
        <row r="1836">
          <cell r="A1836">
            <v>42971</v>
          </cell>
          <cell r="B1836">
            <v>3.87</v>
          </cell>
        </row>
        <row r="1837">
          <cell r="A1837">
            <v>42972</v>
          </cell>
          <cell r="B1837">
            <v>3.94</v>
          </cell>
        </row>
        <row r="1838">
          <cell r="A1838">
            <v>42975</v>
          </cell>
          <cell r="B1838">
            <v>4.12</v>
          </cell>
        </row>
        <row r="1839">
          <cell r="A1839">
            <v>42976</v>
          </cell>
          <cell r="B1839">
            <v>4.13</v>
          </cell>
        </row>
        <row r="1840">
          <cell r="A1840">
            <v>42977</v>
          </cell>
          <cell r="B1840">
            <v>4.05</v>
          </cell>
        </row>
        <row r="1841">
          <cell r="A1841">
            <v>42978</v>
          </cell>
          <cell r="B1841">
            <v>4.07</v>
          </cell>
        </row>
        <row r="1842">
          <cell r="A1842">
            <v>42979</v>
          </cell>
          <cell r="B1842">
            <v>4.08</v>
          </cell>
        </row>
        <row r="1843">
          <cell r="A1843">
            <v>42982</v>
          </cell>
          <cell r="B1843">
            <v>4.24</v>
          </cell>
        </row>
        <row r="1844">
          <cell r="A1844">
            <v>42983</v>
          </cell>
          <cell r="B1844">
            <v>4.24</v>
          </cell>
        </row>
        <row r="1845">
          <cell r="A1845">
            <v>42984</v>
          </cell>
          <cell r="B1845">
            <v>4.59</v>
          </cell>
        </row>
        <row r="1846">
          <cell r="A1846">
            <v>42986</v>
          </cell>
          <cell r="B1846">
            <v>4.7699999999999996</v>
          </cell>
        </row>
        <row r="1847">
          <cell r="A1847">
            <v>42989</v>
          </cell>
          <cell r="B1847">
            <v>4.99</v>
          </cell>
        </row>
        <row r="1848">
          <cell r="A1848">
            <v>42990</v>
          </cell>
          <cell r="B1848">
            <v>4.74</v>
          </cell>
        </row>
        <row r="1849">
          <cell r="A1849">
            <v>42991</v>
          </cell>
          <cell r="B1849">
            <v>4.92</v>
          </cell>
        </row>
        <row r="1850">
          <cell r="A1850">
            <v>42992</v>
          </cell>
          <cell r="B1850">
            <v>4.9000000000000004</v>
          </cell>
        </row>
        <row r="1851">
          <cell r="A1851">
            <v>42993</v>
          </cell>
          <cell r="B1851">
            <v>5</v>
          </cell>
        </row>
        <row r="1852">
          <cell r="A1852">
            <v>42996</v>
          </cell>
          <cell r="B1852">
            <v>5.24</v>
          </cell>
        </row>
        <row r="1853">
          <cell r="A1853">
            <v>42997</v>
          </cell>
          <cell r="B1853">
            <v>5.17</v>
          </cell>
        </row>
        <row r="1854">
          <cell r="A1854">
            <v>42998</v>
          </cell>
          <cell r="B1854">
            <v>5.16</v>
          </cell>
        </row>
        <row r="1855">
          <cell r="A1855">
            <v>42999</v>
          </cell>
          <cell r="B1855">
            <v>5.03</v>
          </cell>
        </row>
        <row r="1856">
          <cell r="A1856">
            <v>43000</v>
          </cell>
          <cell r="B1856">
            <v>5.04</v>
          </cell>
        </row>
        <row r="1857">
          <cell r="A1857">
            <v>43003</v>
          </cell>
          <cell r="B1857">
            <v>4.7</v>
          </cell>
        </row>
        <row r="1858">
          <cell r="A1858">
            <v>43004</v>
          </cell>
          <cell r="B1858">
            <v>4.8600000000000003</v>
          </cell>
        </row>
        <row r="1859">
          <cell r="A1859">
            <v>43005</v>
          </cell>
          <cell r="B1859">
            <v>4.59</v>
          </cell>
        </row>
        <row r="1860">
          <cell r="A1860">
            <v>43006</v>
          </cell>
          <cell r="B1860">
            <v>4.5</v>
          </cell>
        </row>
        <row r="1861">
          <cell r="A1861">
            <v>43007</v>
          </cell>
          <cell r="B1861">
            <v>4.6399999999999997</v>
          </cell>
        </row>
        <row r="1862">
          <cell r="A1862">
            <v>43010</v>
          </cell>
          <cell r="B1862">
            <v>4.79</v>
          </cell>
        </row>
        <row r="1863">
          <cell r="A1863">
            <v>43011</v>
          </cell>
          <cell r="B1863">
            <v>4.96</v>
          </cell>
        </row>
        <row r="1864">
          <cell r="A1864">
            <v>43012</v>
          </cell>
          <cell r="B1864">
            <v>4.8</v>
          </cell>
        </row>
        <row r="1865">
          <cell r="A1865">
            <v>43013</v>
          </cell>
          <cell r="B1865">
            <v>4.68</v>
          </cell>
        </row>
        <row r="1866">
          <cell r="A1866">
            <v>43014</v>
          </cell>
          <cell r="B1866">
            <v>4.76</v>
          </cell>
        </row>
        <row r="1867">
          <cell r="A1867">
            <v>43017</v>
          </cell>
          <cell r="B1867">
            <v>4.75</v>
          </cell>
        </row>
        <row r="1868">
          <cell r="A1868">
            <v>43018</v>
          </cell>
          <cell r="B1868">
            <v>4.75</v>
          </cell>
        </row>
        <row r="1869">
          <cell r="A1869">
            <v>43019</v>
          </cell>
          <cell r="B1869">
            <v>4.74</v>
          </cell>
        </row>
        <row r="1870">
          <cell r="A1870">
            <v>43021</v>
          </cell>
          <cell r="B1870">
            <v>4.59</v>
          </cell>
        </row>
        <row r="1871">
          <cell r="A1871">
            <v>43024</v>
          </cell>
          <cell r="B1871">
            <v>4.45</v>
          </cell>
        </row>
        <row r="1872">
          <cell r="A1872">
            <v>43025</v>
          </cell>
          <cell r="B1872">
            <v>4.59</v>
          </cell>
        </row>
        <row r="1873">
          <cell r="A1873">
            <v>43026</v>
          </cell>
          <cell r="B1873">
            <v>4.5199999999999996</v>
          </cell>
        </row>
        <row r="1874">
          <cell r="A1874">
            <v>43027</v>
          </cell>
          <cell r="B1874">
            <v>4.55</v>
          </cell>
        </row>
        <row r="1875">
          <cell r="A1875">
            <v>43028</v>
          </cell>
          <cell r="B1875">
            <v>4.46</v>
          </cell>
        </row>
        <row r="1876">
          <cell r="A1876">
            <v>43031</v>
          </cell>
          <cell r="B1876">
            <v>4.32</v>
          </cell>
        </row>
        <row r="1877">
          <cell r="A1877">
            <v>43032</v>
          </cell>
          <cell r="B1877">
            <v>4.4400000000000004</v>
          </cell>
        </row>
        <row r="1878">
          <cell r="A1878">
            <v>43033</v>
          </cell>
          <cell r="B1878">
            <v>4.4400000000000004</v>
          </cell>
        </row>
        <row r="1879">
          <cell r="A1879">
            <v>43034</v>
          </cell>
          <cell r="B1879">
            <v>4.32</v>
          </cell>
        </row>
        <row r="1880">
          <cell r="A1880">
            <v>43035</v>
          </cell>
          <cell r="B1880">
            <v>4.34</v>
          </cell>
        </row>
        <row r="1881">
          <cell r="A1881">
            <v>43038</v>
          </cell>
          <cell r="B1881">
            <v>4.16</v>
          </cell>
        </row>
        <row r="1882">
          <cell r="A1882">
            <v>43039</v>
          </cell>
          <cell r="B1882">
            <v>4.28</v>
          </cell>
        </row>
        <row r="1883">
          <cell r="A1883">
            <v>43040</v>
          </cell>
          <cell r="B1883">
            <v>4.1900000000000004</v>
          </cell>
        </row>
        <row r="1884">
          <cell r="A1884">
            <v>43042</v>
          </cell>
          <cell r="B1884">
            <v>4.5</v>
          </cell>
        </row>
        <row r="1885">
          <cell r="A1885">
            <v>43045</v>
          </cell>
          <cell r="B1885">
            <v>4.67</v>
          </cell>
        </row>
        <row r="1886">
          <cell r="A1886">
            <v>43046</v>
          </cell>
          <cell r="B1886">
            <v>4.4000000000000004</v>
          </cell>
        </row>
        <row r="1887">
          <cell r="A1887">
            <v>43047</v>
          </cell>
          <cell r="B1887">
            <v>4.38</v>
          </cell>
        </row>
        <row r="1888">
          <cell r="A1888">
            <v>43048</v>
          </cell>
          <cell r="B1888">
            <v>4.24</v>
          </cell>
        </row>
        <row r="1889">
          <cell r="A1889">
            <v>43049</v>
          </cell>
          <cell r="B1889">
            <v>4.05</v>
          </cell>
        </row>
        <row r="1890">
          <cell r="A1890">
            <v>43052</v>
          </cell>
          <cell r="B1890">
            <v>4.05</v>
          </cell>
        </row>
        <row r="1891">
          <cell r="A1891">
            <v>43053</v>
          </cell>
          <cell r="B1891">
            <v>3.95</v>
          </cell>
        </row>
        <row r="1892">
          <cell r="A1892">
            <v>43055</v>
          </cell>
          <cell r="B1892">
            <v>4</v>
          </cell>
        </row>
        <row r="1893">
          <cell r="A1893">
            <v>43056</v>
          </cell>
          <cell r="B1893">
            <v>4.2300000000000004</v>
          </cell>
        </row>
        <row r="1894">
          <cell r="A1894">
            <v>43060</v>
          </cell>
          <cell r="B1894">
            <v>4.16</v>
          </cell>
        </row>
        <row r="1895">
          <cell r="A1895">
            <v>43061</v>
          </cell>
          <cell r="B1895">
            <v>4.45</v>
          </cell>
        </row>
        <row r="1896">
          <cell r="A1896">
            <v>43062</v>
          </cell>
          <cell r="B1896">
            <v>4.3099999999999996</v>
          </cell>
        </row>
        <row r="1897">
          <cell r="A1897">
            <v>43063</v>
          </cell>
          <cell r="B1897">
            <v>4.38</v>
          </cell>
        </row>
        <row r="1898">
          <cell r="A1898">
            <v>43066</v>
          </cell>
          <cell r="B1898">
            <v>4.49</v>
          </cell>
        </row>
        <row r="1899">
          <cell r="A1899">
            <v>43067</v>
          </cell>
          <cell r="B1899">
            <v>4.57</v>
          </cell>
        </row>
        <row r="1900">
          <cell r="A1900">
            <v>43068</v>
          </cell>
          <cell r="B1900">
            <v>4.5</v>
          </cell>
        </row>
        <row r="1901">
          <cell r="A1901">
            <v>43069</v>
          </cell>
          <cell r="B1901">
            <v>4.42</v>
          </cell>
        </row>
        <row r="1902">
          <cell r="A1902">
            <v>43070</v>
          </cell>
          <cell r="B1902">
            <v>4.4000000000000004</v>
          </cell>
        </row>
        <row r="1903">
          <cell r="A1903">
            <v>43073</v>
          </cell>
          <cell r="B1903">
            <v>4.47</v>
          </cell>
        </row>
        <row r="1904">
          <cell r="A1904">
            <v>43074</v>
          </cell>
          <cell r="B1904">
            <v>4.38</v>
          </cell>
        </row>
        <row r="1905">
          <cell r="A1905">
            <v>43075</v>
          </cell>
          <cell r="B1905">
            <v>4.45</v>
          </cell>
        </row>
        <row r="1906">
          <cell r="A1906">
            <v>43076</v>
          </cell>
          <cell r="B1906">
            <v>4.25</v>
          </cell>
        </row>
        <row r="1907">
          <cell r="A1907">
            <v>43077</v>
          </cell>
          <cell r="B1907">
            <v>4.1900000000000004</v>
          </cell>
        </row>
        <row r="1908">
          <cell r="A1908">
            <v>43080</v>
          </cell>
          <cell r="B1908">
            <v>4.1500000000000004</v>
          </cell>
        </row>
        <row r="1909">
          <cell r="A1909">
            <v>43081</v>
          </cell>
          <cell r="B1909">
            <v>4.13</v>
          </cell>
        </row>
        <row r="1910">
          <cell r="A1910">
            <v>43082</v>
          </cell>
          <cell r="B1910">
            <v>4.01</v>
          </cell>
        </row>
        <row r="1911">
          <cell r="A1911">
            <v>43083</v>
          </cell>
          <cell r="B1911">
            <v>4</v>
          </cell>
        </row>
        <row r="1912">
          <cell r="A1912">
            <v>43084</v>
          </cell>
          <cell r="B1912">
            <v>3.95</v>
          </cell>
        </row>
        <row r="1913">
          <cell r="A1913">
            <v>43087</v>
          </cell>
          <cell r="B1913">
            <v>4</v>
          </cell>
        </row>
        <row r="1914">
          <cell r="A1914">
            <v>43088</v>
          </cell>
          <cell r="B1914">
            <v>4</v>
          </cell>
        </row>
        <row r="1915">
          <cell r="A1915">
            <v>43089</v>
          </cell>
          <cell r="B1915">
            <v>4.1399999999999997</v>
          </cell>
        </row>
        <row r="1916">
          <cell r="A1916">
            <v>43090</v>
          </cell>
          <cell r="B1916">
            <v>4.21</v>
          </cell>
        </row>
        <row r="1917">
          <cell r="A1917">
            <v>43091</v>
          </cell>
          <cell r="B1917">
            <v>4.1500000000000004</v>
          </cell>
        </row>
        <row r="1918">
          <cell r="A1918">
            <v>43095</v>
          </cell>
          <cell r="B1918">
            <v>4.09</v>
          </cell>
        </row>
        <row r="1919">
          <cell r="A1919">
            <v>43096</v>
          </cell>
          <cell r="B1919">
            <v>4.09</v>
          </cell>
        </row>
        <row r="1920">
          <cell r="A1920">
            <v>43097</v>
          </cell>
          <cell r="B1920">
            <v>4.12</v>
          </cell>
        </row>
        <row r="1921">
          <cell r="A1921">
            <v>43102</v>
          </cell>
          <cell r="B1921">
            <v>4.22</v>
          </cell>
        </row>
        <row r="1922">
          <cell r="A1922">
            <v>43103</v>
          </cell>
          <cell r="B1922">
            <v>4.1900000000000004</v>
          </cell>
        </row>
        <row r="1923">
          <cell r="A1923">
            <v>43104</v>
          </cell>
          <cell r="B1923">
            <v>4.21</v>
          </cell>
        </row>
        <row r="1924">
          <cell r="A1924">
            <v>43105</v>
          </cell>
          <cell r="B1924">
            <v>4.4000000000000004</v>
          </cell>
        </row>
        <row r="1925">
          <cell r="A1925">
            <v>43108</v>
          </cell>
          <cell r="B1925">
            <v>4.3499999999999996</v>
          </cell>
        </row>
        <row r="1926">
          <cell r="A1926">
            <v>43109</v>
          </cell>
          <cell r="B1926">
            <v>4.29</v>
          </cell>
        </row>
        <row r="1927">
          <cell r="A1927">
            <v>43110</v>
          </cell>
          <cell r="B1927">
            <v>4.26</v>
          </cell>
        </row>
        <row r="1928">
          <cell r="A1928">
            <v>43111</v>
          </cell>
          <cell r="B1928">
            <v>4.6500000000000004</v>
          </cell>
        </row>
        <row r="1929">
          <cell r="A1929">
            <v>43112</v>
          </cell>
          <cell r="B1929">
            <v>4.4400000000000004</v>
          </cell>
        </row>
        <row r="1930">
          <cell r="A1930">
            <v>43115</v>
          </cell>
          <cell r="B1930">
            <v>4.43</v>
          </cell>
        </row>
        <row r="1931">
          <cell r="A1931">
            <v>43116</v>
          </cell>
          <cell r="B1931">
            <v>4.45</v>
          </cell>
        </row>
        <row r="1932">
          <cell r="A1932">
            <v>43117</v>
          </cell>
          <cell r="B1932">
            <v>4.42</v>
          </cell>
        </row>
        <row r="1933">
          <cell r="A1933">
            <v>43118</v>
          </cell>
          <cell r="B1933">
            <v>4.24</v>
          </cell>
        </row>
        <row r="1934">
          <cell r="A1934">
            <v>43119</v>
          </cell>
          <cell r="B1934">
            <v>4.2300000000000004</v>
          </cell>
        </row>
        <row r="1935">
          <cell r="A1935">
            <v>43122</v>
          </cell>
          <cell r="B1935">
            <v>4.25</v>
          </cell>
        </row>
        <row r="1936">
          <cell r="A1936">
            <v>43123</v>
          </cell>
          <cell r="B1936">
            <v>4.3</v>
          </cell>
        </row>
        <row r="1937">
          <cell r="A1937">
            <v>43124</v>
          </cell>
          <cell r="B1937">
            <v>4.47</v>
          </cell>
        </row>
        <row r="1938">
          <cell r="A1938">
            <v>43126</v>
          </cell>
          <cell r="B1938">
            <v>4.47</v>
          </cell>
        </row>
        <row r="1939">
          <cell r="A1939">
            <v>43129</v>
          </cell>
          <cell r="B1939">
            <v>4.3499999999999996</v>
          </cell>
        </row>
        <row r="1940">
          <cell r="A1940">
            <v>43130</v>
          </cell>
          <cell r="B1940">
            <v>4.37</v>
          </cell>
        </row>
        <row r="1941">
          <cell r="A1941">
            <v>43131</v>
          </cell>
          <cell r="B1941">
            <v>4.45</v>
          </cell>
        </row>
        <row r="1942">
          <cell r="A1942">
            <v>43132</v>
          </cell>
          <cell r="B1942">
            <v>4.45</v>
          </cell>
        </row>
        <row r="1943">
          <cell r="A1943">
            <v>43133</v>
          </cell>
          <cell r="B1943">
            <v>4.3</v>
          </cell>
        </row>
        <row r="1944">
          <cell r="A1944">
            <v>43136</v>
          </cell>
          <cell r="B1944">
            <v>4.26</v>
          </cell>
        </row>
        <row r="1945">
          <cell r="A1945">
            <v>43137</v>
          </cell>
          <cell r="B1945">
            <v>4.2</v>
          </cell>
        </row>
        <row r="1946">
          <cell r="A1946">
            <v>43138</v>
          </cell>
          <cell r="B1946">
            <v>4.0599999999999996</v>
          </cell>
        </row>
        <row r="1947">
          <cell r="A1947">
            <v>43139</v>
          </cell>
          <cell r="B1947">
            <v>4.03</v>
          </cell>
        </row>
        <row r="1948">
          <cell r="A1948">
            <v>43140</v>
          </cell>
          <cell r="B1948">
            <v>4</v>
          </cell>
        </row>
        <row r="1949">
          <cell r="A1949">
            <v>43145</v>
          </cell>
          <cell r="B1949">
            <v>4.05</v>
          </cell>
        </row>
        <row r="1950">
          <cell r="A1950">
            <v>43146</v>
          </cell>
          <cell r="B1950">
            <v>4.03</v>
          </cell>
        </row>
        <row r="1951">
          <cell r="A1951">
            <v>43147</v>
          </cell>
          <cell r="B1951">
            <v>4.03</v>
          </cell>
        </row>
        <row r="1952">
          <cell r="A1952">
            <v>43150</v>
          </cell>
          <cell r="B1952">
            <v>4</v>
          </cell>
        </row>
        <row r="1953">
          <cell r="A1953">
            <v>43151</v>
          </cell>
          <cell r="B1953">
            <v>4.01</v>
          </cell>
        </row>
        <row r="1954">
          <cell r="A1954">
            <v>43152</v>
          </cell>
          <cell r="B1954">
            <v>4</v>
          </cell>
        </row>
        <row r="1955">
          <cell r="A1955">
            <v>43153</v>
          </cell>
          <cell r="B1955">
            <v>3.93</v>
          </cell>
        </row>
        <row r="1956">
          <cell r="A1956">
            <v>43154</v>
          </cell>
          <cell r="B1956">
            <v>3.85</v>
          </cell>
        </row>
        <row r="1957">
          <cell r="A1957">
            <v>43157</v>
          </cell>
          <cell r="B1957">
            <v>3.87</v>
          </cell>
        </row>
        <row r="1958">
          <cell r="A1958">
            <v>43158</v>
          </cell>
          <cell r="B1958">
            <v>3.68</v>
          </cell>
        </row>
        <row r="1959">
          <cell r="A1959">
            <v>43159</v>
          </cell>
          <cell r="B1959">
            <v>3.57</v>
          </cell>
        </row>
        <row r="1960">
          <cell r="A1960">
            <v>43160</v>
          </cell>
          <cell r="B1960">
            <v>3.49</v>
          </cell>
        </row>
        <row r="1961">
          <cell r="A1961">
            <v>43161</v>
          </cell>
          <cell r="B1961">
            <v>3.54</v>
          </cell>
        </row>
        <row r="1962">
          <cell r="A1962">
            <v>43164</v>
          </cell>
          <cell r="B1962">
            <v>3.32</v>
          </cell>
        </row>
        <row r="1963">
          <cell r="A1963">
            <v>43165</v>
          </cell>
          <cell r="B1963">
            <v>3.29</v>
          </cell>
        </row>
        <row r="1964">
          <cell r="A1964">
            <v>43166</v>
          </cell>
          <cell r="B1964">
            <v>3.25</v>
          </cell>
        </row>
        <row r="1965">
          <cell r="A1965">
            <v>43167</v>
          </cell>
          <cell r="B1965">
            <v>3.46</v>
          </cell>
        </row>
        <row r="1966">
          <cell r="A1966">
            <v>43168</v>
          </cell>
          <cell r="B1966">
            <v>3.45</v>
          </cell>
        </row>
        <row r="1967">
          <cell r="A1967">
            <v>43171</v>
          </cell>
          <cell r="B1967">
            <v>3.43</v>
          </cell>
        </row>
        <row r="1968">
          <cell r="A1968">
            <v>43172</v>
          </cell>
          <cell r="B1968">
            <v>3.52</v>
          </cell>
        </row>
        <row r="1969">
          <cell r="A1969">
            <v>43173</v>
          </cell>
          <cell r="B1969">
            <v>3.31</v>
          </cell>
        </row>
        <row r="1970">
          <cell r="A1970">
            <v>43174</v>
          </cell>
          <cell r="B1970">
            <v>3.15</v>
          </cell>
        </row>
        <row r="1971">
          <cell r="A1971">
            <v>43175</v>
          </cell>
          <cell r="B1971">
            <v>3.2</v>
          </cell>
        </row>
        <row r="1972">
          <cell r="A1972">
            <v>43178</v>
          </cell>
          <cell r="B1972">
            <v>3.18</v>
          </cell>
        </row>
        <row r="1973">
          <cell r="A1973">
            <v>43179</v>
          </cell>
          <cell r="B1973">
            <v>3.2</v>
          </cell>
        </row>
        <row r="1974">
          <cell r="A1974">
            <v>43180</v>
          </cell>
          <cell r="B1974">
            <v>3.2</v>
          </cell>
        </row>
        <row r="1975">
          <cell r="A1975">
            <v>43181</v>
          </cell>
          <cell r="B1975">
            <v>3.29</v>
          </cell>
        </row>
        <row r="1976">
          <cell r="A1976">
            <v>43182</v>
          </cell>
          <cell r="B1976">
            <v>3.36</v>
          </cell>
        </row>
        <row r="1977">
          <cell r="A1977">
            <v>43185</v>
          </cell>
          <cell r="B1977">
            <v>3.19</v>
          </cell>
        </row>
        <row r="1978">
          <cell r="A1978">
            <v>43186</v>
          </cell>
          <cell r="B1978">
            <v>3.23</v>
          </cell>
        </row>
        <row r="1979">
          <cell r="A1979">
            <v>43187</v>
          </cell>
          <cell r="B1979">
            <v>3.24</v>
          </cell>
        </row>
        <row r="1980">
          <cell r="A1980">
            <v>43188</v>
          </cell>
          <cell r="B1980">
            <v>3.24</v>
          </cell>
        </row>
        <row r="1981">
          <cell r="A1981">
            <v>43192</v>
          </cell>
          <cell r="B1981">
            <v>3.21</v>
          </cell>
        </row>
        <row r="1982">
          <cell r="A1982">
            <v>43193</v>
          </cell>
          <cell r="B1982">
            <v>3.25</v>
          </cell>
        </row>
        <row r="1983">
          <cell r="A1983">
            <v>43194</v>
          </cell>
          <cell r="B1983">
            <v>3.35</v>
          </cell>
        </row>
        <row r="1984">
          <cell r="A1984">
            <v>43195</v>
          </cell>
          <cell r="B1984">
            <v>3.33</v>
          </cell>
        </row>
        <row r="1985">
          <cell r="A1985">
            <v>43196</v>
          </cell>
          <cell r="B1985">
            <v>3.4</v>
          </cell>
        </row>
        <row r="1986">
          <cell r="A1986">
            <v>43199</v>
          </cell>
          <cell r="B1986">
            <v>3.39</v>
          </cell>
        </row>
        <row r="1987">
          <cell r="A1987">
            <v>43200</v>
          </cell>
          <cell r="B1987">
            <v>3.5</v>
          </cell>
        </row>
        <row r="1988">
          <cell r="A1988">
            <v>43201</v>
          </cell>
          <cell r="B1988">
            <v>3.55</v>
          </cell>
        </row>
        <row r="1989">
          <cell r="A1989">
            <v>43202</v>
          </cell>
          <cell r="B1989">
            <v>3.65</v>
          </cell>
        </row>
        <row r="1990">
          <cell r="A1990">
            <v>43203</v>
          </cell>
          <cell r="B1990">
            <v>3.62</v>
          </cell>
        </row>
        <row r="1991">
          <cell r="A1991">
            <v>43206</v>
          </cell>
          <cell r="B1991">
            <v>3.48</v>
          </cell>
        </row>
        <row r="1992">
          <cell r="A1992">
            <v>43207</v>
          </cell>
          <cell r="B1992">
            <v>3.6</v>
          </cell>
        </row>
        <row r="1993">
          <cell r="A1993">
            <v>43208</v>
          </cell>
          <cell r="B1993">
            <v>3.62</v>
          </cell>
        </row>
        <row r="1994">
          <cell r="A1994">
            <v>43209</v>
          </cell>
          <cell r="B1994">
            <v>3.68</v>
          </cell>
        </row>
        <row r="1995">
          <cell r="A1995">
            <v>43210</v>
          </cell>
          <cell r="B1995">
            <v>3.77</v>
          </cell>
        </row>
        <row r="1996">
          <cell r="A1996">
            <v>43213</v>
          </cell>
          <cell r="B1996">
            <v>3.67</v>
          </cell>
        </row>
        <row r="1997">
          <cell r="A1997">
            <v>43214</v>
          </cell>
          <cell r="B1997">
            <v>3.5</v>
          </cell>
        </row>
        <row r="1998">
          <cell r="A1998">
            <v>43215</v>
          </cell>
          <cell r="B1998">
            <v>3.37</v>
          </cell>
        </row>
        <row r="1999">
          <cell r="A1999">
            <v>43216</v>
          </cell>
          <cell r="B1999">
            <v>3.39</v>
          </cell>
        </row>
        <row r="2000">
          <cell r="A2000">
            <v>43217</v>
          </cell>
          <cell r="B2000">
            <v>3.39</v>
          </cell>
        </row>
        <row r="2001">
          <cell r="A2001">
            <v>43220</v>
          </cell>
          <cell r="B2001">
            <v>3.48</v>
          </cell>
        </row>
        <row r="2002">
          <cell r="A2002">
            <v>43222</v>
          </cell>
          <cell r="B2002">
            <v>3.45</v>
          </cell>
        </row>
        <row r="2003">
          <cell r="A2003">
            <v>43223</v>
          </cell>
          <cell r="B2003">
            <v>3.31</v>
          </cell>
        </row>
        <row r="2004">
          <cell r="A2004">
            <v>43224</v>
          </cell>
          <cell r="B2004">
            <v>3.25</v>
          </cell>
        </row>
        <row r="2005">
          <cell r="A2005">
            <v>43227</v>
          </cell>
          <cell r="B2005">
            <v>3.29</v>
          </cell>
        </row>
        <row r="2006">
          <cell r="A2006">
            <v>43228</v>
          </cell>
          <cell r="B2006">
            <v>3.42</v>
          </cell>
        </row>
        <row r="2007">
          <cell r="A2007">
            <v>43229</v>
          </cell>
          <cell r="B2007">
            <v>3.41</v>
          </cell>
        </row>
        <row r="2008">
          <cell r="A2008">
            <v>43230</v>
          </cell>
          <cell r="B2008">
            <v>3.49</v>
          </cell>
        </row>
        <row r="2009">
          <cell r="A2009">
            <v>43231</v>
          </cell>
          <cell r="B2009">
            <v>3.49</v>
          </cell>
        </row>
        <row r="2010">
          <cell r="A2010">
            <v>43234</v>
          </cell>
          <cell r="B2010">
            <v>3.38</v>
          </cell>
        </row>
        <row r="2011">
          <cell r="A2011">
            <v>43235</v>
          </cell>
          <cell r="B2011">
            <v>3.36</v>
          </cell>
        </row>
        <row r="2012">
          <cell r="A2012">
            <v>43236</v>
          </cell>
          <cell r="B2012">
            <v>3.47</v>
          </cell>
        </row>
        <row r="2013">
          <cell r="A2013">
            <v>43237</v>
          </cell>
          <cell r="B2013">
            <v>3.26</v>
          </cell>
        </row>
        <row r="2014">
          <cell r="A2014">
            <v>43238</v>
          </cell>
          <cell r="B2014">
            <v>3.05</v>
          </cell>
        </row>
        <row r="2015">
          <cell r="A2015">
            <v>43241</v>
          </cell>
          <cell r="B2015">
            <v>3</v>
          </cell>
        </row>
        <row r="2016">
          <cell r="A2016">
            <v>43242</v>
          </cell>
          <cell r="B2016">
            <v>3.03</v>
          </cell>
        </row>
        <row r="2017">
          <cell r="A2017">
            <v>43243</v>
          </cell>
          <cell r="B2017">
            <v>3.01</v>
          </cell>
        </row>
        <row r="2018">
          <cell r="A2018">
            <v>43244</v>
          </cell>
          <cell r="B2018">
            <v>2.92</v>
          </cell>
        </row>
        <row r="2019">
          <cell r="A2019">
            <v>43245</v>
          </cell>
          <cell r="B2019">
            <v>2.92</v>
          </cell>
        </row>
        <row r="2020">
          <cell r="A2020">
            <v>43248</v>
          </cell>
          <cell r="B2020">
            <v>2.72</v>
          </cell>
        </row>
        <row r="2021">
          <cell r="A2021">
            <v>43249</v>
          </cell>
          <cell r="B2021">
            <v>2.66</v>
          </cell>
        </row>
        <row r="2022">
          <cell r="A2022">
            <v>43250</v>
          </cell>
          <cell r="B2022">
            <v>2.6</v>
          </cell>
        </row>
        <row r="2023">
          <cell r="A2023">
            <v>43252</v>
          </cell>
          <cell r="B2023">
            <v>2.64</v>
          </cell>
        </row>
        <row r="2024">
          <cell r="A2024">
            <v>43255</v>
          </cell>
          <cell r="B2024">
            <v>2.9</v>
          </cell>
        </row>
        <row r="2025">
          <cell r="A2025">
            <v>43256</v>
          </cell>
          <cell r="B2025">
            <v>2.86</v>
          </cell>
        </row>
        <row r="2026">
          <cell r="A2026">
            <v>43257</v>
          </cell>
          <cell r="B2026">
            <v>2.64</v>
          </cell>
        </row>
        <row r="2027">
          <cell r="A2027">
            <v>43258</v>
          </cell>
          <cell r="B2027">
            <v>2.25</v>
          </cell>
        </row>
        <row r="2028">
          <cell r="A2028">
            <v>43259</v>
          </cell>
          <cell r="B2028">
            <v>2.17</v>
          </cell>
        </row>
        <row r="2029">
          <cell r="A2029">
            <v>43262</v>
          </cell>
          <cell r="B2029">
            <v>2.1800000000000002</v>
          </cell>
        </row>
        <row r="2030">
          <cell r="A2030">
            <v>43263</v>
          </cell>
          <cell r="B2030">
            <v>2.15</v>
          </cell>
        </row>
        <row r="2031">
          <cell r="A2031">
            <v>43264</v>
          </cell>
          <cell r="B2031">
            <v>1.99</v>
          </cell>
        </row>
        <row r="2032">
          <cell r="A2032">
            <v>43265</v>
          </cell>
          <cell r="B2032">
            <v>2.04</v>
          </cell>
        </row>
        <row r="2033">
          <cell r="A2033">
            <v>43266</v>
          </cell>
          <cell r="B2033">
            <v>2.04</v>
          </cell>
        </row>
        <row r="2034">
          <cell r="A2034">
            <v>43269</v>
          </cell>
          <cell r="B2034">
            <v>1.98</v>
          </cell>
        </row>
        <row r="2035">
          <cell r="A2035">
            <v>43270</v>
          </cell>
          <cell r="B2035">
            <v>2.06</v>
          </cell>
        </row>
        <row r="2036">
          <cell r="A2036">
            <v>43271</v>
          </cell>
          <cell r="B2036">
            <v>2.06</v>
          </cell>
        </row>
        <row r="2037">
          <cell r="A2037">
            <v>43272</v>
          </cell>
          <cell r="B2037">
            <v>2.0299999999999998</v>
          </cell>
        </row>
        <row r="2038">
          <cell r="A2038">
            <v>43273</v>
          </cell>
          <cell r="B2038">
            <v>2.04</v>
          </cell>
        </row>
        <row r="2039">
          <cell r="A2039">
            <v>43276</v>
          </cell>
          <cell r="B2039">
            <v>2.0299999999999998</v>
          </cell>
        </row>
        <row r="2040">
          <cell r="A2040">
            <v>43277</v>
          </cell>
          <cell r="B2040">
            <v>2.02</v>
          </cell>
        </row>
        <row r="2041">
          <cell r="A2041">
            <v>43278</v>
          </cell>
          <cell r="B2041">
            <v>1.98</v>
          </cell>
        </row>
        <row r="2042">
          <cell r="A2042">
            <v>43279</v>
          </cell>
          <cell r="B2042">
            <v>1.98</v>
          </cell>
        </row>
        <row r="2043">
          <cell r="A2043">
            <v>43280</v>
          </cell>
          <cell r="B2043">
            <v>1.95</v>
          </cell>
        </row>
        <row r="2044">
          <cell r="A2044">
            <v>43283</v>
          </cell>
          <cell r="B2044">
            <v>2</v>
          </cell>
        </row>
        <row r="2045">
          <cell r="A2045">
            <v>43284</v>
          </cell>
          <cell r="B2045">
            <v>2.04</v>
          </cell>
        </row>
        <row r="2046">
          <cell r="A2046">
            <v>43285</v>
          </cell>
          <cell r="B2046">
            <v>2.12</v>
          </cell>
        </row>
        <row r="2047">
          <cell r="A2047">
            <v>43286</v>
          </cell>
          <cell r="B2047">
            <v>2.12</v>
          </cell>
        </row>
        <row r="2048">
          <cell r="A2048">
            <v>43287</v>
          </cell>
          <cell r="B2048">
            <v>2.17</v>
          </cell>
        </row>
        <row r="2049">
          <cell r="A2049">
            <v>43291</v>
          </cell>
          <cell r="B2049">
            <v>2.1800000000000002</v>
          </cell>
        </row>
        <row r="2050">
          <cell r="A2050">
            <v>43292</v>
          </cell>
          <cell r="B2050">
            <v>2.2400000000000002</v>
          </cell>
        </row>
        <row r="2051">
          <cell r="A2051">
            <v>43293</v>
          </cell>
          <cell r="B2051">
            <v>2.2799999999999998</v>
          </cell>
        </row>
        <row r="2052">
          <cell r="A2052">
            <v>43294</v>
          </cell>
          <cell r="B2052">
            <v>2.25</v>
          </cell>
        </row>
        <row r="2053">
          <cell r="A2053">
            <v>43297</v>
          </cell>
          <cell r="B2053">
            <v>2.34</v>
          </cell>
        </row>
        <row r="2054">
          <cell r="A2054">
            <v>43298</v>
          </cell>
          <cell r="B2054">
            <v>2.4500000000000002</v>
          </cell>
        </row>
        <row r="2055">
          <cell r="A2055">
            <v>43299</v>
          </cell>
          <cell r="B2055">
            <v>2.52</v>
          </cell>
        </row>
        <row r="2056">
          <cell r="A2056">
            <v>43300</v>
          </cell>
          <cell r="B2056">
            <v>2.31</v>
          </cell>
        </row>
        <row r="2057">
          <cell r="A2057">
            <v>43301</v>
          </cell>
          <cell r="B2057">
            <v>2.39</v>
          </cell>
        </row>
        <row r="2058">
          <cell r="A2058">
            <v>43304</v>
          </cell>
          <cell r="B2058">
            <v>2.39</v>
          </cell>
        </row>
        <row r="2059">
          <cell r="A2059">
            <v>43305</v>
          </cell>
          <cell r="B2059">
            <v>2.34</v>
          </cell>
        </row>
        <row r="2060">
          <cell r="A2060">
            <v>43306</v>
          </cell>
          <cell r="B2060">
            <v>2.33</v>
          </cell>
        </row>
        <row r="2061">
          <cell r="A2061">
            <v>43307</v>
          </cell>
          <cell r="B2061">
            <v>2.2200000000000002</v>
          </cell>
        </row>
        <row r="2062">
          <cell r="A2062">
            <v>43308</v>
          </cell>
          <cell r="B2062">
            <v>2.25</v>
          </cell>
        </row>
        <row r="2063">
          <cell r="A2063">
            <v>43311</v>
          </cell>
          <cell r="B2063">
            <v>2.27</v>
          </cell>
        </row>
        <row r="2064">
          <cell r="A2064">
            <v>43312</v>
          </cell>
          <cell r="B2064">
            <v>2.17</v>
          </cell>
        </row>
        <row r="2065">
          <cell r="A2065">
            <v>43313</v>
          </cell>
          <cell r="B2065">
            <v>2.2400000000000002</v>
          </cell>
        </row>
        <row r="2066">
          <cell r="A2066">
            <v>43314</v>
          </cell>
          <cell r="B2066">
            <v>2.2400000000000002</v>
          </cell>
        </row>
        <row r="2067">
          <cell r="A2067">
            <v>43315</v>
          </cell>
          <cell r="B2067">
            <v>2.2599999999999998</v>
          </cell>
        </row>
        <row r="2068">
          <cell r="A2068">
            <v>43318</v>
          </cell>
          <cell r="B2068">
            <v>2.25</v>
          </cell>
        </row>
        <row r="2069">
          <cell r="A2069">
            <v>43319</v>
          </cell>
          <cell r="B2069">
            <v>2.2400000000000002</v>
          </cell>
        </row>
        <row r="2070">
          <cell r="A2070">
            <v>43320</v>
          </cell>
          <cell r="B2070">
            <v>2.2999999999999998</v>
          </cell>
        </row>
        <row r="2071">
          <cell r="A2071">
            <v>43321</v>
          </cell>
          <cell r="B2071">
            <v>2.17</v>
          </cell>
        </row>
        <row r="2072">
          <cell r="A2072">
            <v>43322</v>
          </cell>
          <cell r="B2072">
            <v>2.06</v>
          </cell>
        </row>
        <row r="2073">
          <cell r="A2073">
            <v>43325</v>
          </cell>
          <cell r="B2073">
            <v>2.1</v>
          </cell>
        </row>
        <row r="2074">
          <cell r="A2074">
            <v>43326</v>
          </cell>
          <cell r="B2074">
            <v>2.1</v>
          </cell>
        </row>
        <row r="2075">
          <cell r="A2075">
            <v>43327</v>
          </cell>
          <cell r="B2075">
            <v>2.09</v>
          </cell>
        </row>
        <row r="2076">
          <cell r="A2076">
            <v>43328</v>
          </cell>
          <cell r="B2076">
            <v>2.08</v>
          </cell>
        </row>
        <row r="2077">
          <cell r="A2077">
            <v>43329</v>
          </cell>
          <cell r="B2077">
            <v>2.15</v>
          </cell>
        </row>
        <row r="2078">
          <cell r="A2078">
            <v>43332</v>
          </cell>
          <cell r="B2078">
            <v>2.12</v>
          </cell>
        </row>
        <row r="2079">
          <cell r="A2079">
            <v>43333</v>
          </cell>
          <cell r="B2079">
            <v>2.15</v>
          </cell>
        </row>
        <row r="2080">
          <cell r="A2080">
            <v>43334</v>
          </cell>
          <cell r="B2080">
            <v>2.27</v>
          </cell>
        </row>
        <row r="2081">
          <cell r="A2081">
            <v>43335</v>
          </cell>
          <cell r="B2081">
            <v>2.19</v>
          </cell>
        </row>
        <row r="2082">
          <cell r="A2082">
            <v>43336</v>
          </cell>
          <cell r="B2082">
            <v>2.19</v>
          </cell>
        </row>
        <row r="2083">
          <cell r="A2083">
            <v>43339</v>
          </cell>
          <cell r="B2083">
            <v>2.2599999999999998</v>
          </cell>
        </row>
        <row r="2084">
          <cell r="A2084">
            <v>43340</v>
          </cell>
          <cell r="B2084">
            <v>2.23</v>
          </cell>
        </row>
        <row r="2085">
          <cell r="A2085">
            <v>43341</v>
          </cell>
          <cell r="B2085">
            <v>2.23</v>
          </cell>
        </row>
        <row r="2086">
          <cell r="A2086">
            <v>43342</v>
          </cell>
          <cell r="B2086">
            <v>2.23</v>
          </cell>
        </row>
        <row r="2087">
          <cell r="A2087">
            <v>43343</v>
          </cell>
          <cell r="B2087">
            <v>2.17</v>
          </cell>
        </row>
        <row r="2088">
          <cell r="A2088">
            <v>43346</v>
          </cell>
          <cell r="B2088">
            <v>2.2000000000000002</v>
          </cell>
        </row>
        <row r="2089">
          <cell r="A2089">
            <v>43347</v>
          </cell>
          <cell r="B2089">
            <v>2.13</v>
          </cell>
        </row>
        <row r="2090">
          <cell r="A2090">
            <v>43348</v>
          </cell>
          <cell r="B2090">
            <v>2.0699999999999998</v>
          </cell>
        </row>
        <row r="2091">
          <cell r="A2091">
            <v>43349</v>
          </cell>
          <cell r="B2091">
            <v>2.04</v>
          </cell>
        </row>
        <row r="2092">
          <cell r="A2092">
            <v>43353</v>
          </cell>
          <cell r="B2092">
            <v>2.0499999999999998</v>
          </cell>
        </row>
        <row r="2093">
          <cell r="A2093">
            <v>43354</v>
          </cell>
          <cell r="B2093">
            <v>2.04</v>
          </cell>
        </row>
        <row r="2094">
          <cell r="A2094">
            <v>43355</v>
          </cell>
          <cell r="B2094">
            <v>1.98</v>
          </cell>
        </row>
        <row r="2095">
          <cell r="A2095">
            <v>43356</v>
          </cell>
          <cell r="B2095">
            <v>1.99</v>
          </cell>
        </row>
        <row r="2096">
          <cell r="A2096">
            <v>43357</v>
          </cell>
          <cell r="B2096">
            <v>2.04</v>
          </cell>
        </row>
        <row r="2097">
          <cell r="A2097">
            <v>43360</v>
          </cell>
          <cell r="B2097">
            <v>2</v>
          </cell>
        </row>
        <row r="2098">
          <cell r="A2098">
            <v>43361</v>
          </cell>
          <cell r="B2098">
            <v>1.98</v>
          </cell>
        </row>
        <row r="2099">
          <cell r="A2099">
            <v>43362</v>
          </cell>
          <cell r="B2099">
            <v>2</v>
          </cell>
        </row>
        <row r="2100">
          <cell r="A2100">
            <v>43363</v>
          </cell>
          <cell r="B2100">
            <v>1.97</v>
          </cell>
        </row>
        <row r="2101">
          <cell r="A2101">
            <v>43364</v>
          </cell>
          <cell r="B2101">
            <v>1.92</v>
          </cell>
        </row>
        <row r="2102">
          <cell r="A2102">
            <v>43367</v>
          </cell>
          <cell r="B2102">
            <v>1.7</v>
          </cell>
        </row>
        <row r="2103">
          <cell r="A2103">
            <v>43368</v>
          </cell>
          <cell r="B2103">
            <v>1.73</v>
          </cell>
        </row>
        <row r="2104">
          <cell r="A2104">
            <v>43369</v>
          </cell>
          <cell r="B2104">
            <v>1.88</v>
          </cell>
        </row>
        <row r="2105">
          <cell r="A2105">
            <v>43370</v>
          </cell>
          <cell r="B2105">
            <v>1.85</v>
          </cell>
        </row>
        <row r="2106">
          <cell r="A2106">
            <v>43371</v>
          </cell>
          <cell r="B2106">
            <v>1.84</v>
          </cell>
        </row>
        <row r="2107">
          <cell r="A2107">
            <v>43374</v>
          </cell>
          <cell r="B2107">
            <v>1.79</v>
          </cell>
        </row>
        <row r="2108">
          <cell r="A2108">
            <v>43375</v>
          </cell>
          <cell r="B2108">
            <v>1.8</v>
          </cell>
        </row>
        <row r="2109">
          <cell r="A2109">
            <v>43376</v>
          </cell>
          <cell r="B2109">
            <v>1.94</v>
          </cell>
        </row>
        <row r="2110">
          <cell r="A2110">
            <v>43377</v>
          </cell>
          <cell r="B2110">
            <v>1.97</v>
          </cell>
        </row>
        <row r="2111">
          <cell r="A2111">
            <v>43378</v>
          </cell>
          <cell r="B2111">
            <v>2.04</v>
          </cell>
        </row>
        <row r="2112">
          <cell r="A2112">
            <v>43381</v>
          </cell>
          <cell r="B2112">
            <v>2.15</v>
          </cell>
        </row>
        <row r="2113">
          <cell r="A2113">
            <v>43382</v>
          </cell>
          <cell r="B2113">
            <v>2.46</v>
          </cell>
        </row>
        <row r="2114">
          <cell r="A2114">
            <v>43383</v>
          </cell>
          <cell r="B2114">
            <v>2.38</v>
          </cell>
        </row>
        <row r="2115">
          <cell r="A2115">
            <v>43384</v>
          </cell>
          <cell r="B2115">
            <v>2.42</v>
          </cell>
        </row>
        <row r="2116">
          <cell r="A2116">
            <v>43388</v>
          </cell>
          <cell r="B2116">
            <v>2.1800000000000002</v>
          </cell>
        </row>
        <row r="2117">
          <cell r="A2117">
            <v>43389</v>
          </cell>
          <cell r="B2117">
            <v>2.2000000000000002</v>
          </cell>
        </row>
        <row r="2118">
          <cell r="A2118">
            <v>43390</v>
          </cell>
          <cell r="B2118">
            <v>2.42</v>
          </cell>
        </row>
        <row r="2119">
          <cell r="A2119">
            <v>43391</v>
          </cell>
          <cell r="B2119">
            <v>2.59</v>
          </cell>
        </row>
        <row r="2120">
          <cell r="A2120">
            <v>43392</v>
          </cell>
          <cell r="B2120">
            <v>2.59</v>
          </cell>
        </row>
        <row r="2121">
          <cell r="A2121">
            <v>43395</v>
          </cell>
          <cell r="B2121">
            <v>2.6</v>
          </cell>
        </row>
        <row r="2122">
          <cell r="A2122">
            <v>43396</v>
          </cell>
          <cell r="B2122">
            <v>2.65</v>
          </cell>
        </row>
        <row r="2123">
          <cell r="A2123">
            <v>43397</v>
          </cell>
          <cell r="B2123">
            <v>2.85</v>
          </cell>
        </row>
        <row r="2124">
          <cell r="A2124">
            <v>43398</v>
          </cell>
          <cell r="B2124">
            <v>2.95</v>
          </cell>
        </row>
        <row r="2125">
          <cell r="A2125">
            <v>43399</v>
          </cell>
          <cell r="B2125">
            <v>3.15</v>
          </cell>
        </row>
        <row r="2126">
          <cell r="A2126">
            <v>43402</v>
          </cell>
          <cell r="B2126">
            <v>3.21</v>
          </cell>
        </row>
        <row r="2127">
          <cell r="A2127">
            <v>43403</v>
          </cell>
          <cell r="B2127">
            <v>3.25</v>
          </cell>
        </row>
        <row r="2128">
          <cell r="A2128">
            <v>43404</v>
          </cell>
          <cell r="B2128">
            <v>3.14</v>
          </cell>
        </row>
        <row r="2129">
          <cell r="A2129">
            <v>43405</v>
          </cell>
          <cell r="B2129">
            <v>3.14</v>
          </cell>
        </row>
        <row r="2130">
          <cell r="A2130">
            <v>43409</v>
          </cell>
          <cell r="B2130">
            <v>3.03</v>
          </cell>
        </row>
        <row r="2131">
          <cell r="A2131">
            <v>43410</v>
          </cell>
          <cell r="B2131">
            <v>3.15</v>
          </cell>
        </row>
        <row r="2132">
          <cell r="A2132">
            <v>43411</v>
          </cell>
          <cell r="B2132">
            <v>3.11</v>
          </cell>
        </row>
        <row r="2133">
          <cell r="A2133">
            <v>43412</v>
          </cell>
          <cell r="B2133">
            <v>2.96</v>
          </cell>
        </row>
        <row r="2134">
          <cell r="A2134">
            <v>43413</v>
          </cell>
          <cell r="B2134">
            <v>3</v>
          </cell>
        </row>
        <row r="2135">
          <cell r="A2135">
            <v>43416</v>
          </cell>
          <cell r="B2135">
            <v>2.89</v>
          </cell>
        </row>
        <row r="2136">
          <cell r="A2136">
            <v>43417</v>
          </cell>
          <cell r="B2136">
            <v>2.89</v>
          </cell>
        </row>
        <row r="2137">
          <cell r="A2137">
            <v>43418</v>
          </cell>
          <cell r="B2137">
            <v>2.96</v>
          </cell>
        </row>
        <row r="2138">
          <cell r="A2138">
            <v>43420</v>
          </cell>
          <cell r="B2138">
            <v>3.15</v>
          </cell>
        </row>
        <row r="2139">
          <cell r="A2139">
            <v>43423</v>
          </cell>
          <cell r="B2139">
            <v>3.18</v>
          </cell>
        </row>
        <row r="2140">
          <cell r="A2140">
            <v>43425</v>
          </cell>
          <cell r="B2140">
            <v>3.2</v>
          </cell>
        </row>
        <row r="2141">
          <cell r="A2141">
            <v>43426</v>
          </cell>
          <cell r="B2141">
            <v>3.25</v>
          </cell>
        </row>
        <row r="2142">
          <cell r="A2142">
            <v>43427</v>
          </cell>
          <cell r="B2142">
            <v>3.16</v>
          </cell>
        </row>
        <row r="2143">
          <cell r="A2143">
            <v>43430</v>
          </cell>
          <cell r="B2143">
            <v>3.24</v>
          </cell>
        </row>
        <row r="2144">
          <cell r="A2144">
            <v>43431</v>
          </cell>
          <cell r="B2144">
            <v>3.27</v>
          </cell>
        </row>
        <row r="2145">
          <cell r="A2145">
            <v>43432</v>
          </cell>
          <cell r="B2145">
            <v>3.4</v>
          </cell>
        </row>
        <row r="2146">
          <cell r="A2146">
            <v>43433</v>
          </cell>
          <cell r="B2146">
            <v>3.42</v>
          </cell>
        </row>
        <row r="2147">
          <cell r="A2147">
            <v>43434</v>
          </cell>
          <cell r="B2147">
            <v>3.31</v>
          </cell>
        </row>
        <row r="2148">
          <cell r="A2148">
            <v>43437</v>
          </cell>
          <cell r="B2148">
            <v>3.2</v>
          </cell>
        </row>
        <row r="2149">
          <cell r="A2149">
            <v>43438</v>
          </cell>
          <cell r="B2149">
            <v>3.23</v>
          </cell>
        </row>
        <row r="2150">
          <cell r="A2150">
            <v>43439</v>
          </cell>
          <cell r="B2150">
            <v>3.29</v>
          </cell>
        </row>
        <row r="2151">
          <cell r="A2151">
            <v>43440</v>
          </cell>
          <cell r="B2151">
            <v>3.22</v>
          </cell>
        </row>
        <row r="2152">
          <cell r="A2152">
            <v>43441</v>
          </cell>
          <cell r="B2152">
            <v>3.25</v>
          </cell>
        </row>
        <row r="2153">
          <cell r="A2153">
            <v>43444</v>
          </cell>
          <cell r="B2153">
            <v>3.18</v>
          </cell>
        </row>
        <row r="2154">
          <cell r="A2154">
            <v>43445</v>
          </cell>
          <cell r="B2154">
            <v>3.27</v>
          </cell>
        </row>
        <row r="2155">
          <cell r="A2155">
            <v>43446</v>
          </cell>
          <cell r="B2155">
            <v>3.34</v>
          </cell>
        </row>
        <row r="2156">
          <cell r="A2156">
            <v>43447</v>
          </cell>
          <cell r="B2156">
            <v>3.74</v>
          </cell>
        </row>
        <row r="2157">
          <cell r="A2157">
            <v>43448</v>
          </cell>
          <cell r="B2157">
            <v>3.53</v>
          </cell>
        </row>
        <row r="2158">
          <cell r="A2158">
            <v>43451</v>
          </cell>
          <cell r="B2158">
            <v>3.6</v>
          </cell>
        </row>
        <row r="2159">
          <cell r="A2159">
            <v>43452</v>
          </cell>
          <cell r="B2159">
            <v>3.63</v>
          </cell>
        </row>
        <row r="2160">
          <cell r="A2160">
            <v>43453</v>
          </cell>
          <cell r="B2160">
            <v>3.66</v>
          </cell>
        </row>
        <row r="2161">
          <cell r="A2161">
            <v>43454</v>
          </cell>
          <cell r="B2161">
            <v>3.64</v>
          </cell>
        </row>
        <row r="2162">
          <cell r="A2162">
            <v>43455</v>
          </cell>
          <cell r="B2162">
            <v>4.0599999999999996</v>
          </cell>
        </row>
        <row r="2163">
          <cell r="A2163">
            <v>43460</v>
          </cell>
          <cell r="B2163">
            <v>3.94</v>
          </cell>
        </row>
        <row r="2164">
          <cell r="A2164">
            <v>43461</v>
          </cell>
          <cell r="B2164">
            <v>4.08</v>
          </cell>
        </row>
        <row r="2165">
          <cell r="A2165">
            <v>43462</v>
          </cell>
          <cell r="B2165">
            <v>4.28</v>
          </cell>
        </row>
        <row r="2166">
          <cell r="A2166">
            <v>43467</v>
          </cell>
          <cell r="B2166">
            <v>4.25</v>
          </cell>
        </row>
        <row r="2167">
          <cell r="A2167">
            <v>43468</v>
          </cell>
          <cell r="B2167">
            <v>4.26</v>
          </cell>
        </row>
        <row r="2168">
          <cell r="A2168">
            <v>43469</v>
          </cell>
          <cell r="B2168">
            <v>4.3099999999999996</v>
          </cell>
        </row>
        <row r="2169">
          <cell r="A2169">
            <v>43472</v>
          </cell>
          <cell r="B2169">
            <v>4.49</v>
          </cell>
        </row>
        <row r="2170">
          <cell r="A2170">
            <v>43473</v>
          </cell>
          <cell r="B2170">
            <v>4.42</v>
          </cell>
        </row>
        <row r="2171">
          <cell r="A2171">
            <v>43474</v>
          </cell>
          <cell r="B2171">
            <v>4.4400000000000004</v>
          </cell>
        </row>
        <row r="2172">
          <cell r="A2172">
            <v>43475</v>
          </cell>
          <cell r="B2172">
            <v>4.42</v>
          </cell>
        </row>
        <row r="2173">
          <cell r="A2173">
            <v>43476</v>
          </cell>
          <cell r="B2173">
            <v>4.3899999999999997</v>
          </cell>
        </row>
        <row r="2174">
          <cell r="A2174">
            <v>43479</v>
          </cell>
          <cell r="B2174">
            <v>4.54</v>
          </cell>
        </row>
        <row r="2175">
          <cell r="A2175">
            <v>43480</v>
          </cell>
          <cell r="B2175">
            <v>4.9000000000000004</v>
          </cell>
        </row>
        <row r="2176">
          <cell r="A2176">
            <v>43481</v>
          </cell>
          <cell r="B2176">
            <v>5.55</v>
          </cell>
        </row>
        <row r="2177">
          <cell r="A2177">
            <v>43482</v>
          </cell>
          <cell r="B2177">
            <v>5.9</v>
          </cell>
        </row>
        <row r="2178">
          <cell r="A2178">
            <v>43483</v>
          </cell>
          <cell r="B2178">
            <v>5.9</v>
          </cell>
        </row>
        <row r="2179">
          <cell r="A2179">
            <v>43486</v>
          </cell>
          <cell r="B2179">
            <v>5.9</v>
          </cell>
        </row>
        <row r="2180">
          <cell r="A2180">
            <v>43487</v>
          </cell>
          <cell r="B2180">
            <v>5.54</v>
          </cell>
        </row>
        <row r="2181">
          <cell r="A2181">
            <v>43488</v>
          </cell>
          <cell r="B2181">
            <v>5.0999999999999996</v>
          </cell>
        </row>
        <row r="2182">
          <cell r="A2182">
            <v>43489</v>
          </cell>
          <cell r="B2182">
            <v>5.18</v>
          </cell>
        </row>
        <row r="2183">
          <cell r="A2183">
            <v>43493</v>
          </cell>
          <cell r="B2183">
            <v>5.46</v>
          </cell>
        </row>
        <row r="2184">
          <cell r="A2184">
            <v>43494</v>
          </cell>
          <cell r="B2184">
            <v>5.77</v>
          </cell>
        </row>
        <row r="2185">
          <cell r="A2185">
            <v>43495</v>
          </cell>
          <cell r="B2185">
            <v>5.6</v>
          </cell>
        </row>
        <row r="2186">
          <cell r="A2186">
            <v>43496</v>
          </cell>
          <cell r="B2186">
            <v>5.56</v>
          </cell>
        </row>
        <row r="2187">
          <cell r="A2187">
            <v>43497</v>
          </cell>
          <cell r="B2187">
            <v>5.55</v>
          </cell>
        </row>
        <row r="2188">
          <cell r="A2188">
            <v>43500</v>
          </cell>
          <cell r="B2188">
            <v>5.4</v>
          </cell>
        </row>
        <row r="2189">
          <cell r="A2189">
            <v>43501</v>
          </cell>
          <cell r="B2189">
            <v>5.31</v>
          </cell>
        </row>
        <row r="2190">
          <cell r="A2190">
            <v>43502</v>
          </cell>
          <cell r="B2190">
            <v>5.25</v>
          </cell>
        </row>
        <row r="2191">
          <cell r="A2191">
            <v>43503</v>
          </cell>
          <cell r="B2191">
            <v>5.25</v>
          </cell>
        </row>
        <row r="2192">
          <cell r="A2192">
            <v>43504</v>
          </cell>
          <cell r="B2192">
            <v>5.29</v>
          </cell>
        </row>
        <row r="2193">
          <cell r="A2193">
            <v>43507</v>
          </cell>
          <cell r="B2193">
            <v>5.42</v>
          </cell>
        </row>
        <row r="2194">
          <cell r="A2194">
            <v>43508</v>
          </cell>
          <cell r="B2194">
            <v>5.41</v>
          </cell>
        </row>
        <row r="2195">
          <cell r="A2195">
            <v>43509</v>
          </cell>
          <cell r="B2195">
            <v>5.3</v>
          </cell>
        </row>
        <row r="2196">
          <cell r="A2196">
            <v>43510</v>
          </cell>
          <cell r="B2196">
            <v>5.25</v>
          </cell>
        </row>
        <row r="2197">
          <cell r="A2197">
            <v>43511</v>
          </cell>
          <cell r="B2197">
            <v>5.3</v>
          </cell>
        </row>
        <row r="2198">
          <cell r="A2198">
            <v>43514</v>
          </cell>
          <cell r="B2198">
            <v>5.65</v>
          </cell>
        </row>
        <row r="2199">
          <cell r="A2199">
            <v>43515</v>
          </cell>
          <cell r="B2199">
            <v>5.66</v>
          </cell>
        </row>
        <row r="2200">
          <cell r="A2200">
            <v>43516</v>
          </cell>
          <cell r="B2200">
            <v>5.76</v>
          </cell>
        </row>
        <row r="2201">
          <cell r="A2201">
            <v>43517</v>
          </cell>
          <cell r="B2201">
            <v>5.43</v>
          </cell>
        </row>
        <row r="2202">
          <cell r="A2202">
            <v>43518</v>
          </cell>
          <cell r="B2202">
            <v>5.55</v>
          </cell>
        </row>
        <row r="2203">
          <cell r="A2203">
            <v>43521</v>
          </cell>
          <cell r="B2203">
            <v>5.48</v>
          </cell>
        </row>
        <row r="2204">
          <cell r="A2204">
            <v>43522</v>
          </cell>
          <cell r="B2204">
            <v>5.38</v>
          </cell>
        </row>
        <row r="2205">
          <cell r="A2205">
            <v>43523</v>
          </cell>
          <cell r="B2205">
            <v>5.34</v>
          </cell>
        </row>
        <row r="2206">
          <cell r="A2206">
            <v>43524</v>
          </cell>
          <cell r="B2206">
            <v>5.43</v>
          </cell>
        </row>
        <row r="2207">
          <cell r="A2207">
            <v>43525</v>
          </cell>
          <cell r="B2207">
            <v>5.29</v>
          </cell>
        </row>
        <row r="2208">
          <cell r="A2208">
            <v>43530</v>
          </cell>
          <cell r="B2208">
            <v>4.99</v>
          </cell>
        </row>
        <row r="2209">
          <cell r="A2209">
            <v>43531</v>
          </cell>
          <cell r="B2209">
            <v>5.13</v>
          </cell>
        </row>
        <row r="2210">
          <cell r="A2210">
            <v>43532</v>
          </cell>
          <cell r="B2210">
            <v>5.15</v>
          </cell>
        </row>
        <row r="2211">
          <cell r="A2211">
            <v>43535</v>
          </cell>
          <cell r="B2211">
            <v>5.0599999999999996</v>
          </cell>
        </row>
        <row r="2212">
          <cell r="A2212">
            <v>43536</v>
          </cell>
          <cell r="B2212">
            <v>5</v>
          </cell>
        </row>
        <row r="2213">
          <cell r="A2213">
            <v>43537</v>
          </cell>
          <cell r="B2213">
            <v>5.2</v>
          </cell>
        </row>
        <row r="2214">
          <cell r="A2214">
            <v>43538</v>
          </cell>
          <cell r="B2214">
            <v>5.25</v>
          </cell>
        </row>
        <row r="2215">
          <cell r="A2215">
            <v>43539</v>
          </cell>
          <cell r="B2215">
            <v>5.16</v>
          </cell>
        </row>
        <row r="2216">
          <cell r="A2216">
            <v>43542</v>
          </cell>
          <cell r="B2216">
            <v>5.24</v>
          </cell>
        </row>
        <row r="2217">
          <cell r="A2217">
            <v>43543</v>
          </cell>
          <cell r="B2217">
            <v>5.24</v>
          </cell>
        </row>
        <row r="2218">
          <cell r="A2218">
            <v>43544</v>
          </cell>
          <cell r="B2218">
            <v>5.19</v>
          </cell>
        </row>
        <row r="2219">
          <cell r="A2219">
            <v>43545</v>
          </cell>
          <cell r="B2219">
            <v>5.0599999999999996</v>
          </cell>
        </row>
        <row r="2220">
          <cell r="A2220">
            <v>43546</v>
          </cell>
          <cell r="B2220">
            <v>5</v>
          </cell>
        </row>
        <row r="2221">
          <cell r="A2221">
            <v>43549</v>
          </cell>
          <cell r="B2221">
            <v>5.12</v>
          </cell>
        </row>
        <row r="2222">
          <cell r="A2222">
            <v>43550</v>
          </cell>
          <cell r="B2222">
            <v>5.14</v>
          </cell>
        </row>
        <row r="2223">
          <cell r="A2223">
            <v>43551</v>
          </cell>
          <cell r="B2223">
            <v>5</v>
          </cell>
        </row>
        <row r="2224">
          <cell r="A2224">
            <v>43552</v>
          </cell>
          <cell r="B2224">
            <v>4.95</v>
          </cell>
        </row>
        <row r="2225">
          <cell r="A2225">
            <v>43553</v>
          </cell>
          <cell r="B2225">
            <v>4.8</v>
          </cell>
        </row>
        <row r="2226">
          <cell r="A2226">
            <v>43556</v>
          </cell>
          <cell r="B2226">
            <v>4.8</v>
          </cell>
        </row>
        <row r="2227">
          <cell r="A2227">
            <v>43557</v>
          </cell>
          <cell r="B2227">
            <v>4.7699999999999996</v>
          </cell>
        </row>
        <row r="2228">
          <cell r="A2228">
            <v>43558</v>
          </cell>
          <cell r="B2228">
            <v>4.9000000000000004</v>
          </cell>
        </row>
        <row r="2229">
          <cell r="A2229">
            <v>43559</v>
          </cell>
          <cell r="B2229">
            <v>4.88</v>
          </cell>
        </row>
        <row r="2230">
          <cell r="A2230">
            <v>43560</v>
          </cell>
          <cell r="B2230">
            <v>4.78</v>
          </cell>
        </row>
        <row r="2231">
          <cell r="A2231">
            <v>43563</v>
          </cell>
          <cell r="B2231">
            <v>4.7</v>
          </cell>
        </row>
        <row r="2232">
          <cell r="A2232">
            <v>43564</v>
          </cell>
          <cell r="B2232">
            <v>4.8099999999999996</v>
          </cell>
        </row>
        <row r="2233">
          <cell r="A2233">
            <v>43565</v>
          </cell>
          <cell r="B2233">
            <v>4.7300000000000004</v>
          </cell>
        </row>
        <row r="2234">
          <cell r="A2234">
            <v>43566</v>
          </cell>
          <cell r="B2234">
            <v>4.67</v>
          </cell>
        </row>
        <row r="2235">
          <cell r="A2235">
            <v>43567</v>
          </cell>
          <cell r="B2235">
            <v>4.4000000000000004</v>
          </cell>
        </row>
        <row r="2236">
          <cell r="A2236">
            <v>43570</v>
          </cell>
          <cell r="B2236">
            <v>4.43</v>
          </cell>
        </row>
        <row r="2237">
          <cell r="A2237">
            <v>43571</v>
          </cell>
          <cell r="B2237">
            <v>4.54</v>
          </cell>
        </row>
        <row r="2238">
          <cell r="A2238">
            <v>43572</v>
          </cell>
          <cell r="B2238">
            <v>4.3899999999999997</v>
          </cell>
        </row>
        <row r="2239">
          <cell r="A2239">
            <v>43573</v>
          </cell>
          <cell r="B2239">
            <v>4.5</v>
          </cell>
        </row>
        <row r="2240">
          <cell r="A2240">
            <v>43577</v>
          </cell>
          <cell r="B2240">
            <v>4.5</v>
          </cell>
        </row>
        <row r="2241">
          <cell r="A2241">
            <v>43578</v>
          </cell>
          <cell r="B2241">
            <v>4.55</v>
          </cell>
        </row>
        <row r="2242">
          <cell r="A2242">
            <v>43579</v>
          </cell>
          <cell r="B2242">
            <v>4.8099999999999996</v>
          </cell>
        </row>
        <row r="2243">
          <cell r="A2243">
            <v>43580</v>
          </cell>
          <cell r="B2243">
            <v>4.8099999999999996</v>
          </cell>
        </row>
        <row r="2244">
          <cell r="A2244">
            <v>43581</v>
          </cell>
          <cell r="B2244">
            <v>4.76</v>
          </cell>
        </row>
        <row r="2245">
          <cell r="A2245">
            <v>43584</v>
          </cell>
          <cell r="B2245">
            <v>4.76</v>
          </cell>
        </row>
        <row r="2246">
          <cell r="A2246">
            <v>43585</v>
          </cell>
          <cell r="B2246">
            <v>4.71</v>
          </cell>
        </row>
        <row r="2247">
          <cell r="A2247">
            <v>43587</v>
          </cell>
          <cell r="B2247">
            <v>5.12</v>
          </cell>
        </row>
        <row r="2248">
          <cell r="A2248">
            <v>43588</v>
          </cell>
          <cell r="B2248">
            <v>5</v>
          </cell>
        </row>
        <row r="2249">
          <cell r="A2249">
            <v>43591</v>
          </cell>
          <cell r="B2249">
            <v>5.01</v>
          </cell>
        </row>
        <row r="2250">
          <cell r="A2250">
            <v>43592</v>
          </cell>
          <cell r="B2250">
            <v>5</v>
          </cell>
        </row>
        <row r="2251">
          <cell r="A2251">
            <v>43593</v>
          </cell>
          <cell r="B2251">
            <v>5</v>
          </cell>
        </row>
        <row r="2252">
          <cell r="A2252">
            <v>43594</v>
          </cell>
          <cell r="B2252">
            <v>5.04</v>
          </cell>
        </row>
        <row r="2253">
          <cell r="A2253">
            <v>43595</v>
          </cell>
          <cell r="B2253">
            <v>5.01</v>
          </cell>
        </row>
        <row r="2254">
          <cell r="A2254">
            <v>43598</v>
          </cell>
          <cell r="B2254">
            <v>4.7</v>
          </cell>
        </row>
        <row r="2255">
          <cell r="A2255">
            <v>43599</v>
          </cell>
          <cell r="B2255">
            <v>4.76</v>
          </cell>
        </row>
        <row r="2256">
          <cell r="A2256">
            <v>43600</v>
          </cell>
          <cell r="B2256">
            <v>4.6500000000000004</v>
          </cell>
        </row>
        <row r="2257">
          <cell r="A2257">
            <v>43601</v>
          </cell>
          <cell r="B2257">
            <v>4.6500000000000004</v>
          </cell>
        </row>
        <row r="2258">
          <cell r="A2258">
            <v>43602</v>
          </cell>
          <cell r="B2258">
            <v>4.4000000000000004</v>
          </cell>
        </row>
        <row r="2259">
          <cell r="A2259">
            <v>43605</v>
          </cell>
          <cell r="B2259">
            <v>4.5</v>
          </cell>
        </row>
        <row r="2260">
          <cell r="A2260">
            <v>43606</v>
          </cell>
          <cell r="B2260">
            <v>4.6399999999999997</v>
          </cell>
        </row>
        <row r="2261">
          <cell r="A2261">
            <v>43607</v>
          </cell>
          <cell r="B2261">
            <v>4.8</v>
          </cell>
        </row>
        <row r="2262">
          <cell r="A2262">
            <v>43608</v>
          </cell>
          <cell r="B2262">
            <v>4.76</v>
          </cell>
        </row>
        <row r="2263">
          <cell r="A2263">
            <v>43609</v>
          </cell>
          <cell r="B2263">
            <v>4.66</v>
          </cell>
        </row>
        <row r="2264">
          <cell r="A2264">
            <v>43612</v>
          </cell>
          <cell r="B2264">
            <v>4.99</v>
          </cell>
        </row>
        <row r="2265">
          <cell r="A2265">
            <v>43613</v>
          </cell>
          <cell r="B2265">
            <v>4.91</v>
          </cell>
        </row>
        <row r="2266">
          <cell r="A2266">
            <v>43614</v>
          </cell>
          <cell r="B2266">
            <v>4.99</v>
          </cell>
        </row>
        <row r="2267">
          <cell r="A2267">
            <v>43615</v>
          </cell>
          <cell r="B2267">
            <v>5.01</v>
          </cell>
        </row>
        <row r="2268">
          <cell r="A2268">
            <v>43616</v>
          </cell>
          <cell r="B2268">
            <v>5.01</v>
          </cell>
        </row>
        <row r="2269">
          <cell r="A2269">
            <v>43619</v>
          </cell>
          <cell r="B2269">
            <v>5.31</v>
          </cell>
        </row>
        <row r="2270">
          <cell r="A2270">
            <v>43620</v>
          </cell>
          <cell r="B2270">
            <v>5.22</v>
          </cell>
        </row>
        <row r="2271">
          <cell r="A2271">
            <v>43621</v>
          </cell>
          <cell r="B2271">
            <v>5.12</v>
          </cell>
        </row>
        <row r="2272">
          <cell r="A2272">
            <v>43622</v>
          </cell>
          <cell r="B2272">
            <v>5.31</v>
          </cell>
        </row>
        <row r="2273">
          <cell r="A2273">
            <v>43623</v>
          </cell>
          <cell r="B2273">
            <v>5.47</v>
          </cell>
        </row>
        <row r="2274">
          <cell r="A2274">
            <v>43626</v>
          </cell>
          <cell r="B2274">
            <v>5.28</v>
          </cell>
        </row>
        <row r="2275">
          <cell r="A2275">
            <v>43627</v>
          </cell>
          <cell r="B2275">
            <v>5.61</v>
          </cell>
        </row>
        <row r="2276">
          <cell r="A2276">
            <v>43628</v>
          </cell>
          <cell r="B2276">
            <v>5.55</v>
          </cell>
        </row>
        <row r="2277">
          <cell r="A2277">
            <v>43629</v>
          </cell>
          <cell r="B2277">
            <v>5.62</v>
          </cell>
        </row>
        <row r="2278">
          <cell r="A2278">
            <v>43630</v>
          </cell>
          <cell r="B2278">
            <v>5.49</v>
          </cell>
        </row>
        <row r="2279">
          <cell r="A2279">
            <v>43633</v>
          </cell>
          <cell r="B2279">
            <v>5.53</v>
          </cell>
        </row>
        <row r="2280">
          <cell r="A2280">
            <v>43634</v>
          </cell>
          <cell r="B2280">
            <v>5.75</v>
          </cell>
        </row>
        <row r="2281">
          <cell r="A2281">
            <v>43635</v>
          </cell>
          <cell r="B2281">
            <v>6.09</v>
          </cell>
        </row>
        <row r="2282">
          <cell r="A2282">
            <v>43637</v>
          </cell>
          <cell r="B2282">
            <v>5.99</v>
          </cell>
        </row>
        <row r="2283">
          <cell r="A2283">
            <v>43640</v>
          </cell>
          <cell r="B2283">
            <v>5.9</v>
          </cell>
        </row>
        <row r="2284">
          <cell r="A2284">
            <v>43641</v>
          </cell>
          <cell r="B2284">
            <v>5.94</v>
          </cell>
        </row>
        <row r="2285">
          <cell r="A2285">
            <v>43642</v>
          </cell>
          <cell r="B2285">
            <v>5.99</v>
          </cell>
        </row>
        <row r="2286">
          <cell r="A2286">
            <v>43643</v>
          </cell>
          <cell r="B2286">
            <v>5.94</v>
          </cell>
        </row>
        <row r="2287">
          <cell r="A2287">
            <v>43644</v>
          </cell>
          <cell r="B2287">
            <v>6</v>
          </cell>
        </row>
        <row r="2288">
          <cell r="A2288">
            <v>43647</v>
          </cell>
          <cell r="B2288">
            <v>5.99</v>
          </cell>
        </row>
        <row r="2289">
          <cell r="A2289">
            <v>43648</v>
          </cell>
          <cell r="B2289">
            <v>5.97</v>
          </cell>
        </row>
        <row r="2290">
          <cell r="A2290">
            <v>43649</v>
          </cell>
          <cell r="B2290">
            <v>5.92</v>
          </cell>
        </row>
        <row r="2291">
          <cell r="A2291">
            <v>43650</v>
          </cell>
          <cell r="B2291">
            <v>6.17</v>
          </cell>
        </row>
        <row r="2292">
          <cell r="A2292">
            <v>43651</v>
          </cell>
          <cell r="B2292">
            <v>6.21</v>
          </cell>
        </row>
        <row r="2293">
          <cell r="A2293">
            <v>43654</v>
          </cell>
          <cell r="B2293">
            <v>6.69</v>
          </cell>
        </row>
        <row r="2294">
          <cell r="A2294">
            <v>43656</v>
          </cell>
          <cell r="B2294">
            <v>6.8</v>
          </cell>
        </row>
        <row r="2295">
          <cell r="A2295">
            <v>43657</v>
          </cell>
          <cell r="B2295">
            <v>6.68</v>
          </cell>
        </row>
        <row r="2296">
          <cell r="A2296">
            <v>43658</v>
          </cell>
          <cell r="B2296">
            <v>6.79</v>
          </cell>
        </row>
        <row r="2297">
          <cell r="A2297">
            <v>43661</v>
          </cell>
          <cell r="B2297">
            <v>6.68</v>
          </cell>
        </row>
        <row r="2298">
          <cell r="A2298">
            <v>43662</v>
          </cell>
          <cell r="B2298">
            <v>6.94</v>
          </cell>
        </row>
        <row r="2299">
          <cell r="A2299">
            <v>43663</v>
          </cell>
          <cell r="B2299">
            <v>7.2</v>
          </cell>
        </row>
        <row r="2300">
          <cell r="A2300">
            <v>43664</v>
          </cell>
          <cell r="B2300">
            <v>7.18</v>
          </cell>
        </row>
        <row r="2301">
          <cell r="A2301">
            <v>43665</v>
          </cell>
          <cell r="B2301">
            <v>6.95</v>
          </cell>
        </row>
        <row r="2302">
          <cell r="A2302">
            <v>43668</v>
          </cell>
          <cell r="B2302">
            <v>7.05</v>
          </cell>
        </row>
        <row r="2303">
          <cell r="A2303">
            <v>43669</v>
          </cell>
          <cell r="B2303">
            <v>7.03</v>
          </cell>
        </row>
        <row r="2304">
          <cell r="A2304">
            <v>43670</v>
          </cell>
          <cell r="B2304">
            <v>6.95</v>
          </cell>
        </row>
        <row r="2305">
          <cell r="A2305">
            <v>43671</v>
          </cell>
          <cell r="B2305">
            <v>6.75</v>
          </cell>
        </row>
        <row r="2306">
          <cell r="A2306">
            <v>43672</v>
          </cell>
          <cell r="B2306">
            <v>6.75</v>
          </cell>
        </row>
        <row r="2307">
          <cell r="A2307">
            <v>43675</v>
          </cell>
          <cell r="B2307">
            <v>6.78</v>
          </cell>
        </row>
        <row r="2308">
          <cell r="A2308">
            <v>43676</v>
          </cell>
          <cell r="B2308">
            <v>6.81</v>
          </cell>
        </row>
        <row r="2309">
          <cell r="A2309">
            <v>43677</v>
          </cell>
          <cell r="B2309">
            <v>6.95</v>
          </cell>
        </row>
        <row r="2310">
          <cell r="A2310">
            <v>43678</v>
          </cell>
          <cell r="B2310">
            <v>7.02</v>
          </cell>
        </row>
        <row r="2311">
          <cell r="A2311">
            <v>43679</v>
          </cell>
          <cell r="B2311">
            <v>6.95</v>
          </cell>
        </row>
        <row r="2312">
          <cell r="A2312">
            <v>43682</v>
          </cell>
          <cell r="B2312">
            <v>6.8</v>
          </cell>
        </row>
        <row r="2313">
          <cell r="A2313">
            <v>43683</v>
          </cell>
          <cell r="B2313">
            <v>6.97</v>
          </cell>
        </row>
        <row r="2314">
          <cell r="A2314">
            <v>43684</v>
          </cell>
          <cell r="B2314">
            <v>7.17</v>
          </cell>
        </row>
        <row r="2315">
          <cell r="A2315">
            <v>43685</v>
          </cell>
          <cell r="B2315">
            <v>7.35</v>
          </cell>
        </row>
        <row r="2316">
          <cell r="A2316">
            <v>43686</v>
          </cell>
          <cell r="B2316">
            <v>7.5</v>
          </cell>
        </row>
        <row r="2317">
          <cell r="A2317">
            <v>43689</v>
          </cell>
          <cell r="B2317">
            <v>7.55</v>
          </cell>
        </row>
        <row r="2318">
          <cell r="A2318">
            <v>43690</v>
          </cell>
          <cell r="B2318">
            <v>7.82</v>
          </cell>
        </row>
        <row r="2319">
          <cell r="A2319">
            <v>43691</v>
          </cell>
          <cell r="B2319">
            <v>7.44</v>
          </cell>
        </row>
        <row r="2320">
          <cell r="A2320">
            <v>43692</v>
          </cell>
          <cell r="B2320">
            <v>7.19</v>
          </cell>
        </row>
        <row r="2321">
          <cell r="A2321">
            <v>43693</v>
          </cell>
          <cell r="B2321">
            <v>6.91</v>
          </cell>
        </row>
        <row r="2322">
          <cell r="A2322">
            <v>43696</v>
          </cell>
          <cell r="B2322">
            <v>6.67</v>
          </cell>
        </row>
        <row r="2323">
          <cell r="A2323">
            <v>43697</v>
          </cell>
          <cell r="B2323">
            <v>6.93</v>
          </cell>
        </row>
        <row r="2324">
          <cell r="A2324">
            <v>43698</v>
          </cell>
          <cell r="B2324">
            <v>7.05</v>
          </cell>
        </row>
        <row r="2325">
          <cell r="A2325">
            <v>43699</v>
          </cell>
          <cell r="B2325">
            <v>6.76</v>
          </cell>
        </row>
        <row r="2326">
          <cell r="A2326">
            <v>43700</v>
          </cell>
          <cell r="B2326">
            <v>6.48</v>
          </cell>
        </row>
        <row r="2327">
          <cell r="A2327">
            <v>43703</v>
          </cell>
          <cell r="B2327">
            <v>6.13</v>
          </cell>
        </row>
        <row r="2328">
          <cell r="A2328">
            <v>43704</v>
          </cell>
          <cell r="B2328">
            <v>6.19</v>
          </cell>
        </row>
        <row r="2329">
          <cell r="A2329">
            <v>43705</v>
          </cell>
          <cell r="B2329">
            <v>6.56</v>
          </cell>
        </row>
        <row r="2330">
          <cell r="A2330">
            <v>43706</v>
          </cell>
          <cell r="B2330">
            <v>6.83</v>
          </cell>
        </row>
        <row r="2331">
          <cell r="A2331">
            <v>43707</v>
          </cell>
          <cell r="B2331">
            <v>7.43</v>
          </cell>
        </row>
        <row r="2332">
          <cell r="A2332">
            <v>43710</v>
          </cell>
          <cell r="B2332">
            <v>7.5</v>
          </cell>
        </row>
        <row r="2333">
          <cell r="A2333">
            <v>43711</v>
          </cell>
          <cell r="B2333">
            <v>7.32</v>
          </cell>
        </row>
        <row r="2334">
          <cell r="A2334">
            <v>43712</v>
          </cell>
          <cell r="B2334">
            <v>7.11</v>
          </cell>
        </row>
        <row r="2335">
          <cell r="A2335">
            <v>43713</v>
          </cell>
          <cell r="B2335">
            <v>7.03</v>
          </cell>
        </row>
        <row r="2336">
          <cell r="A2336">
            <v>43714</v>
          </cell>
          <cell r="B2336">
            <v>7.06</v>
          </cell>
        </row>
        <row r="2337">
          <cell r="A2337">
            <v>43717</v>
          </cell>
          <cell r="B2337">
            <v>6.97</v>
          </cell>
        </row>
        <row r="2338">
          <cell r="A2338">
            <v>43718</v>
          </cell>
          <cell r="B2338">
            <v>7.03</v>
          </cell>
        </row>
        <row r="2339">
          <cell r="A2339">
            <v>43719</v>
          </cell>
          <cell r="B2339">
            <v>7.33</v>
          </cell>
        </row>
        <row r="2340">
          <cell r="A2340">
            <v>43720</v>
          </cell>
          <cell r="B2340">
            <v>7.07</v>
          </cell>
        </row>
        <row r="2341">
          <cell r="A2341">
            <v>43721</v>
          </cell>
          <cell r="B2341">
            <v>7.05</v>
          </cell>
        </row>
        <row r="2342">
          <cell r="A2342">
            <v>43724</v>
          </cell>
          <cell r="B2342">
            <v>7.06</v>
          </cell>
        </row>
        <row r="2343">
          <cell r="A2343">
            <v>43725</v>
          </cell>
          <cell r="B2343">
            <v>6.94</v>
          </cell>
        </row>
        <row r="2344">
          <cell r="A2344">
            <v>43726</v>
          </cell>
          <cell r="B2344">
            <v>7.11</v>
          </cell>
        </row>
        <row r="2345">
          <cell r="A2345">
            <v>43727</v>
          </cell>
          <cell r="B2345">
            <v>7.11</v>
          </cell>
        </row>
        <row r="2346">
          <cell r="A2346">
            <v>43728</v>
          </cell>
          <cell r="B2346">
            <v>6.97</v>
          </cell>
        </row>
        <row r="2347">
          <cell r="A2347">
            <v>43731</v>
          </cell>
          <cell r="B2347">
            <v>7.05</v>
          </cell>
        </row>
        <row r="2348">
          <cell r="A2348">
            <v>43732</v>
          </cell>
          <cell r="B2348">
            <v>7.05</v>
          </cell>
        </row>
        <row r="2349">
          <cell r="A2349">
            <v>43733</v>
          </cell>
          <cell r="B2349">
            <v>6.95</v>
          </cell>
        </row>
        <row r="2350">
          <cell r="A2350">
            <v>43734</v>
          </cell>
          <cell r="B2350">
            <v>6.93</v>
          </cell>
        </row>
        <row r="2351">
          <cell r="A2351">
            <v>43735</v>
          </cell>
          <cell r="B2351">
            <v>6.9</v>
          </cell>
        </row>
        <row r="2352">
          <cell r="A2352">
            <v>43738</v>
          </cell>
          <cell r="B2352">
            <v>6.85</v>
          </cell>
        </row>
        <row r="2353">
          <cell r="A2353">
            <v>43739</v>
          </cell>
          <cell r="B2353">
            <v>6.85</v>
          </cell>
        </row>
        <row r="2354">
          <cell r="A2354">
            <v>43740</v>
          </cell>
          <cell r="B2354">
            <v>6.65</v>
          </cell>
        </row>
        <row r="2355">
          <cell r="A2355">
            <v>43741</v>
          </cell>
          <cell r="B2355">
            <v>6.74</v>
          </cell>
        </row>
        <row r="2356">
          <cell r="A2356">
            <v>43742</v>
          </cell>
          <cell r="B2356">
            <v>6.71</v>
          </cell>
        </row>
        <row r="2357">
          <cell r="A2357">
            <v>43745</v>
          </cell>
          <cell r="B2357">
            <v>6.52</v>
          </cell>
        </row>
        <row r="2358">
          <cell r="A2358">
            <v>43746</v>
          </cell>
          <cell r="B2358">
            <v>6.25</v>
          </cell>
        </row>
        <row r="2359">
          <cell r="A2359">
            <v>43747</v>
          </cell>
          <cell r="B2359">
            <v>6.52</v>
          </cell>
        </row>
        <row r="2360">
          <cell r="A2360">
            <v>43748</v>
          </cell>
          <cell r="B2360">
            <v>6.6</v>
          </cell>
        </row>
        <row r="2361">
          <cell r="A2361">
            <v>43749</v>
          </cell>
          <cell r="B2361">
            <v>6.95</v>
          </cell>
        </row>
        <row r="2362">
          <cell r="A2362">
            <v>43752</v>
          </cell>
          <cell r="B2362">
            <v>6.96</v>
          </cell>
        </row>
        <row r="2363">
          <cell r="A2363">
            <v>43753</v>
          </cell>
          <cell r="B2363">
            <v>6.85</v>
          </cell>
        </row>
        <row r="2364">
          <cell r="A2364">
            <v>43754</v>
          </cell>
          <cell r="B2364">
            <v>6.8</v>
          </cell>
        </row>
        <row r="2365">
          <cell r="A2365">
            <v>43755</v>
          </cell>
          <cell r="B2365">
            <v>6.86</v>
          </cell>
        </row>
        <row r="2366">
          <cell r="A2366">
            <v>43756</v>
          </cell>
          <cell r="B2366">
            <v>6.95</v>
          </cell>
        </row>
        <row r="2367">
          <cell r="A2367">
            <v>43759</v>
          </cell>
          <cell r="B2367">
            <v>7.31</v>
          </cell>
        </row>
        <row r="2368">
          <cell r="A2368">
            <v>43760</v>
          </cell>
          <cell r="B2368">
            <v>7.2</v>
          </cell>
        </row>
        <row r="2369">
          <cell r="A2369">
            <v>43761</v>
          </cell>
          <cell r="B2369">
            <v>7.06</v>
          </cell>
        </row>
        <row r="2370">
          <cell r="A2370">
            <v>43762</v>
          </cell>
          <cell r="B2370">
            <v>7.25</v>
          </cell>
        </row>
        <row r="2371">
          <cell r="A2371">
            <v>43763</v>
          </cell>
          <cell r="B2371">
            <v>7.19</v>
          </cell>
        </row>
        <row r="2372">
          <cell r="A2372">
            <v>43766</v>
          </cell>
          <cell r="B2372">
            <v>7.33</v>
          </cell>
        </row>
        <row r="2373">
          <cell r="A2373">
            <v>43767</v>
          </cell>
          <cell r="B2373">
            <v>7.3</v>
          </cell>
        </row>
        <row r="2374">
          <cell r="A2374">
            <v>43768</v>
          </cell>
          <cell r="B2374">
            <v>7.31</v>
          </cell>
        </row>
        <row r="2375">
          <cell r="A2375">
            <v>43769</v>
          </cell>
          <cell r="B2375">
            <v>7.28</v>
          </cell>
        </row>
        <row r="2376">
          <cell r="A2376">
            <v>43770</v>
          </cell>
          <cell r="B2376">
            <v>7.36</v>
          </cell>
        </row>
        <row r="2377">
          <cell r="A2377">
            <v>43773</v>
          </cell>
          <cell r="B2377">
            <v>7.77</v>
          </cell>
        </row>
        <row r="2378">
          <cell r="A2378">
            <v>43774</v>
          </cell>
          <cell r="B2378">
            <v>7.5</v>
          </cell>
        </row>
        <row r="2379">
          <cell r="A2379">
            <v>43775</v>
          </cell>
          <cell r="B2379">
            <v>7.45</v>
          </cell>
        </row>
        <row r="2380">
          <cell r="A2380">
            <v>43776</v>
          </cell>
          <cell r="B2380">
            <v>7.26</v>
          </cell>
        </row>
        <row r="2381">
          <cell r="A2381">
            <v>43777</v>
          </cell>
          <cell r="B2381">
            <v>7.11</v>
          </cell>
        </row>
        <row r="2382">
          <cell r="A2382">
            <v>43780</v>
          </cell>
          <cell r="B2382">
            <v>7.15</v>
          </cell>
        </row>
        <row r="2383">
          <cell r="A2383">
            <v>43781</v>
          </cell>
          <cell r="B2383">
            <v>7.09</v>
          </cell>
        </row>
        <row r="2384">
          <cell r="A2384">
            <v>43782</v>
          </cell>
          <cell r="B2384">
            <v>6.95</v>
          </cell>
        </row>
        <row r="2385">
          <cell r="A2385">
            <v>43783</v>
          </cell>
          <cell r="B2385">
            <v>7.32</v>
          </cell>
        </row>
        <row r="2386">
          <cell r="A2386">
            <v>43787</v>
          </cell>
          <cell r="B2386">
            <v>7.23</v>
          </cell>
        </row>
        <row r="2387">
          <cell r="A2387">
            <v>43788</v>
          </cell>
          <cell r="B2387">
            <v>7.18</v>
          </cell>
        </row>
        <row r="2388">
          <cell r="A2388">
            <v>43790</v>
          </cell>
          <cell r="B2388">
            <v>7</v>
          </cell>
        </row>
        <row r="2389">
          <cell r="A2389">
            <v>43791</v>
          </cell>
          <cell r="B2389">
            <v>7.3</v>
          </cell>
        </row>
        <row r="2390">
          <cell r="A2390">
            <v>43794</v>
          </cell>
          <cell r="B2390">
            <v>7.31</v>
          </cell>
        </row>
        <row r="2391">
          <cell r="A2391">
            <v>43795</v>
          </cell>
          <cell r="B2391">
            <v>7.1</v>
          </cell>
        </row>
        <row r="2392">
          <cell r="A2392">
            <v>43796</v>
          </cell>
          <cell r="B2392">
            <v>6.99</v>
          </cell>
        </row>
        <row r="2393">
          <cell r="A2393">
            <v>43797</v>
          </cell>
          <cell r="B2393">
            <v>7.15</v>
          </cell>
        </row>
        <row r="2394">
          <cell r="A2394">
            <v>43798</v>
          </cell>
          <cell r="B2394">
            <v>7.01</v>
          </cell>
        </row>
        <row r="2395">
          <cell r="A2395">
            <v>43801</v>
          </cell>
          <cell r="B2395">
            <v>7.02</v>
          </cell>
        </row>
        <row r="2396">
          <cell r="A2396">
            <v>43802</v>
          </cell>
          <cell r="B2396">
            <v>7.2</v>
          </cell>
        </row>
        <row r="2397">
          <cell r="A2397">
            <v>43803</v>
          </cell>
          <cell r="B2397">
            <v>7.3</v>
          </cell>
        </row>
        <row r="2398">
          <cell r="A2398">
            <v>43804</v>
          </cell>
          <cell r="B2398">
            <v>7.33</v>
          </cell>
        </row>
        <row r="2399">
          <cell r="A2399">
            <v>43805</v>
          </cell>
          <cell r="B2399">
            <v>7.71</v>
          </cell>
        </row>
        <row r="2400">
          <cell r="A2400">
            <v>43808</v>
          </cell>
          <cell r="B2400">
            <v>8.5299999999999994</v>
          </cell>
        </row>
        <row r="2401">
          <cell r="A2401">
            <v>43809</v>
          </cell>
          <cell r="B2401">
            <v>8.9</v>
          </cell>
        </row>
        <row r="2402">
          <cell r="A2402">
            <v>43810</v>
          </cell>
          <cell r="B2402">
            <v>9.36</v>
          </cell>
        </row>
        <row r="2403">
          <cell r="A2403">
            <v>43811</v>
          </cell>
          <cell r="B2403">
            <v>9.5299999999999994</v>
          </cell>
        </row>
        <row r="2404">
          <cell r="A2404">
            <v>43812</v>
          </cell>
          <cell r="B2404">
            <v>9.5299999999999994</v>
          </cell>
        </row>
        <row r="2405">
          <cell r="A2405">
            <v>43815</v>
          </cell>
          <cell r="B2405">
            <v>9.33</v>
          </cell>
        </row>
        <row r="2406">
          <cell r="A2406">
            <v>43816</v>
          </cell>
          <cell r="B2406">
            <v>9.3699999999999992</v>
          </cell>
        </row>
        <row r="2407">
          <cell r="A2407">
            <v>43817</v>
          </cell>
          <cell r="B2407">
            <v>9.4</v>
          </cell>
        </row>
        <row r="2408">
          <cell r="A2408">
            <v>43818</v>
          </cell>
          <cell r="B2408">
            <v>9.6999999999999993</v>
          </cell>
        </row>
        <row r="2409">
          <cell r="A2409">
            <v>43819</v>
          </cell>
          <cell r="B2409">
            <v>9.7899999999999991</v>
          </cell>
        </row>
        <row r="2410">
          <cell r="A2410">
            <v>43822</v>
          </cell>
          <cell r="B2410">
            <v>9.76</v>
          </cell>
        </row>
        <row r="2411">
          <cell r="A2411">
            <v>43825</v>
          </cell>
          <cell r="B2411">
            <v>10.18</v>
          </cell>
        </row>
        <row r="2412">
          <cell r="A2412">
            <v>43826</v>
          </cell>
          <cell r="B2412">
            <v>10.11</v>
          </cell>
        </row>
        <row r="2413">
          <cell r="A2413">
            <v>43829</v>
          </cell>
          <cell r="B2413">
            <v>10.45</v>
          </cell>
        </row>
        <row r="2414">
          <cell r="A2414">
            <v>43832</v>
          </cell>
          <cell r="B2414">
            <v>10.119999999999999</v>
          </cell>
        </row>
        <row r="2415">
          <cell r="A2415">
            <v>43833</v>
          </cell>
          <cell r="B2415">
            <v>10.06</v>
          </cell>
        </row>
        <row r="2416">
          <cell r="A2416">
            <v>43836</v>
          </cell>
          <cell r="B2416">
            <v>10.050000000000001</v>
          </cell>
        </row>
        <row r="2417">
          <cell r="A2417">
            <v>43837</v>
          </cell>
          <cell r="B2417">
            <v>9.9600000000000009</v>
          </cell>
        </row>
        <row r="2418">
          <cell r="A2418">
            <v>43838</v>
          </cell>
          <cell r="B2418">
            <v>9.9</v>
          </cell>
        </row>
        <row r="2419">
          <cell r="A2419">
            <v>43839</v>
          </cell>
          <cell r="B2419">
            <v>10.18</v>
          </cell>
        </row>
        <row r="2420">
          <cell r="A2420">
            <v>43840</v>
          </cell>
          <cell r="B2420">
            <v>10.85</v>
          </cell>
        </row>
        <row r="2421">
          <cell r="A2421">
            <v>43843</v>
          </cell>
          <cell r="B2421">
            <v>10.67</v>
          </cell>
        </row>
        <row r="2422">
          <cell r="A2422">
            <v>43844</v>
          </cell>
          <cell r="B2422">
            <v>10.76</v>
          </cell>
        </row>
        <row r="2423">
          <cell r="A2423">
            <v>43845</v>
          </cell>
          <cell r="B2423">
            <v>10.5</v>
          </cell>
        </row>
        <row r="2424">
          <cell r="A2424">
            <v>43846</v>
          </cell>
          <cell r="B2424">
            <v>10.43</v>
          </cell>
        </row>
        <row r="2425">
          <cell r="A2425">
            <v>43847</v>
          </cell>
          <cell r="B2425">
            <v>10.119999999999999</v>
          </cell>
        </row>
        <row r="2426">
          <cell r="A2426">
            <v>43850</v>
          </cell>
          <cell r="B2426">
            <v>10.029999999999999</v>
          </cell>
        </row>
        <row r="2427">
          <cell r="A2427">
            <v>43851</v>
          </cell>
          <cell r="B2427">
            <v>10.130000000000001</v>
          </cell>
        </row>
        <row r="2428">
          <cell r="A2428">
            <v>43852</v>
          </cell>
          <cell r="B2428">
            <v>9.92</v>
          </cell>
        </row>
        <row r="2429">
          <cell r="A2429">
            <v>43853</v>
          </cell>
          <cell r="B2429">
            <v>10.039999999999999</v>
          </cell>
        </row>
        <row r="2430">
          <cell r="A2430">
            <v>43854</v>
          </cell>
          <cell r="B2430">
            <v>9.92</v>
          </cell>
        </row>
        <row r="2431">
          <cell r="A2431">
            <v>43857</v>
          </cell>
          <cell r="B2431">
            <v>9.49</v>
          </cell>
        </row>
        <row r="2432">
          <cell r="A2432">
            <v>43858</v>
          </cell>
          <cell r="B2432">
            <v>9.6999999999999993</v>
          </cell>
        </row>
        <row r="2433">
          <cell r="A2433">
            <v>43859</v>
          </cell>
          <cell r="B2433">
            <v>9.2899999999999991</v>
          </cell>
        </row>
        <row r="2434">
          <cell r="A2434">
            <v>43860</v>
          </cell>
          <cell r="B2434">
            <v>9.25</v>
          </cell>
        </row>
        <row r="2435">
          <cell r="A2435">
            <v>43861</v>
          </cell>
          <cell r="B2435">
            <v>9.19</v>
          </cell>
        </row>
        <row r="2436">
          <cell r="A2436">
            <v>43864</v>
          </cell>
          <cell r="B2436">
            <v>9.1999999999999993</v>
          </cell>
        </row>
        <row r="2437">
          <cell r="A2437">
            <v>43865</v>
          </cell>
          <cell r="B2437">
            <v>9.41</v>
          </cell>
        </row>
        <row r="2438">
          <cell r="A2438">
            <v>43866</v>
          </cell>
          <cell r="B2438">
            <v>9.5299999999999994</v>
          </cell>
        </row>
        <row r="2439">
          <cell r="A2439">
            <v>43867</v>
          </cell>
          <cell r="B2439">
            <v>9.16</v>
          </cell>
        </row>
        <row r="2440">
          <cell r="A2440">
            <v>43868</v>
          </cell>
          <cell r="B2440">
            <v>9</v>
          </cell>
        </row>
        <row r="2441">
          <cell r="A2441">
            <v>43871</v>
          </cell>
          <cell r="B2441">
            <v>8.6999999999999993</v>
          </cell>
        </row>
        <row r="2442">
          <cell r="A2442">
            <v>43872</v>
          </cell>
          <cell r="B2442">
            <v>9.1</v>
          </cell>
        </row>
        <row r="2443">
          <cell r="A2443">
            <v>43873</v>
          </cell>
          <cell r="B2443">
            <v>9.35</v>
          </cell>
        </row>
        <row r="2444">
          <cell r="A2444">
            <v>43874</v>
          </cell>
          <cell r="B2444">
            <v>9.31</v>
          </cell>
        </row>
        <row r="2445">
          <cell r="A2445">
            <v>43875</v>
          </cell>
          <cell r="B2445">
            <v>9.15</v>
          </cell>
        </row>
        <row r="2446">
          <cell r="A2446">
            <v>43878</v>
          </cell>
          <cell r="B2446">
            <v>9.4</v>
          </cell>
        </row>
        <row r="2447">
          <cell r="A2447">
            <v>43879</v>
          </cell>
          <cell r="B2447">
            <v>9.3800000000000008</v>
          </cell>
        </row>
        <row r="2448">
          <cell r="A2448">
            <v>43880</v>
          </cell>
          <cell r="B2448">
            <v>10.119999999999999</v>
          </cell>
        </row>
        <row r="2449">
          <cell r="A2449">
            <v>43881</v>
          </cell>
          <cell r="B2449">
            <v>9.9700000000000006</v>
          </cell>
        </row>
        <row r="2450">
          <cell r="A2450">
            <v>43882</v>
          </cell>
          <cell r="B2450">
            <v>9.6999999999999993</v>
          </cell>
        </row>
        <row r="2451">
          <cell r="A2451">
            <v>43887</v>
          </cell>
          <cell r="B2451">
            <v>9</v>
          </cell>
        </row>
        <row r="2452">
          <cell r="A2452">
            <v>43888</v>
          </cell>
          <cell r="B2452">
            <v>8.86</v>
          </cell>
        </row>
        <row r="2453">
          <cell r="A2453">
            <v>43889</v>
          </cell>
          <cell r="B2453">
            <v>8.57</v>
          </cell>
        </row>
        <row r="2454">
          <cell r="A2454">
            <v>43892</v>
          </cell>
          <cell r="B2454">
            <v>9.2899999999999991</v>
          </cell>
        </row>
        <row r="2455">
          <cell r="A2455">
            <v>43893</v>
          </cell>
          <cell r="B2455">
            <v>9.11</v>
          </cell>
        </row>
        <row r="2456">
          <cell r="A2456">
            <v>43894</v>
          </cell>
          <cell r="B2456">
            <v>8.99</v>
          </cell>
        </row>
        <row r="2457">
          <cell r="A2457">
            <v>43895</v>
          </cell>
          <cell r="B2457">
            <v>7.81</v>
          </cell>
        </row>
        <row r="2458">
          <cell r="A2458">
            <v>43896</v>
          </cell>
          <cell r="B2458">
            <v>7.61</v>
          </cell>
        </row>
        <row r="2459">
          <cell r="A2459">
            <v>43899</v>
          </cell>
          <cell r="B2459">
            <v>6.82</v>
          </cell>
        </row>
        <row r="2460">
          <cell r="A2460">
            <v>43900</v>
          </cell>
          <cell r="B2460">
            <v>7.27</v>
          </cell>
        </row>
        <row r="2461">
          <cell r="A2461">
            <v>43901</v>
          </cell>
          <cell r="B2461">
            <v>7.09</v>
          </cell>
        </row>
        <row r="2462">
          <cell r="A2462">
            <v>43902</v>
          </cell>
          <cell r="B2462">
            <v>5.55</v>
          </cell>
        </row>
        <row r="2463">
          <cell r="A2463">
            <v>43903</v>
          </cell>
          <cell r="B2463">
            <v>6.68</v>
          </cell>
        </row>
        <row r="2464">
          <cell r="A2464">
            <v>43906</v>
          </cell>
          <cell r="B2464">
            <v>6.08</v>
          </cell>
        </row>
        <row r="2465">
          <cell r="A2465">
            <v>43907</v>
          </cell>
          <cell r="B2465">
            <v>5.53</v>
          </cell>
        </row>
        <row r="2466">
          <cell r="A2466">
            <v>43908</v>
          </cell>
          <cell r="B2466">
            <v>4.58</v>
          </cell>
        </row>
        <row r="2467">
          <cell r="A2467">
            <v>43909</v>
          </cell>
          <cell r="B2467">
            <v>5</v>
          </cell>
        </row>
        <row r="2468">
          <cell r="A2468">
            <v>43910</v>
          </cell>
          <cell r="B2468">
            <v>4.5999999999999996</v>
          </cell>
        </row>
        <row r="2469">
          <cell r="A2469">
            <v>43913</v>
          </cell>
          <cell r="B2469">
            <v>4.34</v>
          </cell>
        </row>
        <row r="2470">
          <cell r="A2470">
            <v>43914</v>
          </cell>
          <cell r="B2470">
            <v>4.3</v>
          </cell>
        </row>
        <row r="2471">
          <cell r="A2471">
            <v>43915</v>
          </cell>
          <cell r="B2471">
            <v>4.66</v>
          </cell>
        </row>
        <row r="2472">
          <cell r="A2472">
            <v>43916</v>
          </cell>
          <cell r="B2472">
            <v>4.84</v>
          </cell>
        </row>
        <row r="2473">
          <cell r="A2473">
            <v>43917</v>
          </cell>
          <cell r="B2473">
            <v>4.5599999999999996</v>
          </cell>
        </row>
        <row r="2474">
          <cell r="A2474">
            <v>43920</v>
          </cell>
          <cell r="B2474">
            <v>4.2</v>
          </cell>
        </row>
        <row r="2475">
          <cell r="A2475">
            <v>43921</v>
          </cell>
          <cell r="B2475">
            <v>3.86</v>
          </cell>
        </row>
        <row r="2476">
          <cell r="A2476">
            <v>43922</v>
          </cell>
          <cell r="B2476">
            <v>3.56</v>
          </cell>
        </row>
        <row r="2477">
          <cell r="A2477">
            <v>43923</v>
          </cell>
          <cell r="B2477">
            <v>3.63</v>
          </cell>
        </row>
        <row r="2478">
          <cell r="A2478">
            <v>43924</v>
          </cell>
          <cell r="B2478">
            <v>3.36</v>
          </cell>
        </row>
        <row r="2479">
          <cell r="A2479">
            <v>43927</v>
          </cell>
          <cell r="B2479">
            <v>3.7</v>
          </cell>
        </row>
        <row r="2480">
          <cell r="A2480">
            <v>43928</v>
          </cell>
          <cell r="B2480">
            <v>4.25</v>
          </cell>
        </row>
        <row r="2481">
          <cell r="A2481">
            <v>43929</v>
          </cell>
          <cell r="B2481">
            <v>4.6399999999999997</v>
          </cell>
        </row>
        <row r="2482">
          <cell r="A2482">
            <v>43930</v>
          </cell>
          <cell r="B2482">
            <v>4.71</v>
          </cell>
        </row>
        <row r="2483">
          <cell r="A2483">
            <v>43934</v>
          </cell>
          <cell r="B2483">
            <v>4.96</v>
          </cell>
        </row>
        <row r="2484">
          <cell r="A2484">
            <v>43935</v>
          </cell>
          <cell r="B2484">
            <v>5.05</v>
          </cell>
        </row>
        <row r="2485">
          <cell r="A2485">
            <v>43936</v>
          </cell>
          <cell r="B2485">
            <v>5.1100000000000003</v>
          </cell>
        </row>
        <row r="2486">
          <cell r="A2486">
            <v>43937</v>
          </cell>
          <cell r="B2486">
            <v>5.13</v>
          </cell>
        </row>
        <row r="2487">
          <cell r="A2487">
            <v>43938</v>
          </cell>
          <cell r="B2487">
            <v>5.12</v>
          </cell>
        </row>
        <row r="2488">
          <cell r="A2488">
            <v>43941</v>
          </cell>
          <cell r="B2488">
            <v>5.19</v>
          </cell>
        </row>
        <row r="2489">
          <cell r="A2489">
            <v>43943</v>
          </cell>
          <cell r="B2489">
            <v>5.45</v>
          </cell>
        </row>
        <row r="2490">
          <cell r="A2490">
            <v>43944</v>
          </cell>
          <cell r="B2490">
            <v>5.53</v>
          </cell>
        </row>
        <row r="2491">
          <cell r="A2491">
            <v>43945</v>
          </cell>
          <cell r="B2491">
            <v>5.23</v>
          </cell>
        </row>
        <row r="2492">
          <cell r="A2492">
            <v>43948</v>
          </cell>
          <cell r="B2492">
            <v>5.08</v>
          </cell>
        </row>
        <row r="2493">
          <cell r="A2493">
            <v>43949</v>
          </cell>
          <cell r="B2493">
            <v>5.19</v>
          </cell>
        </row>
        <row r="2494">
          <cell r="A2494">
            <v>43950</v>
          </cell>
          <cell r="B2494">
            <v>5.1100000000000003</v>
          </cell>
        </row>
        <row r="2495">
          <cell r="A2495">
            <v>43951</v>
          </cell>
          <cell r="B2495">
            <v>4.7</v>
          </cell>
        </row>
        <row r="2496">
          <cell r="A2496">
            <v>43955</v>
          </cell>
          <cell r="B2496">
            <v>4.57</v>
          </cell>
        </row>
        <row r="2497">
          <cell r="A2497">
            <v>43956</v>
          </cell>
          <cell r="B2497">
            <v>4.42</v>
          </cell>
        </row>
        <row r="2498">
          <cell r="A2498">
            <v>43957</v>
          </cell>
          <cell r="B2498">
            <v>4.41</v>
          </cell>
        </row>
        <row r="2499">
          <cell r="A2499">
            <v>43958</v>
          </cell>
          <cell r="B2499">
            <v>4.09</v>
          </cell>
        </row>
        <row r="2500">
          <cell r="A2500">
            <v>43959</v>
          </cell>
          <cell r="B2500">
            <v>4.2</v>
          </cell>
        </row>
        <row r="2501">
          <cell r="A2501">
            <v>43962</v>
          </cell>
          <cell r="B2501">
            <v>3.88</v>
          </cell>
        </row>
        <row r="2502">
          <cell r="A2502">
            <v>43963</v>
          </cell>
          <cell r="B2502">
            <v>3.75</v>
          </cell>
        </row>
        <row r="2503">
          <cell r="A2503">
            <v>43964</v>
          </cell>
          <cell r="B2503">
            <v>3.75</v>
          </cell>
        </row>
        <row r="2504">
          <cell r="A2504">
            <v>43965</v>
          </cell>
          <cell r="B2504">
            <v>3.97</v>
          </cell>
        </row>
        <row r="2505">
          <cell r="A2505">
            <v>43966</v>
          </cell>
          <cell r="B2505">
            <v>4.37</v>
          </cell>
        </row>
        <row r="2506">
          <cell r="A2506">
            <v>43969</v>
          </cell>
          <cell r="B2506">
            <v>4.7300000000000004</v>
          </cell>
        </row>
        <row r="2507">
          <cell r="A2507">
            <v>43970</v>
          </cell>
          <cell r="B2507">
            <v>4.51</v>
          </cell>
        </row>
        <row r="2508">
          <cell r="A2508">
            <v>43971</v>
          </cell>
          <cell r="B2508">
            <v>4.6399999999999997</v>
          </cell>
        </row>
        <row r="2509">
          <cell r="A2509">
            <v>43972</v>
          </cell>
          <cell r="B2509">
            <v>4.8099999999999996</v>
          </cell>
        </row>
        <row r="2510">
          <cell r="A2510">
            <v>43973</v>
          </cell>
          <cell r="B2510">
            <v>4.62</v>
          </cell>
        </row>
        <row r="2511">
          <cell r="A2511">
            <v>43976</v>
          </cell>
          <cell r="B2511">
            <v>4.7</v>
          </cell>
        </row>
        <row r="2512">
          <cell r="A2512">
            <v>43977</v>
          </cell>
          <cell r="B2512">
            <v>4.8499999999999996</v>
          </cell>
        </row>
        <row r="2513">
          <cell r="A2513">
            <v>43978</v>
          </cell>
          <cell r="B2513">
            <v>5.4</v>
          </cell>
        </row>
        <row r="2514">
          <cell r="A2514">
            <v>43979</v>
          </cell>
          <cell r="B2514">
            <v>5.4</v>
          </cell>
        </row>
        <row r="2515">
          <cell r="A2515">
            <v>43980</v>
          </cell>
          <cell r="B2515">
            <v>5.44</v>
          </cell>
        </row>
        <row r="2516">
          <cell r="A2516">
            <v>43983</v>
          </cell>
          <cell r="B2516">
            <v>5.64</v>
          </cell>
        </row>
        <row r="2517">
          <cell r="A2517">
            <v>43984</v>
          </cell>
          <cell r="B2517">
            <v>5.48</v>
          </cell>
        </row>
        <row r="2518">
          <cell r="A2518">
            <v>43985</v>
          </cell>
          <cell r="B2518">
            <v>5.43</v>
          </cell>
        </row>
        <row r="2519">
          <cell r="A2519">
            <v>43986</v>
          </cell>
          <cell r="B2519">
            <v>5.74</v>
          </cell>
        </row>
        <row r="2520">
          <cell r="A2520">
            <v>43987</v>
          </cell>
          <cell r="B2520">
            <v>5.78</v>
          </cell>
        </row>
        <row r="2521">
          <cell r="A2521">
            <v>43990</v>
          </cell>
          <cell r="B2521">
            <v>6.14</v>
          </cell>
        </row>
        <row r="2522">
          <cell r="A2522">
            <v>43991</v>
          </cell>
          <cell r="B2522">
            <v>6.03</v>
          </cell>
        </row>
        <row r="2523">
          <cell r="A2523">
            <v>43992</v>
          </cell>
          <cell r="B2523">
            <v>5.67</v>
          </cell>
        </row>
        <row r="2524">
          <cell r="A2524">
            <v>43994</v>
          </cell>
          <cell r="B2524">
            <v>5.3</v>
          </cell>
        </row>
        <row r="2525">
          <cell r="A2525">
            <v>43997</v>
          </cell>
          <cell r="B2525">
            <v>5.27</v>
          </cell>
        </row>
        <row r="2526">
          <cell r="A2526">
            <v>43998</v>
          </cell>
          <cell r="B2526">
            <v>5.0999999999999996</v>
          </cell>
        </row>
        <row r="2527">
          <cell r="A2527">
            <v>43999</v>
          </cell>
          <cell r="B2527">
            <v>5.32</v>
          </cell>
        </row>
        <row r="2528">
          <cell r="A2528">
            <v>44000</v>
          </cell>
          <cell r="B2528">
            <v>5.4</v>
          </cell>
        </row>
        <row r="2529">
          <cell r="A2529">
            <v>44001</v>
          </cell>
          <cell r="B2529">
            <v>5.72</v>
          </cell>
        </row>
        <row r="2530">
          <cell r="A2530">
            <v>44004</v>
          </cell>
          <cell r="B2530">
            <v>5.65</v>
          </cell>
        </row>
        <row r="2531">
          <cell r="A2531">
            <v>44005</v>
          </cell>
          <cell r="B2531">
            <v>5.75</v>
          </cell>
        </row>
        <row r="2532">
          <cell r="A2532">
            <v>44006</v>
          </cell>
          <cell r="B2532">
            <v>5.52</v>
          </cell>
        </row>
        <row r="2533">
          <cell r="A2533">
            <v>44007</v>
          </cell>
          <cell r="B2533">
            <v>5.46</v>
          </cell>
        </row>
        <row r="2534">
          <cell r="A2534">
            <v>44008</v>
          </cell>
          <cell r="B2534">
            <v>5.14</v>
          </cell>
        </row>
        <row r="2535">
          <cell r="A2535">
            <v>44011</v>
          </cell>
          <cell r="B2535">
            <v>5.35</v>
          </cell>
        </row>
        <row r="2536">
          <cell r="A2536">
            <v>44012</v>
          </cell>
          <cell r="B2536">
            <v>5.4</v>
          </cell>
        </row>
        <row r="2537">
          <cell r="A2537">
            <v>44013</v>
          </cell>
          <cell r="B2537">
            <v>5.91</v>
          </cell>
        </row>
        <row r="2538">
          <cell r="A2538">
            <v>44014</v>
          </cell>
          <cell r="B2538">
            <v>6.35</v>
          </cell>
        </row>
        <row r="2539">
          <cell r="A2539">
            <v>44015</v>
          </cell>
          <cell r="B2539">
            <v>7.17</v>
          </cell>
        </row>
        <row r="2540">
          <cell r="A2540">
            <v>44018</v>
          </cell>
          <cell r="B2540">
            <v>7</v>
          </cell>
        </row>
        <row r="2541">
          <cell r="A2541">
            <v>44019</v>
          </cell>
          <cell r="B2541">
            <v>7.06</v>
          </cell>
        </row>
        <row r="2542">
          <cell r="A2542">
            <v>44020</v>
          </cell>
          <cell r="B2542">
            <v>7.73</v>
          </cell>
        </row>
        <row r="2543">
          <cell r="A2543">
            <v>44021</v>
          </cell>
          <cell r="B2543">
            <v>7.53</v>
          </cell>
        </row>
        <row r="2544">
          <cell r="A2544">
            <v>44022</v>
          </cell>
          <cell r="B2544">
            <v>7.68</v>
          </cell>
        </row>
        <row r="2545">
          <cell r="A2545">
            <v>44025</v>
          </cell>
          <cell r="B2545">
            <v>7.35</v>
          </cell>
        </row>
        <row r="2546">
          <cell r="A2546">
            <v>44026</v>
          </cell>
          <cell r="B2546">
            <v>7.48</v>
          </cell>
        </row>
        <row r="2547">
          <cell r="A2547">
            <v>44027</v>
          </cell>
          <cell r="B2547">
            <v>7.37</v>
          </cell>
        </row>
        <row r="2548">
          <cell r="A2548">
            <v>44028</v>
          </cell>
          <cell r="B2548">
            <v>7.46</v>
          </cell>
        </row>
        <row r="2549">
          <cell r="A2549">
            <v>44029</v>
          </cell>
          <cell r="B2549">
            <v>7.49</v>
          </cell>
        </row>
        <row r="2550">
          <cell r="A2550">
            <v>44032</v>
          </cell>
          <cell r="B2550">
            <v>7.41</v>
          </cell>
        </row>
        <row r="2551">
          <cell r="A2551">
            <v>44033</v>
          </cell>
          <cell r="B2551">
            <v>7.76</v>
          </cell>
        </row>
        <row r="2552">
          <cell r="A2552">
            <v>44034</v>
          </cell>
          <cell r="B2552">
            <v>7.7</v>
          </cell>
        </row>
        <row r="2553">
          <cell r="A2553">
            <v>44035</v>
          </cell>
          <cell r="B2553">
            <v>7.73</v>
          </cell>
        </row>
        <row r="2554">
          <cell r="A2554">
            <v>44036</v>
          </cell>
          <cell r="B2554">
            <v>8</v>
          </cell>
        </row>
        <row r="2555">
          <cell r="A2555">
            <v>44039</v>
          </cell>
          <cell r="B2555">
            <v>7.85</v>
          </cell>
        </row>
        <row r="2556">
          <cell r="A2556">
            <v>44040</v>
          </cell>
          <cell r="B2556">
            <v>7.81</v>
          </cell>
        </row>
        <row r="2557">
          <cell r="A2557">
            <v>44041</v>
          </cell>
          <cell r="B2557">
            <v>7.82</v>
          </cell>
        </row>
        <row r="2558">
          <cell r="A2558">
            <v>44042</v>
          </cell>
          <cell r="B2558">
            <v>8</v>
          </cell>
        </row>
        <row r="2559">
          <cell r="A2559">
            <v>44043</v>
          </cell>
          <cell r="B2559">
            <v>7.66</v>
          </cell>
        </row>
        <row r="2560">
          <cell r="A2560">
            <v>44046</v>
          </cell>
          <cell r="B2560">
            <v>7.44</v>
          </cell>
        </row>
        <row r="2561">
          <cell r="A2561">
            <v>44047</v>
          </cell>
          <cell r="B2561">
            <v>7.22</v>
          </cell>
        </row>
        <row r="2562">
          <cell r="A2562">
            <v>44048</v>
          </cell>
          <cell r="B2562">
            <v>7.56</v>
          </cell>
        </row>
        <row r="2563">
          <cell r="A2563">
            <v>44049</v>
          </cell>
          <cell r="B2563">
            <v>7.08</v>
          </cell>
        </row>
        <row r="2564">
          <cell r="A2564">
            <v>44050</v>
          </cell>
          <cell r="B2564">
            <v>6.97</v>
          </cell>
        </row>
        <row r="2565">
          <cell r="A2565">
            <v>44053</v>
          </cell>
          <cell r="B2565">
            <v>6.8</v>
          </cell>
        </row>
        <row r="2566">
          <cell r="A2566">
            <v>44054</v>
          </cell>
          <cell r="B2566">
            <v>7.11</v>
          </cell>
        </row>
        <row r="2567">
          <cell r="A2567">
            <v>44055</v>
          </cell>
          <cell r="B2567">
            <v>6.72</v>
          </cell>
        </row>
        <row r="2568">
          <cell r="A2568">
            <v>44056</v>
          </cell>
          <cell r="B2568">
            <v>6.65</v>
          </cell>
        </row>
        <row r="2569">
          <cell r="A2569">
            <v>44057</v>
          </cell>
          <cell r="B2569">
            <v>6.94</v>
          </cell>
        </row>
        <row r="2570">
          <cell r="A2570">
            <v>44060</v>
          </cell>
          <cell r="B2570">
            <v>6.52</v>
          </cell>
        </row>
        <row r="2571">
          <cell r="A2571">
            <v>44061</v>
          </cell>
          <cell r="B2571">
            <v>6.84</v>
          </cell>
        </row>
        <row r="2572">
          <cell r="A2572">
            <v>44062</v>
          </cell>
          <cell r="B2572">
            <v>6.53</v>
          </cell>
        </row>
        <row r="2573">
          <cell r="A2573">
            <v>44063</v>
          </cell>
          <cell r="B2573">
            <v>6.91</v>
          </cell>
        </row>
        <row r="2574">
          <cell r="A2574">
            <v>44064</v>
          </cell>
          <cell r="B2574">
            <v>6.99</v>
          </cell>
        </row>
        <row r="2575">
          <cell r="A2575">
            <v>44067</v>
          </cell>
          <cell r="B2575">
            <v>7.12</v>
          </cell>
        </row>
        <row r="2576">
          <cell r="A2576">
            <v>44068</v>
          </cell>
          <cell r="B2576">
            <v>7.23</v>
          </cell>
        </row>
        <row r="2577">
          <cell r="A2577">
            <v>44069</v>
          </cell>
          <cell r="B2577">
            <v>6.79</v>
          </cell>
        </row>
        <row r="2578">
          <cell r="A2578">
            <v>44070</v>
          </cell>
          <cell r="B2578">
            <v>6.59</v>
          </cell>
        </row>
        <row r="2579">
          <cell r="A2579">
            <v>44071</v>
          </cell>
          <cell r="B2579">
            <v>6.73</v>
          </cell>
        </row>
        <row r="2580">
          <cell r="A2580">
            <v>44074</v>
          </cell>
          <cell r="B2580">
            <v>6.84</v>
          </cell>
        </row>
        <row r="2581">
          <cell r="A2581">
            <v>44075</v>
          </cell>
          <cell r="B2581">
            <v>6.95</v>
          </cell>
        </row>
        <row r="2582">
          <cell r="A2582">
            <v>44076</v>
          </cell>
          <cell r="B2582">
            <v>7.06</v>
          </cell>
        </row>
        <row r="2583">
          <cell r="A2583">
            <v>44077</v>
          </cell>
          <cell r="B2583">
            <v>6.86</v>
          </cell>
        </row>
        <row r="2584">
          <cell r="A2584">
            <v>44078</v>
          </cell>
          <cell r="B2584">
            <v>7.35</v>
          </cell>
        </row>
        <row r="2585">
          <cell r="A2585">
            <v>44082</v>
          </cell>
          <cell r="B2585">
            <v>7</v>
          </cell>
        </row>
        <row r="2586">
          <cell r="A2586">
            <v>44083</v>
          </cell>
          <cell r="B2586">
            <v>6.94</v>
          </cell>
        </row>
        <row r="2587">
          <cell r="A2587">
            <v>44084</v>
          </cell>
          <cell r="B2587">
            <v>6.91</v>
          </cell>
        </row>
        <row r="2588">
          <cell r="A2588">
            <v>44085</v>
          </cell>
          <cell r="B2588">
            <v>7.01</v>
          </cell>
        </row>
        <row r="2589">
          <cell r="A2589">
            <v>44088</v>
          </cell>
          <cell r="B2589">
            <v>6.97</v>
          </cell>
        </row>
        <row r="2590">
          <cell r="A2590">
            <v>44089</v>
          </cell>
          <cell r="B2590">
            <v>6.71</v>
          </cell>
        </row>
        <row r="2591">
          <cell r="A2591">
            <v>44090</v>
          </cell>
          <cell r="B2591">
            <v>6.7</v>
          </cell>
        </row>
        <row r="2592">
          <cell r="A2592">
            <v>44091</v>
          </cell>
          <cell r="B2592">
            <v>6.67</v>
          </cell>
        </row>
        <row r="2593">
          <cell r="A2593">
            <v>44092</v>
          </cell>
          <cell r="B2593">
            <v>6.53</v>
          </cell>
        </row>
        <row r="2594">
          <cell r="A2594">
            <v>44095</v>
          </cell>
          <cell r="B2594">
            <v>6.1</v>
          </cell>
        </row>
        <row r="2595">
          <cell r="A2595">
            <v>44096</v>
          </cell>
          <cell r="B2595">
            <v>6.26</v>
          </cell>
        </row>
        <row r="2596">
          <cell r="A2596">
            <v>44097</v>
          </cell>
          <cell r="B2596">
            <v>6</v>
          </cell>
        </row>
        <row r="2597">
          <cell r="A2597">
            <v>44098</v>
          </cell>
          <cell r="B2597">
            <v>6.07</v>
          </cell>
        </row>
        <row r="2598">
          <cell r="A2598">
            <v>44099</v>
          </cell>
          <cell r="B2598">
            <v>6.03</v>
          </cell>
        </row>
        <row r="2599">
          <cell r="A2599">
            <v>44102</v>
          </cell>
          <cell r="B2599">
            <v>5.75</v>
          </cell>
        </row>
        <row r="2600">
          <cell r="A2600">
            <v>44103</v>
          </cell>
          <cell r="B2600">
            <v>5.64</v>
          </cell>
        </row>
        <row r="2601">
          <cell r="A2601">
            <v>44104</v>
          </cell>
          <cell r="B2601">
            <v>5.64</v>
          </cell>
        </row>
        <row r="2602">
          <cell r="A2602">
            <v>44105</v>
          </cell>
          <cell r="B2602">
            <v>6.01</v>
          </cell>
        </row>
        <row r="2603">
          <cell r="A2603">
            <v>44106</v>
          </cell>
          <cell r="B2603">
            <v>5.8</v>
          </cell>
        </row>
        <row r="2604">
          <cell r="A2604">
            <v>44109</v>
          </cell>
          <cell r="B2604">
            <v>5.86</v>
          </cell>
        </row>
        <row r="2605">
          <cell r="A2605">
            <v>44110</v>
          </cell>
          <cell r="B2605">
            <v>6.09</v>
          </cell>
        </row>
        <row r="2606">
          <cell r="A2606">
            <v>44111</v>
          </cell>
          <cell r="B2606">
            <v>5.87</v>
          </cell>
        </row>
        <row r="2607">
          <cell r="A2607">
            <v>44112</v>
          </cell>
          <cell r="B2607">
            <v>5.91</v>
          </cell>
        </row>
        <row r="2608">
          <cell r="A2608">
            <v>44113</v>
          </cell>
          <cell r="B2608">
            <v>6.1</v>
          </cell>
        </row>
        <row r="2609">
          <cell r="A2609">
            <v>44117</v>
          </cell>
          <cell r="B2609">
            <v>6.15</v>
          </cell>
        </row>
        <row r="2610">
          <cell r="A2610">
            <v>44118</v>
          </cell>
          <cell r="B2610">
            <v>6.12</v>
          </cell>
        </row>
        <row r="2611">
          <cell r="A2611">
            <v>44119</v>
          </cell>
          <cell r="B2611">
            <v>6.34</v>
          </cell>
        </row>
        <row r="2612">
          <cell r="A2612">
            <v>44120</v>
          </cell>
          <cell r="B2612">
            <v>6.65</v>
          </cell>
        </row>
        <row r="2613">
          <cell r="A2613">
            <v>44123</v>
          </cell>
          <cell r="B2613">
            <v>6.58</v>
          </cell>
        </row>
        <row r="2614">
          <cell r="A2614">
            <v>44124</v>
          </cell>
          <cell r="B2614">
            <v>6.52</v>
          </cell>
        </row>
        <row r="2615">
          <cell r="A2615">
            <v>44125</v>
          </cell>
          <cell r="B2615">
            <v>6.26</v>
          </cell>
        </row>
        <row r="2616">
          <cell r="A2616">
            <v>44126</v>
          </cell>
          <cell r="B2616">
            <v>6</v>
          </cell>
        </row>
        <row r="2617">
          <cell r="A2617">
            <v>44127</v>
          </cell>
          <cell r="B2617">
            <v>6.38</v>
          </cell>
        </row>
        <row r="2618">
          <cell r="A2618">
            <v>44130</v>
          </cell>
          <cell r="B2618">
            <v>6.13</v>
          </cell>
        </row>
        <row r="2619">
          <cell r="A2619">
            <v>44131</v>
          </cell>
          <cell r="B2619">
            <v>5.83</v>
          </cell>
        </row>
        <row r="2620">
          <cell r="A2620">
            <v>44132</v>
          </cell>
          <cell r="B2620">
            <v>5.34</v>
          </cell>
        </row>
        <row r="2621">
          <cell r="A2621">
            <v>44133</v>
          </cell>
          <cell r="B2621">
            <v>5.37</v>
          </cell>
        </row>
        <row r="2622">
          <cell r="A2622">
            <v>44134</v>
          </cell>
          <cell r="B2622">
            <v>5.08</v>
          </cell>
        </row>
        <row r="2623">
          <cell r="A2623">
            <v>44138</v>
          </cell>
          <cell r="B2623">
            <v>5.09</v>
          </cell>
        </row>
        <row r="2624">
          <cell r="A2624">
            <v>44139</v>
          </cell>
          <cell r="B2624">
            <v>5.3</v>
          </cell>
        </row>
        <row r="2625">
          <cell r="A2625">
            <v>44140</v>
          </cell>
          <cell r="B2625">
            <v>5.5</v>
          </cell>
        </row>
        <row r="2626">
          <cell r="A2626">
            <v>44141</v>
          </cell>
          <cell r="B2626">
            <v>6.03</v>
          </cell>
        </row>
        <row r="2627">
          <cell r="A2627">
            <v>44144</v>
          </cell>
          <cell r="B2627">
            <v>5.88</v>
          </cell>
        </row>
        <row r="2628">
          <cell r="A2628">
            <v>44145</v>
          </cell>
          <cell r="B2628">
            <v>6.03</v>
          </cell>
        </row>
        <row r="2629">
          <cell r="A2629">
            <v>44146</v>
          </cell>
          <cell r="B2629">
            <v>6.04</v>
          </cell>
        </row>
        <row r="2630">
          <cell r="A2630">
            <v>44147</v>
          </cell>
          <cell r="B2630">
            <v>5.73</v>
          </cell>
        </row>
        <row r="2631">
          <cell r="A2631">
            <v>44148</v>
          </cell>
          <cell r="B2631">
            <v>5.85</v>
          </cell>
        </row>
        <row r="2632">
          <cell r="A2632">
            <v>44151</v>
          </cell>
          <cell r="B2632">
            <v>6.1</v>
          </cell>
        </row>
        <row r="2633">
          <cell r="A2633">
            <v>44152</v>
          </cell>
          <cell r="B2633">
            <v>6.08</v>
          </cell>
        </row>
        <row r="2634">
          <cell r="A2634">
            <v>44153</v>
          </cell>
          <cell r="B2634">
            <v>6.1</v>
          </cell>
        </row>
        <row r="2635">
          <cell r="A2635">
            <v>44154</v>
          </cell>
          <cell r="B2635">
            <v>6.1</v>
          </cell>
        </row>
        <row r="2636">
          <cell r="A2636">
            <v>44155</v>
          </cell>
          <cell r="B2636">
            <v>6.25</v>
          </cell>
        </row>
        <row r="2637">
          <cell r="A2637">
            <v>44158</v>
          </cell>
          <cell r="B2637">
            <v>6.15</v>
          </cell>
        </row>
        <row r="2638">
          <cell r="A2638">
            <v>44159</v>
          </cell>
          <cell r="B2638">
            <v>6.54</v>
          </cell>
        </row>
        <row r="2639">
          <cell r="A2639">
            <v>44160</v>
          </cell>
          <cell r="B2639">
            <v>6.61</v>
          </cell>
        </row>
        <row r="2640">
          <cell r="A2640">
            <v>44161</v>
          </cell>
          <cell r="B2640">
            <v>6.61</v>
          </cell>
        </row>
        <row r="2641">
          <cell r="A2641">
            <v>44162</v>
          </cell>
          <cell r="B2641">
            <v>6.54</v>
          </cell>
        </row>
        <row r="2642">
          <cell r="A2642">
            <v>44165</v>
          </cell>
          <cell r="B2642">
            <v>6.43</v>
          </cell>
        </row>
        <row r="2643">
          <cell r="A2643">
            <v>44166</v>
          </cell>
          <cell r="B2643">
            <v>6.42</v>
          </cell>
        </row>
        <row r="2644">
          <cell r="A2644">
            <v>44167</v>
          </cell>
          <cell r="B2644">
            <v>6.87</v>
          </cell>
        </row>
        <row r="2645">
          <cell r="A2645">
            <v>44168</v>
          </cell>
          <cell r="B2645">
            <v>6.77</v>
          </cell>
        </row>
        <row r="2646">
          <cell r="A2646">
            <v>44169</v>
          </cell>
          <cell r="B2646">
            <v>6.8</v>
          </cell>
        </row>
        <row r="2647">
          <cell r="A2647">
            <v>44172</v>
          </cell>
          <cell r="B2647">
            <v>7.07</v>
          </cell>
        </row>
        <row r="2648">
          <cell r="A2648">
            <v>44173</v>
          </cell>
          <cell r="B2648">
            <v>7.08</v>
          </cell>
        </row>
        <row r="2649">
          <cell r="A2649">
            <v>44174</v>
          </cell>
          <cell r="B2649">
            <v>6.92</v>
          </cell>
        </row>
        <row r="2650">
          <cell r="A2650">
            <v>44175</v>
          </cell>
          <cell r="B2650">
            <v>6.85</v>
          </cell>
        </row>
        <row r="2651">
          <cell r="A2651">
            <v>44176</v>
          </cell>
          <cell r="B2651">
            <v>6.97</v>
          </cell>
        </row>
        <row r="2652">
          <cell r="A2652">
            <v>44179</v>
          </cell>
          <cell r="B2652">
            <v>6.75</v>
          </cell>
        </row>
        <row r="2653">
          <cell r="A2653">
            <v>44180</v>
          </cell>
          <cell r="B2653">
            <v>6.89</v>
          </cell>
        </row>
        <row r="2654">
          <cell r="A2654">
            <v>44181</v>
          </cell>
          <cell r="B2654">
            <v>6.8</v>
          </cell>
        </row>
        <row r="2655">
          <cell r="A2655">
            <v>44182</v>
          </cell>
          <cell r="B2655">
            <v>6.65</v>
          </cell>
        </row>
        <row r="2656">
          <cell r="A2656">
            <v>44183</v>
          </cell>
          <cell r="B2656">
            <v>6.66</v>
          </cell>
        </row>
        <row r="2657">
          <cell r="A2657">
            <v>44186</v>
          </cell>
          <cell r="B2657">
            <v>6.43</v>
          </cell>
        </row>
        <row r="2658">
          <cell r="A2658">
            <v>44187</v>
          </cell>
          <cell r="B2658">
            <v>6.16</v>
          </cell>
        </row>
        <row r="2659">
          <cell r="A2659">
            <v>44188</v>
          </cell>
          <cell r="B2659">
            <v>6.21</v>
          </cell>
        </row>
        <row r="2660">
          <cell r="A2660">
            <v>44193</v>
          </cell>
          <cell r="B2660">
            <v>6.19</v>
          </cell>
        </row>
        <row r="2661">
          <cell r="A2661">
            <v>44194</v>
          </cell>
          <cell r="B2661">
            <v>6.23</v>
          </cell>
        </row>
        <row r="2662">
          <cell r="A2662">
            <v>44195</v>
          </cell>
          <cell r="B2662">
            <v>6.15</v>
          </cell>
        </row>
        <row r="2663">
          <cell r="A2663">
            <v>44200</v>
          </cell>
          <cell r="B2663">
            <v>6.11</v>
          </cell>
        </row>
        <row r="2664">
          <cell r="A2664">
            <v>44201</v>
          </cell>
          <cell r="B2664">
            <v>6.04</v>
          </cell>
        </row>
        <row r="2665">
          <cell r="A2665">
            <v>44202</v>
          </cell>
          <cell r="B2665">
            <v>6.02</v>
          </cell>
        </row>
        <row r="2666">
          <cell r="A2666">
            <v>44203</v>
          </cell>
          <cell r="B2666">
            <v>5.95</v>
          </cell>
        </row>
        <row r="2667">
          <cell r="A2667">
            <v>44204</v>
          </cell>
          <cell r="B2667">
            <v>6.25</v>
          </cell>
        </row>
        <row r="2668">
          <cell r="A2668">
            <v>44207</v>
          </cell>
          <cell r="B2668">
            <v>6.31</v>
          </cell>
        </row>
        <row r="2669">
          <cell r="A2669">
            <v>44208</v>
          </cell>
          <cell r="B2669">
            <v>6.51</v>
          </cell>
        </row>
        <row r="2670">
          <cell r="A2670">
            <v>44209</v>
          </cell>
          <cell r="B2670">
            <v>6.45</v>
          </cell>
        </row>
        <row r="2671">
          <cell r="A2671">
            <v>44210</v>
          </cell>
          <cell r="B2671">
            <v>6.46</v>
          </cell>
        </row>
        <row r="2672">
          <cell r="A2672">
            <v>44211</v>
          </cell>
          <cell r="B2672">
            <v>6.23</v>
          </cell>
        </row>
        <row r="2673">
          <cell r="A2673">
            <v>44214</v>
          </cell>
          <cell r="B2673">
            <v>6.21</v>
          </cell>
        </row>
        <row r="2674">
          <cell r="A2674">
            <v>44215</v>
          </cell>
          <cell r="B2674">
            <v>6.14</v>
          </cell>
        </row>
        <row r="2675">
          <cell r="A2675">
            <v>44216</v>
          </cell>
          <cell r="B2675">
            <v>6.32</v>
          </cell>
        </row>
        <row r="2676">
          <cell r="A2676">
            <v>44217</v>
          </cell>
          <cell r="B2676">
            <v>6.05</v>
          </cell>
        </row>
        <row r="2677">
          <cell r="A2677">
            <v>44218</v>
          </cell>
          <cell r="B2677">
            <v>5.96</v>
          </cell>
        </row>
        <row r="2678">
          <cell r="A2678">
            <v>44222</v>
          </cell>
          <cell r="B2678">
            <v>5.86</v>
          </cell>
        </row>
        <row r="2679">
          <cell r="A2679">
            <v>44223</v>
          </cell>
          <cell r="B2679">
            <v>5.83</v>
          </cell>
        </row>
        <row r="2680">
          <cell r="A2680">
            <v>44224</v>
          </cell>
          <cell r="B2680">
            <v>5.94</v>
          </cell>
        </row>
        <row r="2681">
          <cell r="A2681">
            <v>44225</v>
          </cell>
          <cell r="B2681">
            <v>5.75</v>
          </cell>
        </row>
        <row r="2682">
          <cell r="A2682">
            <v>44228</v>
          </cell>
          <cell r="B2682">
            <v>5.66</v>
          </cell>
        </row>
        <row r="2683">
          <cell r="A2683">
            <v>44229</v>
          </cell>
          <cell r="B2683">
            <v>6.09</v>
          </cell>
        </row>
        <row r="2684">
          <cell r="A2684">
            <v>44230</v>
          </cell>
          <cell r="B2684">
            <v>6.2</v>
          </cell>
        </row>
        <row r="2685">
          <cell r="A2685">
            <v>44231</v>
          </cell>
          <cell r="B2685">
            <v>6.17</v>
          </cell>
        </row>
        <row r="2686">
          <cell r="A2686">
            <v>44232</v>
          </cell>
          <cell r="B2686">
            <v>6.17</v>
          </cell>
        </row>
        <row r="2687">
          <cell r="A2687">
            <v>44235</v>
          </cell>
          <cell r="B2687">
            <v>6.21</v>
          </cell>
        </row>
        <row r="2688">
          <cell r="A2688">
            <v>44236</v>
          </cell>
          <cell r="B2688">
            <v>6.2</v>
          </cell>
        </row>
        <row r="2689">
          <cell r="A2689">
            <v>44237</v>
          </cell>
          <cell r="B2689">
            <v>5.94</v>
          </cell>
        </row>
        <row r="2690">
          <cell r="A2690">
            <v>44238</v>
          </cell>
          <cell r="B2690">
            <v>5.95</v>
          </cell>
        </row>
        <row r="2691">
          <cell r="A2691">
            <v>44239</v>
          </cell>
          <cell r="B2691">
            <v>6.15</v>
          </cell>
        </row>
        <row r="2692">
          <cell r="A2692">
            <v>44244</v>
          </cell>
          <cell r="B2692">
            <v>6.02</v>
          </cell>
        </row>
        <row r="2693">
          <cell r="A2693">
            <v>44245</v>
          </cell>
          <cell r="B2693">
            <v>6.08</v>
          </cell>
        </row>
        <row r="2694">
          <cell r="A2694">
            <v>44246</v>
          </cell>
          <cell r="B2694">
            <v>5.88</v>
          </cell>
        </row>
        <row r="2695">
          <cell r="A2695">
            <v>44249</v>
          </cell>
          <cell r="B2695">
            <v>5.73</v>
          </cell>
        </row>
        <row r="2696">
          <cell r="A2696">
            <v>44250</v>
          </cell>
          <cell r="B2696">
            <v>5.81</v>
          </cell>
        </row>
        <row r="2697">
          <cell r="A2697">
            <v>44251</v>
          </cell>
          <cell r="B2697">
            <v>5.71</v>
          </cell>
        </row>
        <row r="2698">
          <cell r="A2698">
            <v>44252</v>
          </cell>
          <cell r="B2698">
            <v>5.56</v>
          </cell>
        </row>
        <row r="2699">
          <cell r="A2699">
            <v>44253</v>
          </cell>
          <cell r="B2699">
            <v>5.42</v>
          </cell>
        </row>
        <row r="2700">
          <cell r="A2700">
            <v>44256</v>
          </cell>
          <cell r="B2700">
            <v>5.12</v>
          </cell>
        </row>
        <row r="2701">
          <cell r="A2701">
            <v>44257</v>
          </cell>
          <cell r="B2701">
            <v>5.29</v>
          </cell>
        </row>
        <row r="2702">
          <cell r="A2702">
            <v>44258</v>
          </cell>
          <cell r="B2702">
            <v>5.13</v>
          </cell>
        </row>
        <row r="2703">
          <cell r="A2703">
            <v>44259</v>
          </cell>
          <cell r="B2703">
            <v>5.12</v>
          </cell>
        </row>
        <row r="2704">
          <cell r="A2704">
            <v>44260</v>
          </cell>
          <cell r="B2704">
            <v>5.41</v>
          </cell>
        </row>
        <row r="2705">
          <cell r="A2705">
            <v>44263</v>
          </cell>
          <cell r="B2705">
            <v>5.07</v>
          </cell>
        </row>
        <row r="2706">
          <cell r="A2706">
            <v>44264</v>
          </cell>
          <cell r="B2706">
            <v>4.9400000000000004</v>
          </cell>
        </row>
        <row r="2707">
          <cell r="A2707">
            <v>44265</v>
          </cell>
          <cell r="B2707">
            <v>5.25</v>
          </cell>
        </row>
        <row r="2708">
          <cell r="A2708">
            <v>44266</v>
          </cell>
          <cell r="B2708">
            <v>5.6</v>
          </cell>
        </row>
        <row r="2709">
          <cell r="A2709">
            <v>44267</v>
          </cell>
          <cell r="B2709">
            <v>5.78</v>
          </cell>
        </row>
        <row r="2710">
          <cell r="A2710">
            <v>44270</v>
          </cell>
          <cell r="B2710">
            <v>5.63</v>
          </cell>
        </row>
        <row r="2711">
          <cell r="A2711">
            <v>44271</v>
          </cell>
          <cell r="B2711">
            <v>5.58</v>
          </cell>
        </row>
        <row r="2712">
          <cell r="A2712">
            <v>44272</v>
          </cell>
          <cell r="B2712">
            <v>5.69</v>
          </cell>
        </row>
        <row r="2713">
          <cell r="A2713">
            <v>44273</v>
          </cell>
          <cell r="B2713">
            <v>5.99</v>
          </cell>
        </row>
        <row r="2714">
          <cell r="A2714">
            <v>44274</v>
          </cell>
          <cell r="B2714">
            <v>6.6</v>
          </cell>
        </row>
        <row r="2715">
          <cell r="A2715">
            <v>44277</v>
          </cell>
          <cell r="B2715">
            <v>6.76</v>
          </cell>
        </row>
        <row r="2716">
          <cell r="A2716">
            <v>44278</v>
          </cell>
          <cell r="B2716">
            <v>6.5</v>
          </cell>
        </row>
        <row r="2717">
          <cell r="A2717">
            <v>44279</v>
          </cell>
          <cell r="B2717">
            <v>6.39</v>
          </cell>
        </row>
        <row r="2718">
          <cell r="A2718">
            <v>44280</v>
          </cell>
          <cell r="B2718">
            <v>6.56</v>
          </cell>
        </row>
        <row r="2719">
          <cell r="A2719">
            <v>44281</v>
          </cell>
          <cell r="B2719">
            <v>6.66</v>
          </cell>
        </row>
        <row r="2720">
          <cell r="A2720">
            <v>44284</v>
          </cell>
          <cell r="B2720">
            <v>6.65</v>
          </cell>
        </row>
        <row r="2721">
          <cell r="A2721">
            <v>44285</v>
          </cell>
          <cell r="B2721">
            <v>6.66</v>
          </cell>
        </row>
        <row r="2722">
          <cell r="A2722">
            <v>44286</v>
          </cell>
          <cell r="B2722">
            <v>6.63</v>
          </cell>
        </row>
        <row r="2723">
          <cell r="A2723">
            <v>44287</v>
          </cell>
          <cell r="B2723">
            <v>6.55</v>
          </cell>
        </row>
        <row r="2724">
          <cell r="A2724">
            <v>44291</v>
          </cell>
          <cell r="B2724">
            <v>7.11</v>
          </cell>
        </row>
        <row r="2725">
          <cell r="A2725">
            <v>44292</v>
          </cell>
          <cell r="B2725">
            <v>7.04</v>
          </cell>
        </row>
        <row r="2726">
          <cell r="A2726">
            <v>44293</v>
          </cell>
          <cell r="B2726">
            <v>7.27</v>
          </cell>
        </row>
        <row r="2727">
          <cell r="A2727">
            <v>44294</v>
          </cell>
          <cell r="B2727">
            <v>7.15</v>
          </cell>
        </row>
        <row r="2728">
          <cell r="A2728">
            <v>44295</v>
          </cell>
          <cell r="B2728">
            <v>7.46</v>
          </cell>
        </row>
        <row r="2729">
          <cell r="A2729">
            <v>44298</v>
          </cell>
          <cell r="B2729">
            <v>7.4</v>
          </cell>
        </row>
        <row r="2730">
          <cell r="A2730">
            <v>44299</v>
          </cell>
          <cell r="B2730">
            <v>7.47</v>
          </cell>
        </row>
        <row r="2731">
          <cell r="A2731">
            <v>44300</v>
          </cell>
          <cell r="B2731">
            <v>7.79</v>
          </cell>
        </row>
        <row r="2732">
          <cell r="A2732">
            <v>44301</v>
          </cell>
          <cell r="B2732">
            <v>7.79</v>
          </cell>
        </row>
        <row r="2733">
          <cell r="A2733">
            <v>44302</v>
          </cell>
          <cell r="B2733">
            <v>7.7</v>
          </cell>
        </row>
        <row r="2734">
          <cell r="A2734">
            <v>44305</v>
          </cell>
          <cell r="B2734">
            <v>7.93</v>
          </cell>
        </row>
        <row r="2735">
          <cell r="A2735">
            <v>44306</v>
          </cell>
          <cell r="B2735">
            <v>7.89</v>
          </cell>
        </row>
        <row r="2736">
          <cell r="A2736">
            <v>44308</v>
          </cell>
          <cell r="B2736">
            <v>7.88</v>
          </cell>
        </row>
        <row r="2737">
          <cell r="A2737">
            <v>44309</v>
          </cell>
          <cell r="B2737">
            <v>7.82</v>
          </cell>
        </row>
        <row r="2738">
          <cell r="A2738">
            <v>44312</v>
          </cell>
          <cell r="B2738">
            <v>8.0299999999999994</v>
          </cell>
        </row>
        <row r="2739">
          <cell r="A2739">
            <v>44313</v>
          </cell>
          <cell r="B2739">
            <v>7.8</v>
          </cell>
        </row>
        <row r="2740">
          <cell r="A2740">
            <v>44314</v>
          </cell>
          <cell r="B2740">
            <v>7.55</v>
          </cell>
        </row>
        <row r="2741">
          <cell r="A2741">
            <v>44315</v>
          </cell>
          <cell r="B2741">
            <v>8.0299999999999994</v>
          </cell>
        </row>
        <row r="2742">
          <cell r="A2742">
            <v>44316</v>
          </cell>
          <cell r="B2742">
            <v>8.07</v>
          </cell>
        </row>
        <row r="2743">
          <cell r="A2743">
            <v>44319</v>
          </cell>
          <cell r="B2743">
            <v>8.6999999999999993</v>
          </cell>
        </row>
        <row r="2744">
          <cell r="A2744">
            <v>44320</v>
          </cell>
          <cell r="B2744">
            <v>8.34</v>
          </cell>
        </row>
        <row r="2745">
          <cell r="A2745">
            <v>44321</v>
          </cell>
          <cell r="B2745">
            <v>8.36</v>
          </cell>
        </row>
        <row r="2746">
          <cell r="A2746">
            <v>44322</v>
          </cell>
          <cell r="B2746">
            <v>8.61</v>
          </cell>
        </row>
        <row r="2747">
          <cell r="A2747">
            <v>44323</v>
          </cell>
          <cell r="B2747">
            <v>9.1999999999999993</v>
          </cell>
        </row>
        <row r="2748">
          <cell r="A2748">
            <v>44326</v>
          </cell>
          <cell r="B2748">
            <v>8.92</v>
          </cell>
        </row>
        <row r="2749">
          <cell r="A2749">
            <v>44327</v>
          </cell>
          <cell r="B2749">
            <v>8.81</v>
          </cell>
        </row>
        <row r="2750">
          <cell r="A2750">
            <v>44328</v>
          </cell>
          <cell r="B2750">
            <v>9.19</v>
          </cell>
        </row>
        <row r="2751">
          <cell r="A2751">
            <v>44329</v>
          </cell>
          <cell r="B2751">
            <v>8.5399999999999991</v>
          </cell>
        </row>
        <row r="2752">
          <cell r="A2752">
            <v>44330</v>
          </cell>
          <cell r="B2752">
            <v>8.3000000000000007</v>
          </cell>
        </row>
        <row r="2753">
          <cell r="A2753">
            <v>44333</v>
          </cell>
          <cell r="B2753">
            <v>8.64</v>
          </cell>
        </row>
        <row r="2754">
          <cell r="A2754">
            <v>44334</v>
          </cell>
          <cell r="B2754">
            <v>8.73</v>
          </cell>
        </row>
        <row r="2755">
          <cell r="A2755">
            <v>44335</v>
          </cell>
          <cell r="B2755">
            <v>8.2200000000000006</v>
          </cell>
        </row>
        <row r="2756">
          <cell r="A2756">
            <v>44336</v>
          </cell>
          <cell r="B2756">
            <v>8.18</v>
          </cell>
        </row>
        <row r="2757">
          <cell r="A2757">
            <v>44337</v>
          </cell>
          <cell r="B2757">
            <v>7.83</v>
          </cell>
        </row>
        <row r="2758">
          <cell r="A2758">
            <v>44340</v>
          </cell>
          <cell r="B2758">
            <v>7.98</v>
          </cell>
        </row>
        <row r="2759">
          <cell r="A2759">
            <v>44341</v>
          </cell>
          <cell r="B2759">
            <v>7.75</v>
          </cell>
        </row>
        <row r="2760">
          <cell r="A2760">
            <v>44342</v>
          </cell>
          <cell r="B2760">
            <v>7.76</v>
          </cell>
        </row>
        <row r="2761">
          <cell r="A2761">
            <v>44343</v>
          </cell>
          <cell r="B2761">
            <v>7.74</v>
          </cell>
        </row>
        <row r="2762">
          <cell r="A2762">
            <v>44344</v>
          </cell>
          <cell r="B2762">
            <v>7.75</v>
          </cell>
        </row>
        <row r="2763">
          <cell r="A2763">
            <v>44347</v>
          </cell>
          <cell r="B2763">
            <v>7.74</v>
          </cell>
        </row>
        <row r="2764">
          <cell r="A2764">
            <v>44348</v>
          </cell>
          <cell r="B2764">
            <v>8.1</v>
          </cell>
        </row>
        <row r="2765">
          <cell r="A2765">
            <v>44349</v>
          </cell>
          <cell r="B2765">
            <v>8.0500000000000007</v>
          </cell>
        </row>
        <row r="2766">
          <cell r="A2766">
            <v>44351</v>
          </cell>
          <cell r="B2766">
            <v>8.32</v>
          </cell>
        </row>
        <row r="2767">
          <cell r="A2767">
            <v>44354</v>
          </cell>
          <cell r="B2767">
            <v>8.1999999999999993</v>
          </cell>
        </row>
        <row r="2768">
          <cell r="A2768">
            <v>44355</v>
          </cell>
          <cell r="B2768">
            <v>8.17</v>
          </cell>
        </row>
        <row r="2769">
          <cell r="A2769">
            <v>44356</v>
          </cell>
          <cell r="B2769">
            <v>8.18</v>
          </cell>
        </row>
        <row r="2770">
          <cell r="A2770">
            <v>44357</v>
          </cell>
          <cell r="B2770">
            <v>8.4600000000000009</v>
          </cell>
        </row>
        <row r="2771">
          <cell r="A2771">
            <v>44358</v>
          </cell>
          <cell r="B2771">
            <v>8.1999999999999993</v>
          </cell>
        </row>
        <row r="2772">
          <cell r="A2772">
            <v>44361</v>
          </cell>
          <cell r="B2772">
            <v>8.44</v>
          </cell>
        </row>
        <row r="2773">
          <cell r="A2773">
            <v>44362</v>
          </cell>
          <cell r="B2773">
            <v>8.52</v>
          </cell>
        </row>
        <row r="2774">
          <cell r="A2774">
            <v>44363</v>
          </cell>
          <cell r="B2774">
            <v>8.5500000000000007</v>
          </cell>
        </row>
        <row r="2775">
          <cell r="A2775">
            <v>44364</v>
          </cell>
          <cell r="B2775">
            <v>8.32</v>
          </cell>
        </row>
        <row r="2776">
          <cell r="A2776">
            <v>44365</v>
          </cell>
          <cell r="B2776">
            <v>8.5299999999999994</v>
          </cell>
        </row>
        <row r="2777">
          <cell r="A2777">
            <v>44368</v>
          </cell>
          <cell r="B2777">
            <v>8.43</v>
          </cell>
        </row>
        <row r="2778">
          <cell r="A2778">
            <v>44369</v>
          </cell>
          <cell r="B2778">
            <v>8.3800000000000008</v>
          </cell>
        </row>
        <row r="2779">
          <cell r="A2779">
            <v>44370</v>
          </cell>
          <cell r="B2779">
            <v>8.39</v>
          </cell>
        </row>
        <row r="2780">
          <cell r="A2780">
            <v>44371</v>
          </cell>
          <cell r="B2780">
            <v>8.48</v>
          </cell>
        </row>
        <row r="2781">
          <cell r="A2781">
            <v>44372</v>
          </cell>
          <cell r="B2781">
            <v>8.4499999999999993</v>
          </cell>
        </row>
        <row r="2782">
          <cell r="A2782">
            <v>44375</v>
          </cell>
          <cell r="B2782">
            <v>8.5</v>
          </cell>
        </row>
        <row r="2783">
          <cell r="A2783">
            <v>44376</v>
          </cell>
          <cell r="B2783">
            <v>8.73</v>
          </cell>
        </row>
        <row r="2784">
          <cell r="A2784">
            <v>44377</v>
          </cell>
          <cell r="B2784">
            <v>8.77</v>
          </cell>
        </row>
        <row r="2785">
          <cell r="A2785">
            <v>44378</v>
          </cell>
          <cell r="B2785">
            <v>8.77</v>
          </cell>
        </row>
        <row r="2786">
          <cell r="A2786">
            <v>44379</v>
          </cell>
          <cell r="B2786">
            <v>8.9499999999999993</v>
          </cell>
        </row>
        <row r="2787">
          <cell r="A2787">
            <v>44382</v>
          </cell>
          <cell r="B2787">
            <v>8.93</v>
          </cell>
        </row>
        <row r="2788">
          <cell r="A2788">
            <v>44383</v>
          </cell>
          <cell r="B2788">
            <v>8.69</v>
          </cell>
        </row>
        <row r="2789">
          <cell r="A2789">
            <v>44384</v>
          </cell>
          <cell r="B2789">
            <v>8.85</v>
          </cell>
        </row>
        <row r="2790">
          <cell r="A2790">
            <v>44385</v>
          </cell>
          <cell r="B2790">
            <v>8.4600000000000009</v>
          </cell>
        </row>
        <row r="2791">
          <cell r="A2791">
            <v>44389</v>
          </cell>
          <cell r="B2791">
            <v>8.9600000000000009</v>
          </cell>
        </row>
        <row r="2792">
          <cell r="A2792">
            <v>44390</v>
          </cell>
          <cell r="B2792">
            <v>8.82</v>
          </cell>
        </row>
        <row r="2793">
          <cell r="A2793">
            <v>44391</v>
          </cell>
          <cell r="B2793">
            <v>9</v>
          </cell>
        </row>
        <row r="2794">
          <cell r="A2794">
            <v>44392</v>
          </cell>
          <cell r="B2794">
            <v>9.1300000000000008</v>
          </cell>
        </row>
        <row r="2795">
          <cell r="A2795">
            <v>44393</v>
          </cell>
          <cell r="B2795">
            <v>8.82</v>
          </cell>
        </row>
        <row r="2796">
          <cell r="A2796">
            <v>44396</v>
          </cell>
          <cell r="B2796">
            <v>8.59</v>
          </cell>
        </row>
        <row r="2797">
          <cell r="A2797">
            <v>44397</v>
          </cell>
          <cell r="B2797">
            <v>8.56</v>
          </cell>
        </row>
        <row r="2798">
          <cell r="A2798">
            <v>44398</v>
          </cell>
          <cell r="B2798">
            <v>8.4499999999999993</v>
          </cell>
        </row>
        <row r="2799">
          <cell r="A2799">
            <v>44399</v>
          </cell>
          <cell r="B2799">
            <v>8.66</v>
          </cell>
        </row>
        <row r="2800">
          <cell r="A2800">
            <v>44400</v>
          </cell>
          <cell r="B2800">
            <v>8.3800000000000008</v>
          </cell>
        </row>
        <row r="2801">
          <cell r="A2801">
            <v>44403</v>
          </cell>
          <cell r="B2801">
            <v>8.0299999999999994</v>
          </cell>
        </row>
        <row r="2802">
          <cell r="A2802">
            <v>44404</v>
          </cell>
          <cell r="B2802">
            <v>8.16</v>
          </cell>
        </row>
        <row r="2803">
          <cell r="A2803">
            <v>44405</v>
          </cell>
          <cell r="B2803">
            <v>8.2799999999999994</v>
          </cell>
        </row>
        <row r="2804">
          <cell r="A2804">
            <v>44406</v>
          </cell>
          <cell r="B2804">
            <v>8.11</v>
          </cell>
        </row>
        <row r="2805">
          <cell r="A2805">
            <v>44407</v>
          </cell>
          <cell r="B2805">
            <v>7.99</v>
          </cell>
        </row>
        <row r="2806">
          <cell r="A2806">
            <v>44410</v>
          </cell>
          <cell r="B2806">
            <v>8.24</v>
          </cell>
        </row>
        <row r="2807">
          <cell r="A2807">
            <v>44411</v>
          </cell>
          <cell r="B2807">
            <v>8.1</v>
          </cell>
        </row>
        <row r="2808">
          <cell r="A2808">
            <v>44412</v>
          </cell>
          <cell r="B2808">
            <v>7.99</v>
          </cell>
        </row>
        <row r="2809">
          <cell r="A2809">
            <v>44413</v>
          </cell>
          <cell r="B2809">
            <v>7.89</v>
          </cell>
        </row>
        <row r="2810">
          <cell r="A2810">
            <v>44414</v>
          </cell>
          <cell r="B2810">
            <v>7.93</v>
          </cell>
        </row>
        <row r="2811">
          <cell r="A2811">
            <v>44417</v>
          </cell>
          <cell r="B2811">
            <v>7.82</v>
          </cell>
        </row>
        <row r="2812">
          <cell r="A2812">
            <v>44418</v>
          </cell>
          <cell r="B2812">
            <v>7.89</v>
          </cell>
        </row>
        <row r="2813">
          <cell r="A2813">
            <v>44419</v>
          </cell>
          <cell r="B2813">
            <v>7.67</v>
          </cell>
        </row>
        <row r="2814">
          <cell r="A2814">
            <v>44420</v>
          </cell>
          <cell r="B2814">
            <v>7.88</v>
          </cell>
        </row>
        <row r="2815">
          <cell r="A2815">
            <v>44421</v>
          </cell>
          <cell r="B2815">
            <v>8.08</v>
          </cell>
        </row>
        <row r="2816">
          <cell r="A2816">
            <v>44424</v>
          </cell>
          <cell r="B2816">
            <v>7.12</v>
          </cell>
        </row>
        <row r="2817">
          <cell r="A2817">
            <v>44425</v>
          </cell>
          <cell r="B2817">
            <v>6.85</v>
          </cell>
        </row>
        <row r="2818">
          <cell r="A2818">
            <v>44426</v>
          </cell>
          <cell r="B2818">
            <v>7.14</v>
          </cell>
        </row>
        <row r="2819">
          <cell r="A2819">
            <v>44427</v>
          </cell>
          <cell r="B2819">
            <v>7.5</v>
          </cell>
        </row>
        <row r="2820">
          <cell r="A2820">
            <v>44428</v>
          </cell>
          <cell r="B2820">
            <v>7.56</v>
          </cell>
        </row>
        <row r="2821">
          <cell r="A2821">
            <v>44431</v>
          </cell>
          <cell r="B2821">
            <v>7.75</v>
          </cell>
        </row>
        <row r="2822">
          <cell r="A2822">
            <v>44432</v>
          </cell>
          <cell r="B2822">
            <v>7.87</v>
          </cell>
        </row>
        <row r="2823">
          <cell r="A2823">
            <v>44433</v>
          </cell>
          <cell r="B2823">
            <v>7.85</v>
          </cell>
        </row>
        <row r="2824">
          <cell r="A2824">
            <v>44434</v>
          </cell>
          <cell r="B2824">
            <v>7.87</v>
          </cell>
        </row>
        <row r="2825">
          <cell r="A2825">
            <v>44435</v>
          </cell>
          <cell r="B2825">
            <v>7.96</v>
          </cell>
        </row>
        <row r="2826">
          <cell r="A2826">
            <v>44438</v>
          </cell>
          <cell r="B2826">
            <v>7.53</v>
          </cell>
        </row>
        <row r="2827">
          <cell r="A2827">
            <v>44439</v>
          </cell>
          <cell r="B2827">
            <v>7.51</v>
          </cell>
        </row>
        <row r="2828">
          <cell r="A2828">
            <v>44440</v>
          </cell>
          <cell r="B2828">
            <v>7.3</v>
          </cell>
        </row>
        <row r="2829">
          <cell r="A2829">
            <v>44441</v>
          </cell>
          <cell r="B2829">
            <v>7.08</v>
          </cell>
        </row>
        <row r="2830">
          <cell r="A2830">
            <v>44442</v>
          </cell>
          <cell r="B2830">
            <v>6.99</v>
          </cell>
        </row>
        <row r="2831">
          <cell r="A2831">
            <v>44445</v>
          </cell>
          <cell r="B2831">
            <v>6.93</v>
          </cell>
        </row>
        <row r="2832">
          <cell r="A2832">
            <v>44447</v>
          </cell>
          <cell r="B2832">
            <v>6.46</v>
          </cell>
        </row>
        <row r="2833">
          <cell r="A2833">
            <v>44448</v>
          </cell>
          <cell r="B2833">
            <v>6.5</v>
          </cell>
        </row>
        <row r="2834">
          <cell r="A2834">
            <v>44449</v>
          </cell>
          <cell r="B2834">
            <v>6.73</v>
          </cell>
        </row>
        <row r="2835">
          <cell r="A2835">
            <v>44452</v>
          </cell>
          <cell r="B2835">
            <v>6.88</v>
          </cell>
        </row>
        <row r="2836">
          <cell r="A2836">
            <v>44453</v>
          </cell>
          <cell r="B2836">
            <v>6.81</v>
          </cell>
        </row>
        <row r="2837">
          <cell r="A2837">
            <v>44454</v>
          </cell>
          <cell r="B2837">
            <v>6.76</v>
          </cell>
        </row>
        <row r="2838">
          <cell r="A2838">
            <v>44455</v>
          </cell>
          <cell r="B2838">
            <v>6.61</v>
          </cell>
        </row>
        <row r="2839">
          <cell r="A2839">
            <v>44456</v>
          </cell>
          <cell r="B2839">
            <v>6.58</v>
          </cell>
        </row>
        <row r="2840">
          <cell r="A2840">
            <v>44459</v>
          </cell>
          <cell r="B2840">
            <v>6.42</v>
          </cell>
        </row>
        <row r="2841">
          <cell r="A2841">
            <v>44460</v>
          </cell>
          <cell r="B2841">
            <v>6.85</v>
          </cell>
        </row>
        <row r="2842">
          <cell r="A2842">
            <v>44461</v>
          </cell>
          <cell r="B2842">
            <v>7.03</v>
          </cell>
        </row>
        <row r="2843">
          <cell r="A2843">
            <v>44462</v>
          </cell>
          <cell r="B2843">
            <v>7.03</v>
          </cell>
        </row>
        <row r="2844">
          <cell r="A2844">
            <v>44463</v>
          </cell>
          <cell r="B2844">
            <v>6.89</v>
          </cell>
        </row>
        <row r="2845">
          <cell r="A2845">
            <v>44466</v>
          </cell>
          <cell r="B2845">
            <v>6.74</v>
          </cell>
        </row>
        <row r="2846">
          <cell r="A2846">
            <v>44467</v>
          </cell>
          <cell r="B2846">
            <v>6.63</v>
          </cell>
        </row>
        <row r="2847">
          <cell r="A2847">
            <v>44468</v>
          </cell>
          <cell r="B2847">
            <v>6.5</v>
          </cell>
        </row>
        <row r="2848">
          <cell r="A2848">
            <v>44469</v>
          </cell>
          <cell r="B2848">
            <v>6.19</v>
          </cell>
        </row>
        <row r="2849">
          <cell r="A2849">
            <v>44470</v>
          </cell>
          <cell r="B2849">
            <v>6.37</v>
          </cell>
        </row>
        <row r="2850">
          <cell r="A2850">
            <v>44473</v>
          </cell>
          <cell r="B2850">
            <v>5.89</v>
          </cell>
        </row>
        <row r="2851">
          <cell r="A2851">
            <v>44474</v>
          </cell>
          <cell r="B2851">
            <v>5.61</v>
          </cell>
        </row>
        <row r="2852">
          <cell r="A2852">
            <v>44475</v>
          </cell>
          <cell r="B2852">
            <v>5.53</v>
          </cell>
        </row>
        <row r="2853">
          <cell r="A2853">
            <v>44476</v>
          </cell>
          <cell r="B2853">
            <v>5.79</v>
          </cell>
        </row>
        <row r="2854">
          <cell r="A2854">
            <v>44477</v>
          </cell>
          <cell r="B2854">
            <v>5.99</v>
          </cell>
        </row>
        <row r="2855">
          <cell r="A2855">
            <v>44480</v>
          </cell>
          <cell r="B2855">
            <v>5.91</v>
          </cell>
        </row>
        <row r="2856">
          <cell r="A2856">
            <v>44482</v>
          </cell>
          <cell r="B2856">
            <v>6.13</v>
          </cell>
        </row>
        <row r="2857">
          <cell r="A2857">
            <v>44483</v>
          </cell>
          <cell r="B2857">
            <v>5.84</v>
          </cell>
        </row>
        <row r="2858">
          <cell r="A2858">
            <v>44484</v>
          </cell>
          <cell r="B2858">
            <v>6.11</v>
          </cell>
        </row>
        <row r="2859">
          <cell r="A2859">
            <v>44487</v>
          </cell>
          <cell r="B2859">
            <v>6.05</v>
          </cell>
        </row>
        <row r="2860">
          <cell r="A2860">
            <v>44488</v>
          </cell>
          <cell r="B2860">
            <v>5.7</v>
          </cell>
        </row>
        <row r="2861">
          <cell r="A2861">
            <v>44489</v>
          </cell>
          <cell r="B2861">
            <v>5.63</v>
          </cell>
        </row>
        <row r="2862">
          <cell r="A2862">
            <v>44490</v>
          </cell>
          <cell r="B2862">
            <v>5.6</v>
          </cell>
        </row>
        <row r="2863">
          <cell r="A2863">
            <v>44491</v>
          </cell>
          <cell r="B2863">
            <v>5.0999999999999996</v>
          </cell>
        </row>
        <row r="2864">
          <cell r="A2864">
            <v>44494</v>
          </cell>
          <cell r="B2864">
            <v>5.52</v>
          </cell>
        </row>
        <row r="2865">
          <cell r="A2865">
            <v>44495</v>
          </cell>
          <cell r="B2865">
            <v>5.19</v>
          </cell>
        </row>
        <row r="2866">
          <cell r="A2866">
            <v>44496</v>
          </cell>
          <cell r="B2866">
            <v>5.34</v>
          </cell>
        </row>
        <row r="2867">
          <cell r="A2867">
            <v>44497</v>
          </cell>
          <cell r="B2867">
            <v>5.1100000000000003</v>
          </cell>
        </row>
        <row r="2868">
          <cell r="A2868">
            <v>44498</v>
          </cell>
          <cell r="B2868">
            <v>5.03</v>
          </cell>
        </row>
        <row r="2869">
          <cell r="A2869">
            <v>44501</v>
          </cell>
          <cell r="B2869">
            <v>5.28</v>
          </cell>
        </row>
        <row r="2870">
          <cell r="A2870">
            <v>44503</v>
          </cell>
          <cell r="B2870">
            <v>5.49</v>
          </cell>
        </row>
        <row r="2871">
          <cell r="A2871">
            <v>44504</v>
          </cell>
          <cell r="B2871">
            <v>5.25</v>
          </cell>
        </row>
        <row r="2872">
          <cell r="A2872">
            <v>44505</v>
          </cell>
          <cell r="B2872">
            <v>5.41</v>
          </cell>
        </row>
        <row r="2873">
          <cell r="A2873">
            <v>44508</v>
          </cell>
          <cell r="B2873">
            <v>5.2</v>
          </cell>
        </row>
        <row r="2874">
          <cell r="A2874">
            <v>44509</v>
          </cell>
          <cell r="B2874">
            <v>5.38</v>
          </cell>
        </row>
        <row r="2875">
          <cell r="A2875">
            <v>44510</v>
          </cell>
          <cell r="B2875">
            <v>5.76</v>
          </cell>
        </row>
        <row r="2876">
          <cell r="A2876">
            <v>44511</v>
          </cell>
          <cell r="B2876">
            <v>5.99</v>
          </cell>
        </row>
        <row r="2877">
          <cell r="A2877">
            <v>44512</v>
          </cell>
          <cell r="B2877">
            <v>5.89</v>
          </cell>
        </row>
        <row r="2878">
          <cell r="A2878">
            <v>44516</v>
          </cell>
          <cell r="B2878">
            <v>5.73</v>
          </cell>
        </row>
        <row r="2879">
          <cell r="A2879">
            <v>44517</v>
          </cell>
          <cell r="B2879">
            <v>5.8</v>
          </cell>
        </row>
        <row r="2880">
          <cell r="A2880">
            <v>44518</v>
          </cell>
          <cell r="B2880">
            <v>5.55</v>
          </cell>
        </row>
        <row r="2881">
          <cell r="A2881">
            <v>44519</v>
          </cell>
          <cell r="B2881">
            <v>5.66</v>
          </cell>
        </row>
        <row r="2882">
          <cell r="A2882">
            <v>44522</v>
          </cell>
          <cell r="B2882">
            <v>5.47</v>
          </cell>
        </row>
        <row r="2883">
          <cell r="A2883">
            <v>44523</v>
          </cell>
          <cell r="B2883">
            <v>5.34</v>
          </cell>
        </row>
        <row r="2884">
          <cell r="A2884">
            <v>44524</v>
          </cell>
          <cell r="B2884">
            <v>5.43</v>
          </cell>
        </row>
        <row r="2885">
          <cell r="A2885">
            <v>44525</v>
          </cell>
          <cell r="B2885">
            <v>5.66</v>
          </cell>
        </row>
        <row r="2886">
          <cell r="A2886">
            <v>44526</v>
          </cell>
          <cell r="B2886">
            <v>5.34</v>
          </cell>
        </row>
        <row r="2887">
          <cell r="A2887">
            <v>44529</v>
          </cell>
          <cell r="B2887">
            <v>5.54</v>
          </cell>
        </row>
        <row r="2888">
          <cell r="A2888">
            <v>44530</v>
          </cell>
          <cell r="B2888">
            <v>5.49</v>
          </cell>
        </row>
        <row r="2889">
          <cell r="A2889">
            <v>44531</v>
          </cell>
          <cell r="B2889">
            <v>5.41</v>
          </cell>
        </row>
        <row r="2890">
          <cell r="A2890">
            <v>44532</v>
          </cell>
          <cell r="B2890">
            <v>5.55</v>
          </cell>
        </row>
        <row r="2891">
          <cell r="A2891">
            <v>44533</v>
          </cell>
          <cell r="B2891">
            <v>6.01</v>
          </cell>
        </row>
        <row r="2892">
          <cell r="A2892">
            <v>44536</v>
          </cell>
          <cell r="B2892">
            <v>6.3</v>
          </cell>
        </row>
        <row r="2893">
          <cell r="A2893">
            <v>44537</v>
          </cell>
          <cell r="B2893">
            <v>6.13</v>
          </cell>
        </row>
        <row r="2894">
          <cell r="A2894">
            <v>44538</v>
          </cell>
          <cell r="B2894">
            <v>6.54</v>
          </cell>
        </row>
        <row r="2895">
          <cell r="A2895">
            <v>44539</v>
          </cell>
          <cell r="B2895">
            <v>6.37</v>
          </cell>
        </row>
        <row r="2896">
          <cell r="A2896">
            <v>44540</v>
          </cell>
          <cell r="B2896">
            <v>6.64</v>
          </cell>
        </row>
        <row r="2897">
          <cell r="A2897">
            <v>44543</v>
          </cell>
          <cell r="B2897">
            <v>6.76</v>
          </cell>
        </row>
        <row r="2898">
          <cell r="A2898">
            <v>44544</v>
          </cell>
          <cell r="B2898">
            <v>6.9</v>
          </cell>
        </row>
        <row r="2899">
          <cell r="A2899">
            <v>44545</v>
          </cell>
          <cell r="B2899">
            <v>6.85</v>
          </cell>
        </row>
        <row r="2900">
          <cell r="A2900">
            <v>44546</v>
          </cell>
          <cell r="B2900">
            <v>6.35</v>
          </cell>
        </row>
        <row r="2901">
          <cell r="A2901">
            <v>44547</v>
          </cell>
          <cell r="B2901">
            <v>6.48</v>
          </cell>
        </row>
        <row r="2902">
          <cell r="A2902">
            <v>44550</v>
          </cell>
          <cell r="B2902">
            <v>6.25</v>
          </cell>
        </row>
        <row r="2903">
          <cell r="A2903">
            <v>44551</v>
          </cell>
          <cell r="B2903">
            <v>6.35</v>
          </cell>
        </row>
        <row r="2904">
          <cell r="A2904">
            <v>44552</v>
          </cell>
          <cell r="B2904">
            <v>6.22</v>
          </cell>
        </row>
        <row r="2905">
          <cell r="A2905">
            <v>44553</v>
          </cell>
          <cell r="B2905">
            <v>6.09</v>
          </cell>
        </row>
        <row r="2906">
          <cell r="A2906">
            <v>44557</v>
          </cell>
          <cell r="B2906">
            <v>6.29</v>
          </cell>
        </row>
        <row r="2907">
          <cell r="A2907">
            <v>44558</v>
          </cell>
          <cell r="B2907">
            <v>6.35</v>
          </cell>
        </row>
        <row r="2908">
          <cell r="A2908">
            <v>44559</v>
          </cell>
          <cell r="B2908">
            <v>6.35</v>
          </cell>
        </row>
        <row r="2909">
          <cell r="A2909">
            <v>44560</v>
          </cell>
          <cell r="B2909">
            <v>6.39</v>
          </cell>
        </row>
        <row r="2910">
          <cell r="A2910">
            <v>44564</v>
          </cell>
          <cell r="B2910">
            <v>6.1</v>
          </cell>
        </row>
        <row r="2911">
          <cell r="A2911">
            <v>44565</v>
          </cell>
          <cell r="B2911">
            <v>5.73</v>
          </cell>
        </row>
        <row r="2912">
          <cell r="A2912">
            <v>44566</v>
          </cell>
          <cell r="B2912">
            <v>5.2</v>
          </cell>
        </row>
        <row r="2913">
          <cell r="A2913">
            <v>44567</v>
          </cell>
          <cell r="B2913">
            <v>5.17</v>
          </cell>
        </row>
        <row r="2914">
          <cell r="A2914">
            <v>44568</v>
          </cell>
          <cell r="B2914">
            <v>5.22</v>
          </cell>
        </row>
        <row r="2915">
          <cell r="A2915">
            <v>44571</v>
          </cell>
          <cell r="B2915">
            <v>5.09</v>
          </cell>
        </row>
        <row r="2916">
          <cell r="A2916">
            <v>44572</v>
          </cell>
          <cell r="B2916">
            <v>5.21</v>
          </cell>
        </row>
        <row r="2917">
          <cell r="A2917">
            <v>44573</v>
          </cell>
          <cell r="B2917">
            <v>5.38</v>
          </cell>
        </row>
        <row r="2918">
          <cell r="A2918">
            <v>44574</v>
          </cell>
          <cell r="B2918">
            <v>5.42</v>
          </cell>
        </row>
        <row r="2919">
          <cell r="A2919">
            <v>44575</v>
          </cell>
          <cell r="B2919">
            <v>5.4</v>
          </cell>
        </row>
        <row r="2920">
          <cell r="A2920">
            <v>44578</v>
          </cell>
          <cell r="B2920">
            <v>5.63</v>
          </cell>
        </row>
        <row r="2921">
          <cell r="A2921">
            <v>44579</v>
          </cell>
          <cell r="B2921">
            <v>5.35</v>
          </cell>
        </row>
        <row r="2922">
          <cell r="A2922">
            <v>44580</v>
          </cell>
          <cell r="B2922">
            <v>5.57</v>
          </cell>
        </row>
        <row r="2923">
          <cell r="A2923">
            <v>44581</v>
          </cell>
          <cell r="B2923">
            <v>5.75</v>
          </cell>
        </row>
        <row r="2924">
          <cell r="A2924">
            <v>44582</v>
          </cell>
          <cell r="B2924">
            <v>5.77</v>
          </cell>
        </row>
        <row r="2925">
          <cell r="A2925">
            <v>44585</v>
          </cell>
          <cell r="B2925">
            <v>5.92</v>
          </cell>
        </row>
        <row r="2926">
          <cell r="A2926">
            <v>44586</v>
          </cell>
          <cell r="B2926">
            <v>6.05</v>
          </cell>
        </row>
        <row r="2927">
          <cell r="A2927">
            <v>44587</v>
          </cell>
          <cell r="B2927">
            <v>6.23</v>
          </cell>
        </row>
        <row r="2928">
          <cell r="A2928">
            <v>44588</v>
          </cell>
          <cell r="B2928">
            <v>6.4</v>
          </cell>
        </row>
        <row r="2929">
          <cell r="A2929">
            <v>44589</v>
          </cell>
          <cell r="B2929">
            <v>6.31</v>
          </cell>
        </row>
        <row r="2930">
          <cell r="A2930">
            <v>44592</v>
          </cell>
          <cell r="B2930">
            <v>6.42</v>
          </cell>
        </row>
        <row r="2931">
          <cell r="A2931">
            <v>44593</v>
          </cell>
          <cell r="B2931">
            <v>6.46</v>
          </cell>
        </row>
        <row r="2932">
          <cell r="A2932">
            <v>44594</v>
          </cell>
          <cell r="B2932">
            <v>6.26</v>
          </cell>
        </row>
        <row r="2933">
          <cell r="A2933">
            <v>44595</v>
          </cell>
          <cell r="B2933">
            <v>6.3</v>
          </cell>
        </row>
        <row r="2934">
          <cell r="A2934">
            <v>44596</v>
          </cell>
          <cell r="B2934">
            <v>6.07</v>
          </cell>
        </row>
        <row r="2935">
          <cell r="A2935">
            <v>44599</v>
          </cell>
          <cell r="B2935">
            <v>5.89</v>
          </cell>
        </row>
        <row r="2936">
          <cell r="A2936">
            <v>44600</v>
          </cell>
          <cell r="B2936">
            <v>6.07</v>
          </cell>
        </row>
        <row r="2937">
          <cell r="A2937">
            <v>44601</v>
          </cell>
          <cell r="B2937">
            <v>5.94</v>
          </cell>
        </row>
        <row r="2938">
          <cell r="A2938">
            <v>44602</v>
          </cell>
          <cell r="B2938">
            <v>6.28</v>
          </cell>
        </row>
        <row r="2939">
          <cell r="A2939">
            <v>44603</v>
          </cell>
          <cell r="B2939">
            <v>6.15</v>
          </cell>
        </row>
        <row r="2940">
          <cell r="A2940">
            <v>44606</v>
          </cell>
          <cell r="B2940">
            <v>6.28</v>
          </cell>
        </row>
        <row r="2941">
          <cell r="A2941">
            <v>44607</v>
          </cell>
          <cell r="B2941">
            <v>6.69</v>
          </cell>
        </row>
        <row r="2942">
          <cell r="A2942">
            <v>44608</v>
          </cell>
          <cell r="B2942">
            <v>6.49</v>
          </cell>
        </row>
        <row r="2943">
          <cell r="A2943">
            <v>44609</v>
          </cell>
          <cell r="B2943">
            <v>6.34</v>
          </cell>
        </row>
        <row r="2944">
          <cell r="A2944">
            <v>44610</v>
          </cell>
          <cell r="B2944">
            <v>6.36</v>
          </cell>
        </row>
        <row r="2945">
          <cell r="A2945">
            <v>44613</v>
          </cell>
          <cell r="B2945">
            <v>5.92</v>
          </cell>
        </row>
        <row r="2946">
          <cell r="A2946">
            <v>44614</v>
          </cell>
          <cell r="B2946">
            <v>6.23</v>
          </cell>
        </row>
        <row r="2947">
          <cell r="A2947">
            <v>44615</v>
          </cell>
          <cell r="B2947">
            <v>6.19</v>
          </cell>
        </row>
        <row r="2948">
          <cell r="A2948">
            <v>44616</v>
          </cell>
          <cell r="B2948">
            <v>6.16</v>
          </cell>
        </row>
        <row r="2949">
          <cell r="A2949">
            <v>44617</v>
          </cell>
          <cell r="B2949">
            <v>6.28</v>
          </cell>
        </row>
        <row r="2950">
          <cell r="A2950">
            <v>44622</v>
          </cell>
          <cell r="B2950">
            <v>6.49</v>
          </cell>
        </row>
        <row r="2951">
          <cell r="A2951">
            <v>44623</v>
          </cell>
          <cell r="B2951">
            <v>6.54</v>
          </cell>
        </row>
        <row r="2952">
          <cell r="A2952">
            <v>44624</v>
          </cell>
          <cell r="B2952">
            <v>6.42</v>
          </cell>
        </row>
        <row r="2953">
          <cell r="A2953">
            <v>44627</v>
          </cell>
          <cell r="B2953">
            <v>5.82</v>
          </cell>
        </row>
        <row r="2954">
          <cell r="A2954">
            <v>44628</v>
          </cell>
          <cell r="B2954">
            <v>5.99</v>
          </cell>
        </row>
        <row r="2955">
          <cell r="A2955">
            <v>44629</v>
          </cell>
          <cell r="B2955">
            <v>6.38</v>
          </cell>
        </row>
        <row r="2956">
          <cell r="A2956">
            <v>44630</v>
          </cell>
          <cell r="B2956">
            <v>6.37</v>
          </cell>
        </row>
        <row r="2957">
          <cell r="A2957">
            <v>44631</v>
          </cell>
          <cell r="B2957">
            <v>6.04</v>
          </cell>
        </row>
        <row r="2958">
          <cell r="A2958">
            <v>44634</v>
          </cell>
          <cell r="B2958">
            <v>5.81</v>
          </cell>
        </row>
        <row r="2959">
          <cell r="A2959">
            <v>44635</v>
          </cell>
          <cell r="B2959">
            <v>5.97</v>
          </cell>
        </row>
        <row r="2960">
          <cell r="A2960">
            <v>44636</v>
          </cell>
          <cell r="B2960">
            <v>5.95</v>
          </cell>
        </row>
        <row r="2961">
          <cell r="A2961">
            <v>44637</v>
          </cell>
          <cell r="B2961">
            <v>6.38</v>
          </cell>
        </row>
        <row r="2962">
          <cell r="A2962">
            <v>44638</v>
          </cell>
          <cell r="B2962">
            <v>6.52</v>
          </cell>
        </row>
        <row r="2963">
          <cell r="A2963">
            <v>44641</v>
          </cell>
          <cell r="B2963">
            <v>6.45</v>
          </cell>
        </row>
        <row r="2964">
          <cell r="A2964">
            <v>44642</v>
          </cell>
          <cell r="B2964">
            <v>6.62</v>
          </cell>
        </row>
        <row r="2965">
          <cell r="A2965">
            <v>44643</v>
          </cell>
          <cell r="B2965">
            <v>6.54</v>
          </cell>
        </row>
        <row r="2966">
          <cell r="A2966">
            <v>44644</v>
          </cell>
          <cell r="B2966">
            <v>7.15</v>
          </cell>
        </row>
        <row r="2967">
          <cell r="A2967">
            <v>44645</v>
          </cell>
          <cell r="B2967">
            <v>7.42</v>
          </cell>
        </row>
        <row r="2968">
          <cell r="A2968">
            <v>44648</v>
          </cell>
          <cell r="B2968">
            <v>7.54</v>
          </cell>
        </row>
        <row r="2969">
          <cell r="A2969">
            <v>44649</v>
          </cell>
          <cell r="B2969">
            <v>7.39</v>
          </cell>
        </row>
        <row r="2970">
          <cell r="A2970">
            <v>44650</v>
          </cell>
          <cell r="B2970">
            <v>7.4</v>
          </cell>
        </row>
        <row r="2971">
          <cell r="A2971">
            <v>44651</v>
          </cell>
          <cell r="B2971">
            <v>7.62</v>
          </cell>
        </row>
        <row r="2972">
          <cell r="A2972">
            <v>44652</v>
          </cell>
          <cell r="B2972">
            <v>7.7</v>
          </cell>
        </row>
        <row r="2973">
          <cell r="A2973">
            <v>44655</v>
          </cell>
          <cell r="B2973">
            <v>7.84</v>
          </cell>
        </row>
        <row r="2974">
          <cell r="A2974">
            <v>44656</v>
          </cell>
          <cell r="B2974">
            <v>7.82</v>
          </cell>
        </row>
        <row r="2975">
          <cell r="A2975">
            <v>44657</v>
          </cell>
          <cell r="B2975">
            <v>7.62</v>
          </cell>
        </row>
        <row r="2976">
          <cell r="A2976">
            <v>44658</v>
          </cell>
          <cell r="B2976">
            <v>7.95</v>
          </cell>
        </row>
        <row r="2977">
          <cell r="A2977">
            <v>44659</v>
          </cell>
          <cell r="B2977">
            <v>8.08</v>
          </cell>
        </row>
        <row r="2978">
          <cell r="A2978">
            <v>44662</v>
          </cell>
          <cell r="B2978">
            <v>7.91</v>
          </cell>
        </row>
        <row r="2979">
          <cell r="A2979">
            <v>44663</v>
          </cell>
          <cell r="B2979">
            <v>7.92</v>
          </cell>
        </row>
        <row r="2980">
          <cell r="A2980">
            <v>44664</v>
          </cell>
          <cell r="B2980">
            <v>8.14</v>
          </cell>
        </row>
        <row r="2981">
          <cell r="A2981">
            <v>44665</v>
          </cell>
          <cell r="B2981">
            <v>8.11</v>
          </cell>
        </row>
        <row r="2982">
          <cell r="A2982">
            <v>44669</v>
          </cell>
          <cell r="B2982">
            <v>7.96</v>
          </cell>
        </row>
        <row r="2983">
          <cell r="A2983">
            <v>44670</v>
          </cell>
          <cell r="B2983">
            <v>8.33</v>
          </cell>
        </row>
        <row r="2984">
          <cell r="A2984">
            <v>44671</v>
          </cell>
          <cell r="B2984">
            <v>8.23</v>
          </cell>
        </row>
        <row r="2985">
          <cell r="A2985">
            <v>44673</v>
          </cell>
          <cell r="B2985">
            <v>8.02</v>
          </cell>
        </row>
        <row r="2986">
          <cell r="A2986">
            <v>44676</v>
          </cell>
          <cell r="B2986">
            <v>8.06</v>
          </cell>
        </row>
        <row r="2987">
          <cell r="A2987">
            <v>44677</v>
          </cell>
          <cell r="B2987">
            <v>7.64</v>
          </cell>
        </row>
        <row r="2988">
          <cell r="A2988">
            <v>44678</v>
          </cell>
          <cell r="B2988">
            <v>7.39</v>
          </cell>
        </row>
        <row r="2989">
          <cell r="A2989">
            <v>44679</v>
          </cell>
          <cell r="B2989">
            <v>7.47</v>
          </cell>
        </row>
        <row r="2990">
          <cell r="A2990">
            <v>44680</v>
          </cell>
          <cell r="B2990">
            <v>7.44</v>
          </cell>
        </row>
        <row r="2991">
          <cell r="A2991">
            <v>44683</v>
          </cell>
          <cell r="B2991">
            <v>7.11</v>
          </cell>
        </row>
        <row r="2992">
          <cell r="A2992">
            <v>44684</v>
          </cell>
          <cell r="B2992">
            <v>7.06</v>
          </cell>
        </row>
        <row r="2993">
          <cell r="A2993">
            <v>44685</v>
          </cell>
          <cell r="B2993">
            <v>7.23</v>
          </cell>
        </row>
        <row r="2994">
          <cell r="A2994">
            <v>44686</v>
          </cell>
          <cell r="B2994">
            <v>7.01</v>
          </cell>
        </row>
        <row r="2995">
          <cell r="A2995">
            <v>44687</v>
          </cell>
          <cell r="B2995">
            <v>6.81</v>
          </cell>
        </row>
        <row r="2996">
          <cell r="A2996">
            <v>44690</v>
          </cell>
          <cell r="B2996">
            <v>6.56</v>
          </cell>
        </row>
        <row r="2997">
          <cell r="A2997">
            <v>44691</v>
          </cell>
          <cell r="B2997">
            <v>6.72</v>
          </cell>
        </row>
        <row r="2998">
          <cell r="A2998">
            <v>44692</v>
          </cell>
          <cell r="B2998">
            <v>6.88</v>
          </cell>
        </row>
        <row r="2999">
          <cell r="A2999">
            <v>44693</v>
          </cell>
          <cell r="B2999">
            <v>7.03</v>
          </cell>
        </row>
        <row r="3000">
          <cell r="A3000">
            <v>44694</v>
          </cell>
          <cell r="B3000">
            <v>7.08</v>
          </cell>
        </row>
        <row r="3001">
          <cell r="A3001">
            <v>44697</v>
          </cell>
          <cell r="B3001">
            <v>7.18</v>
          </cell>
        </row>
        <row r="3002">
          <cell r="A3002">
            <v>44698</v>
          </cell>
          <cell r="B3002">
            <v>7.69</v>
          </cell>
        </row>
        <row r="3003">
          <cell r="A3003">
            <v>44699</v>
          </cell>
          <cell r="B3003">
            <v>7.41</v>
          </cell>
        </row>
        <row r="3004">
          <cell r="A3004">
            <v>44700</v>
          </cell>
          <cell r="B3004">
            <v>7.37</v>
          </cell>
        </row>
        <row r="3005">
          <cell r="A3005">
            <v>44701</v>
          </cell>
          <cell r="B3005">
            <v>7.56</v>
          </cell>
        </row>
        <row r="3006">
          <cell r="A3006">
            <v>44704</v>
          </cell>
          <cell r="B3006">
            <v>7.9</v>
          </cell>
        </row>
        <row r="3007">
          <cell r="A3007">
            <v>44705</v>
          </cell>
          <cell r="B3007">
            <v>7.88</v>
          </cell>
        </row>
        <row r="3008">
          <cell r="A3008">
            <v>44706</v>
          </cell>
          <cell r="B3008">
            <v>7.83</v>
          </cell>
        </row>
        <row r="3009">
          <cell r="A3009">
            <v>44707</v>
          </cell>
          <cell r="B3009">
            <v>7.84</v>
          </cell>
        </row>
        <row r="3010">
          <cell r="A3010">
            <v>44708</v>
          </cell>
          <cell r="B3010">
            <v>7.69</v>
          </cell>
        </row>
        <row r="3011">
          <cell r="A3011">
            <v>44711</v>
          </cell>
          <cell r="B3011">
            <v>7.69</v>
          </cell>
        </row>
        <row r="3012">
          <cell r="A3012">
            <v>44712</v>
          </cell>
          <cell r="B3012">
            <v>7.55</v>
          </cell>
        </row>
        <row r="3013">
          <cell r="A3013">
            <v>44713</v>
          </cell>
          <cell r="B3013">
            <v>7.17</v>
          </cell>
        </row>
        <row r="3014">
          <cell r="A3014">
            <v>44714</v>
          </cell>
          <cell r="B3014">
            <v>7.23</v>
          </cell>
        </row>
        <row r="3015">
          <cell r="A3015">
            <v>44715</v>
          </cell>
          <cell r="B3015">
            <v>7.24</v>
          </cell>
        </row>
        <row r="3016">
          <cell r="A3016">
            <v>44718</v>
          </cell>
          <cell r="B3016">
            <v>6.94</v>
          </cell>
        </row>
        <row r="3017">
          <cell r="A3017">
            <v>44719</v>
          </cell>
          <cell r="B3017">
            <v>6.93</v>
          </cell>
        </row>
        <row r="3018">
          <cell r="A3018">
            <v>44720</v>
          </cell>
          <cell r="B3018">
            <v>6.88</v>
          </cell>
        </row>
        <row r="3019">
          <cell r="A3019">
            <v>44721</v>
          </cell>
          <cell r="B3019">
            <v>6.82</v>
          </cell>
        </row>
        <row r="3020">
          <cell r="A3020">
            <v>44722</v>
          </cell>
          <cell r="B3020">
            <v>6.73</v>
          </cell>
        </row>
        <row r="3021">
          <cell r="A3021">
            <v>44725</v>
          </cell>
          <cell r="B3021">
            <v>6.42</v>
          </cell>
        </row>
        <row r="3022">
          <cell r="A3022">
            <v>44726</v>
          </cell>
          <cell r="B3022">
            <v>6.37</v>
          </cell>
        </row>
        <row r="3023">
          <cell r="A3023">
            <v>44727</v>
          </cell>
          <cell r="B3023">
            <v>6.42</v>
          </cell>
        </row>
        <row r="3024">
          <cell r="A3024">
            <v>44729</v>
          </cell>
          <cell r="B3024">
            <v>6.4</v>
          </cell>
        </row>
        <row r="3025">
          <cell r="A3025">
            <v>44732</v>
          </cell>
          <cell r="B3025">
            <v>6.51</v>
          </cell>
        </row>
        <row r="3026">
          <cell r="A3026">
            <v>44733</v>
          </cell>
          <cell r="B3026">
            <v>6.44</v>
          </cell>
        </row>
        <row r="3027">
          <cell r="A3027">
            <v>44734</v>
          </cell>
          <cell r="B3027">
            <v>6.27</v>
          </cell>
        </row>
        <row r="3028">
          <cell r="A3028">
            <v>44735</v>
          </cell>
          <cell r="B3028">
            <v>6.36</v>
          </cell>
        </row>
        <row r="3029">
          <cell r="A3029">
            <v>44736</v>
          </cell>
          <cell r="B3029">
            <v>6.41</v>
          </cell>
        </row>
        <row r="3030">
          <cell r="A3030">
            <v>44739</v>
          </cell>
          <cell r="B3030">
            <v>6.36</v>
          </cell>
        </row>
        <row r="3031">
          <cell r="A3031">
            <v>44740</v>
          </cell>
          <cell r="B3031">
            <v>5.93</v>
          </cell>
        </row>
        <row r="3032">
          <cell r="A3032">
            <v>44741</v>
          </cell>
          <cell r="B3032">
            <v>5.9</v>
          </cell>
        </row>
        <row r="3033">
          <cell r="A3033">
            <v>44742</v>
          </cell>
          <cell r="B3033">
            <v>5.85</v>
          </cell>
        </row>
        <row r="3034">
          <cell r="A3034">
            <v>44743</v>
          </cell>
          <cell r="B3034">
            <v>6.05</v>
          </cell>
        </row>
        <row r="3035">
          <cell r="A3035">
            <v>44746</v>
          </cell>
          <cell r="B3035">
            <v>6.04</v>
          </cell>
        </row>
        <row r="3036">
          <cell r="A3036">
            <v>44747</v>
          </cell>
          <cell r="B3036">
            <v>6.24</v>
          </cell>
        </row>
        <row r="3037">
          <cell r="A3037">
            <v>44748</v>
          </cell>
          <cell r="B3037">
            <v>6.35</v>
          </cell>
        </row>
        <row r="3038">
          <cell r="A3038">
            <v>44749</v>
          </cell>
          <cell r="B3038">
            <v>6.5</v>
          </cell>
        </row>
        <row r="3039">
          <cell r="A3039">
            <v>44750</v>
          </cell>
          <cell r="B3039">
            <v>6.82</v>
          </cell>
        </row>
        <row r="3040">
          <cell r="A3040">
            <v>44753</v>
          </cell>
          <cell r="B3040">
            <v>6.75</v>
          </cell>
        </row>
        <row r="3041">
          <cell r="A3041">
            <v>44754</v>
          </cell>
          <cell r="B3041">
            <v>6.7</v>
          </cell>
        </row>
        <row r="3042">
          <cell r="A3042">
            <v>44755</v>
          </cell>
          <cell r="B3042">
            <v>6.74</v>
          </cell>
        </row>
        <row r="3043">
          <cell r="A3043">
            <v>44756</v>
          </cell>
          <cell r="B3043">
            <v>6.65</v>
          </cell>
        </row>
        <row r="3044">
          <cell r="A3044">
            <v>44757</v>
          </cell>
          <cell r="B3044">
            <v>6.8</v>
          </cell>
        </row>
        <row r="3045">
          <cell r="A3045">
            <v>44760</v>
          </cell>
          <cell r="B3045">
            <v>6.6</v>
          </cell>
        </row>
        <row r="3046">
          <cell r="A3046">
            <v>44761</v>
          </cell>
          <cell r="B3046">
            <v>6.42</v>
          </cell>
        </row>
        <row r="3047">
          <cell r="A3047">
            <v>44762</v>
          </cell>
          <cell r="B3047">
            <v>6.8</v>
          </cell>
        </row>
        <row r="3048">
          <cell r="A3048">
            <v>44763</v>
          </cell>
          <cell r="B3048">
            <v>6.84</v>
          </cell>
        </row>
        <row r="3049">
          <cell r="A3049">
            <v>44764</v>
          </cell>
          <cell r="B3049">
            <v>7.16</v>
          </cell>
        </row>
        <row r="3050">
          <cell r="A3050">
            <v>44767</v>
          </cell>
          <cell r="B3050">
            <v>7.15</v>
          </cell>
        </row>
        <row r="3051">
          <cell r="A3051">
            <v>44768</v>
          </cell>
          <cell r="B3051">
            <v>7.32</v>
          </cell>
        </row>
        <row r="3052">
          <cell r="A3052">
            <v>44769</v>
          </cell>
          <cell r="B3052">
            <v>7.65</v>
          </cell>
        </row>
        <row r="3053">
          <cell r="A3053">
            <v>44770</v>
          </cell>
          <cell r="B3053">
            <v>7.65</v>
          </cell>
        </row>
        <row r="3054">
          <cell r="A3054">
            <v>44771</v>
          </cell>
          <cell r="B3054">
            <v>7.7</v>
          </cell>
        </row>
        <row r="3055">
          <cell r="A3055">
            <v>44774</v>
          </cell>
          <cell r="B3055">
            <v>7.79</v>
          </cell>
        </row>
        <row r="3056">
          <cell r="A3056">
            <v>44775</v>
          </cell>
          <cell r="B3056">
            <v>7.89</v>
          </cell>
        </row>
        <row r="3057">
          <cell r="A3057">
            <v>44776</v>
          </cell>
          <cell r="B3057">
            <v>8.11</v>
          </cell>
        </row>
        <row r="3058">
          <cell r="A3058">
            <v>44777</v>
          </cell>
          <cell r="B3058">
            <v>8.31</v>
          </cell>
        </row>
        <row r="3059">
          <cell r="A3059">
            <v>44778</v>
          </cell>
          <cell r="B3059">
            <v>8.6300000000000008</v>
          </cell>
        </row>
        <row r="3060">
          <cell r="A3060">
            <v>44781</v>
          </cell>
          <cell r="B3060">
            <v>8.7100000000000009</v>
          </cell>
        </row>
        <row r="3061">
          <cell r="A3061">
            <v>44782</v>
          </cell>
          <cell r="B3061">
            <v>8.19</v>
          </cell>
        </row>
        <row r="3062">
          <cell r="A3062">
            <v>44783</v>
          </cell>
          <cell r="B3062">
            <v>8.48</v>
          </cell>
        </row>
        <row r="3063">
          <cell r="A3063">
            <v>44784</v>
          </cell>
          <cell r="B3063">
            <v>8.26</v>
          </cell>
        </row>
        <row r="3064">
          <cell r="A3064">
            <v>44785</v>
          </cell>
          <cell r="B3064">
            <v>8.6</v>
          </cell>
        </row>
        <row r="3065">
          <cell r="A3065">
            <v>44788</v>
          </cell>
          <cell r="B3065">
            <v>8.7100000000000009</v>
          </cell>
        </row>
        <row r="3066">
          <cell r="A3066">
            <v>44789</v>
          </cell>
          <cell r="B3066">
            <v>8.5399999999999991</v>
          </cell>
        </row>
        <row r="3067">
          <cell r="A3067">
            <v>44790</v>
          </cell>
          <cell r="B3067">
            <v>8.59</v>
          </cell>
        </row>
        <row r="3068">
          <cell r="A3068">
            <v>44791</v>
          </cell>
          <cell r="B3068">
            <v>8.5</v>
          </cell>
        </row>
        <row r="3069">
          <cell r="A3069">
            <v>44792</v>
          </cell>
          <cell r="B3069">
            <v>8.48</v>
          </cell>
        </row>
        <row r="3070">
          <cell r="A3070">
            <v>44795</v>
          </cell>
          <cell r="B3070">
            <v>8.51</v>
          </cell>
        </row>
        <row r="3071">
          <cell r="A3071">
            <v>44796</v>
          </cell>
          <cell r="B3071">
            <v>8.65</v>
          </cell>
        </row>
        <row r="3072">
          <cell r="A3072">
            <v>44797</v>
          </cell>
          <cell r="B3072">
            <v>9.3800000000000008</v>
          </cell>
        </row>
        <row r="3073">
          <cell r="A3073">
            <v>44798</v>
          </cell>
          <cell r="B3073">
            <v>9.36</v>
          </cell>
        </row>
        <row r="3074">
          <cell r="A3074">
            <v>44799</v>
          </cell>
          <cell r="B3074">
            <v>9.6300000000000008</v>
          </cell>
        </row>
        <row r="3075">
          <cell r="A3075">
            <v>44802</v>
          </cell>
          <cell r="B3075">
            <v>9.7200000000000006</v>
          </cell>
        </row>
        <row r="3076">
          <cell r="A3076">
            <v>44803</v>
          </cell>
          <cell r="B3076">
            <v>9.81</v>
          </cell>
        </row>
        <row r="3077">
          <cell r="A3077">
            <v>44804</v>
          </cell>
          <cell r="B3077">
            <v>9.9700000000000006</v>
          </cell>
        </row>
        <row r="3078">
          <cell r="A3078">
            <v>44805</v>
          </cell>
          <cell r="B3078">
            <v>10.09</v>
          </cell>
        </row>
        <row r="3079">
          <cell r="A3079">
            <v>44806</v>
          </cell>
          <cell r="B3079">
            <v>10.119999999999999</v>
          </cell>
        </row>
        <row r="3080">
          <cell r="A3080">
            <v>44809</v>
          </cell>
          <cell r="B3080">
            <v>10.14</v>
          </cell>
        </row>
        <row r="3081">
          <cell r="A3081">
            <v>44810</v>
          </cell>
          <cell r="B3081">
            <v>10.18</v>
          </cell>
        </row>
        <row r="3082">
          <cell r="A3082">
            <v>44812</v>
          </cell>
          <cell r="B3082">
            <v>10.52</v>
          </cell>
        </row>
        <row r="3083">
          <cell r="A3083">
            <v>44813</v>
          </cell>
          <cell r="B3083">
            <v>10.8</v>
          </cell>
        </row>
        <row r="3084">
          <cell r="A3084">
            <v>44816</v>
          </cell>
          <cell r="B3084">
            <v>10.71</v>
          </cell>
        </row>
        <row r="3085">
          <cell r="A3085">
            <v>44817</v>
          </cell>
          <cell r="B3085">
            <v>10.77</v>
          </cell>
        </row>
        <row r="3086">
          <cell r="A3086">
            <v>44818</v>
          </cell>
          <cell r="B3086">
            <v>11.07</v>
          </cell>
        </row>
        <row r="3087">
          <cell r="A3087">
            <v>44819</v>
          </cell>
          <cell r="B3087">
            <v>10.76</v>
          </cell>
        </row>
        <row r="3088">
          <cell r="A3088">
            <v>44820</v>
          </cell>
          <cell r="B3088">
            <v>11.1</v>
          </cell>
        </row>
        <row r="3089">
          <cell r="A3089">
            <v>44823</v>
          </cell>
          <cell r="B3089">
            <v>11.17</v>
          </cell>
        </row>
        <row r="3090">
          <cell r="A3090">
            <v>44824</v>
          </cell>
          <cell r="B3090">
            <v>11.14</v>
          </cell>
        </row>
        <row r="3091">
          <cell r="A3091">
            <v>44825</v>
          </cell>
          <cell r="B3091">
            <v>11.54</v>
          </cell>
        </row>
        <row r="3092">
          <cell r="A3092">
            <v>44826</v>
          </cell>
          <cell r="B3092">
            <v>11.46</v>
          </cell>
        </row>
        <row r="3093">
          <cell r="A3093">
            <v>44827</v>
          </cell>
          <cell r="B3093">
            <v>11.32</v>
          </cell>
        </row>
        <row r="3094">
          <cell r="A3094">
            <v>44830</v>
          </cell>
          <cell r="B3094">
            <v>10.91</v>
          </cell>
        </row>
        <row r="3095">
          <cell r="A3095">
            <v>44831</v>
          </cell>
          <cell r="B3095">
            <v>10.9</v>
          </cell>
        </row>
        <row r="3096">
          <cell r="A3096">
            <v>44832</v>
          </cell>
          <cell r="B3096">
            <v>10.93</v>
          </cell>
        </row>
        <row r="3097">
          <cell r="A3097">
            <v>44833</v>
          </cell>
          <cell r="B3097">
            <v>10.9</v>
          </cell>
        </row>
        <row r="3098">
          <cell r="A3098">
            <v>44834</v>
          </cell>
          <cell r="B3098">
            <v>11.05</v>
          </cell>
        </row>
        <row r="3099">
          <cell r="A3099">
            <v>44837</v>
          </cell>
          <cell r="B3099">
            <v>11.3</v>
          </cell>
        </row>
        <row r="3100">
          <cell r="A3100">
            <v>44838</v>
          </cell>
          <cell r="B3100">
            <v>11.21</v>
          </cell>
        </row>
        <row r="3101">
          <cell r="A3101">
            <v>44839</v>
          </cell>
          <cell r="B3101">
            <v>12.05</v>
          </cell>
        </row>
        <row r="3102">
          <cell r="A3102">
            <v>44840</v>
          </cell>
          <cell r="B3102">
            <v>12.71</v>
          </cell>
        </row>
        <row r="3103">
          <cell r="A3103">
            <v>44841</v>
          </cell>
          <cell r="B3103">
            <v>12.88</v>
          </cell>
        </row>
        <row r="3104">
          <cell r="A3104">
            <v>44844</v>
          </cell>
          <cell r="B3104">
            <v>13.34</v>
          </cell>
        </row>
        <row r="3105">
          <cell r="A3105">
            <v>44845</v>
          </cell>
          <cell r="B3105">
            <v>13.15</v>
          </cell>
        </row>
        <row r="3106">
          <cell r="A3106">
            <v>44847</v>
          </cell>
          <cell r="B3106">
            <v>13.41</v>
          </cell>
        </row>
        <row r="3107">
          <cell r="A3107">
            <v>44848</v>
          </cell>
          <cell r="B3107">
            <v>12.89</v>
          </cell>
        </row>
        <row r="3108">
          <cell r="A3108">
            <v>44851</v>
          </cell>
          <cell r="B3108">
            <v>13.22</v>
          </cell>
        </row>
        <row r="3109">
          <cell r="A3109">
            <v>44852</v>
          </cell>
          <cell r="B3109">
            <v>13.22</v>
          </cell>
        </row>
        <row r="3110">
          <cell r="A3110">
            <v>44853</v>
          </cell>
          <cell r="B3110">
            <v>13.22</v>
          </cell>
        </row>
        <row r="3111">
          <cell r="A3111">
            <v>44854</v>
          </cell>
          <cell r="B3111">
            <v>13.03</v>
          </cell>
        </row>
        <row r="3112">
          <cell r="A3112">
            <v>44855</v>
          </cell>
          <cell r="B3112">
            <v>13.31</v>
          </cell>
        </row>
        <row r="3113">
          <cell r="A3113">
            <v>44858</v>
          </cell>
          <cell r="B3113">
            <v>13.08</v>
          </cell>
        </row>
        <row r="3114">
          <cell r="A3114">
            <v>44859</v>
          </cell>
          <cell r="B3114">
            <v>12.79</v>
          </cell>
        </row>
        <row r="3115">
          <cell r="A3115">
            <v>44860</v>
          </cell>
          <cell r="B3115">
            <v>12.67</v>
          </cell>
        </row>
        <row r="3116">
          <cell r="A3116">
            <v>44861</v>
          </cell>
          <cell r="B3116">
            <v>13.15</v>
          </cell>
        </row>
        <row r="3117">
          <cell r="A3117">
            <v>44862</v>
          </cell>
          <cell r="B3117">
            <v>12.57</v>
          </cell>
        </row>
        <row r="3118">
          <cell r="A3118">
            <v>44865</v>
          </cell>
          <cell r="B3118">
            <v>13.38</v>
          </cell>
        </row>
        <row r="3119">
          <cell r="A3119">
            <v>44866</v>
          </cell>
          <cell r="B3119">
            <v>14.01</v>
          </cell>
        </row>
        <row r="3120">
          <cell r="A3120">
            <v>44868</v>
          </cell>
          <cell r="B3120">
            <v>13.88</v>
          </cell>
        </row>
        <row r="3121">
          <cell r="A3121">
            <v>44869</v>
          </cell>
          <cell r="B3121">
            <v>13.99</v>
          </cell>
        </row>
        <row r="3122">
          <cell r="A3122">
            <v>44872</v>
          </cell>
          <cell r="B3122">
            <v>13.4</v>
          </cell>
        </row>
        <row r="3123">
          <cell r="A3123">
            <v>44873</v>
          </cell>
          <cell r="B3123">
            <v>13.69</v>
          </cell>
        </row>
        <row r="3124">
          <cell r="A3124">
            <v>44874</v>
          </cell>
          <cell r="B3124">
            <v>13.48</v>
          </cell>
        </row>
        <row r="3125">
          <cell r="A3125">
            <v>44875</v>
          </cell>
          <cell r="B3125">
            <v>13.09</v>
          </cell>
        </row>
        <row r="3126">
          <cell r="A3126">
            <v>44876</v>
          </cell>
          <cell r="B3126">
            <v>12.49</v>
          </cell>
        </row>
        <row r="3127">
          <cell r="A3127">
            <v>44879</v>
          </cell>
          <cell r="B3127">
            <v>12.29</v>
          </cell>
        </row>
        <row r="3128">
          <cell r="A3128">
            <v>44881</v>
          </cell>
          <cell r="B3128">
            <v>11.78</v>
          </cell>
        </row>
        <row r="3129">
          <cell r="A3129">
            <v>44882</v>
          </cell>
          <cell r="B3129">
            <v>11.93</v>
          </cell>
        </row>
        <row r="3130">
          <cell r="A3130">
            <v>44883</v>
          </cell>
          <cell r="B3130">
            <v>11.2</v>
          </cell>
        </row>
        <row r="3131">
          <cell r="A3131">
            <v>44886</v>
          </cell>
          <cell r="B3131">
            <v>11.59</v>
          </cell>
        </row>
        <row r="3132">
          <cell r="A3132">
            <v>44887</v>
          </cell>
          <cell r="B3132">
            <v>11.22</v>
          </cell>
        </row>
        <row r="3133">
          <cell r="A3133">
            <v>44888</v>
          </cell>
          <cell r="B3133">
            <v>11.19</v>
          </cell>
        </row>
        <row r="3134">
          <cell r="A3134">
            <v>44889</v>
          </cell>
          <cell r="B3134">
            <v>11.44</v>
          </cell>
        </row>
        <row r="3135">
          <cell r="A3135">
            <v>44890</v>
          </cell>
          <cell r="B3135">
            <v>10.89</v>
          </cell>
        </row>
        <row r="3136">
          <cell r="A3136">
            <v>44893</v>
          </cell>
          <cell r="B3136">
            <v>10.63</v>
          </cell>
        </row>
        <row r="3137">
          <cell r="A3137">
            <v>44894</v>
          </cell>
          <cell r="B3137">
            <v>11.02</v>
          </cell>
        </row>
        <row r="3138">
          <cell r="A3138">
            <v>44895</v>
          </cell>
          <cell r="B3138">
            <v>10.33</v>
          </cell>
        </row>
        <row r="3139">
          <cell r="A3139">
            <v>44896</v>
          </cell>
          <cell r="B3139">
            <v>10.41</v>
          </cell>
        </row>
        <row r="3140">
          <cell r="A3140">
            <v>44897</v>
          </cell>
          <cell r="B3140">
            <v>10.38</v>
          </cell>
        </row>
        <row r="3141">
          <cell r="A3141">
            <v>44900</v>
          </cell>
          <cell r="B3141">
            <v>9.84</v>
          </cell>
        </row>
        <row r="3142">
          <cell r="A3142">
            <v>44901</v>
          </cell>
          <cell r="B3142">
            <v>10.47</v>
          </cell>
        </row>
        <row r="3143">
          <cell r="A3143">
            <v>44902</v>
          </cell>
          <cell r="B3143">
            <v>10.35</v>
          </cell>
        </row>
        <row r="3144">
          <cell r="A3144">
            <v>44903</v>
          </cell>
          <cell r="B3144">
            <v>9.8800000000000008</v>
          </cell>
        </row>
        <row r="3145">
          <cell r="A3145">
            <v>44904</v>
          </cell>
          <cell r="B3145">
            <v>9.6300000000000008</v>
          </cell>
        </row>
        <row r="3146">
          <cell r="A3146">
            <v>44907</v>
          </cell>
          <cell r="B3146">
            <v>9.59</v>
          </cell>
        </row>
        <row r="3147">
          <cell r="A3147">
            <v>44908</v>
          </cell>
          <cell r="B3147">
            <v>9.43</v>
          </cell>
        </row>
        <row r="3148">
          <cell r="A3148">
            <v>44909</v>
          </cell>
          <cell r="B3148">
            <v>10.220000000000001</v>
          </cell>
        </row>
        <row r="3149">
          <cell r="A3149">
            <v>44910</v>
          </cell>
          <cell r="B3149">
            <v>10.16</v>
          </cell>
        </row>
        <row r="3150">
          <cell r="A3150">
            <v>44911</v>
          </cell>
          <cell r="B3150">
            <v>9.32</v>
          </cell>
        </row>
        <row r="3151">
          <cell r="A3151">
            <v>44914</v>
          </cell>
          <cell r="B3151">
            <v>10.19</v>
          </cell>
        </row>
        <row r="3152">
          <cell r="A3152">
            <v>44915</v>
          </cell>
          <cell r="B3152">
            <v>10.75</v>
          </cell>
        </row>
        <row r="3153">
          <cell r="A3153">
            <v>44916</v>
          </cell>
          <cell r="B3153">
            <v>11.25</v>
          </cell>
        </row>
        <row r="3154">
          <cell r="A3154">
            <v>44917</v>
          </cell>
          <cell r="B3154">
            <v>11.2</v>
          </cell>
        </row>
        <row r="3155">
          <cell r="A3155">
            <v>44918</v>
          </cell>
          <cell r="B3155">
            <v>11.43</v>
          </cell>
        </row>
        <row r="3156">
          <cell r="A3156">
            <v>44921</v>
          </cell>
          <cell r="B3156">
            <v>11.4</v>
          </cell>
        </row>
        <row r="3157">
          <cell r="A3157">
            <v>44922</v>
          </cell>
          <cell r="B3157">
            <v>10.9</v>
          </cell>
        </row>
        <row r="3158">
          <cell r="A3158">
            <v>44923</v>
          </cell>
          <cell r="B3158">
            <v>11.61</v>
          </cell>
        </row>
        <row r="3159">
          <cell r="A3159">
            <v>44924</v>
          </cell>
          <cell r="B3159">
            <v>11.43</v>
          </cell>
        </row>
        <row r="3160">
          <cell r="A3160">
            <v>44928</v>
          </cell>
          <cell r="B3160">
            <v>10.210000000000001</v>
          </cell>
        </row>
        <row r="3161">
          <cell r="A3161">
            <v>44929</v>
          </cell>
          <cell r="B3161">
            <v>9.7899999999999991</v>
          </cell>
        </row>
        <row r="3162">
          <cell r="A3162">
            <v>44930</v>
          </cell>
          <cell r="B3162">
            <v>9.83</v>
          </cell>
        </row>
        <row r="3163">
          <cell r="A3163">
            <v>44931</v>
          </cell>
          <cell r="B3163">
            <v>9.81</v>
          </cell>
        </row>
        <row r="3164">
          <cell r="A3164">
            <v>44932</v>
          </cell>
          <cell r="B3164">
            <v>9.8800000000000008</v>
          </cell>
        </row>
        <row r="3165">
          <cell r="A3165">
            <v>44935</v>
          </cell>
          <cell r="B3165">
            <v>9.69</v>
          </cell>
        </row>
        <row r="3166">
          <cell r="A3166">
            <v>44936</v>
          </cell>
          <cell r="B3166">
            <v>10.18</v>
          </cell>
        </row>
        <row r="3167">
          <cell r="A3167">
            <v>44937</v>
          </cell>
          <cell r="B3167">
            <v>10.27</v>
          </cell>
        </row>
        <row r="3168">
          <cell r="A3168">
            <v>44938</v>
          </cell>
          <cell r="B3168">
            <v>9.99</v>
          </cell>
        </row>
        <row r="3169">
          <cell r="A3169">
            <v>44939</v>
          </cell>
          <cell r="B3169">
            <v>9.69</v>
          </cell>
        </row>
        <row r="3170">
          <cell r="A3170">
            <v>44942</v>
          </cell>
          <cell r="B3170">
            <v>9.73</v>
          </cell>
        </row>
        <row r="3171">
          <cell r="A3171">
            <v>44943</v>
          </cell>
          <cell r="B3171">
            <v>10.11</v>
          </cell>
        </row>
        <row r="3172">
          <cell r="A3172">
            <v>44944</v>
          </cell>
          <cell r="B3172">
            <v>10.01</v>
          </cell>
        </row>
        <row r="3173">
          <cell r="A3173">
            <v>44945</v>
          </cell>
          <cell r="B3173">
            <v>10.16</v>
          </cell>
        </row>
        <row r="3174">
          <cell r="A3174">
            <v>44946</v>
          </cell>
          <cell r="B3174">
            <v>10.11</v>
          </cell>
        </row>
        <row r="3175">
          <cell r="A3175">
            <v>44949</v>
          </cell>
          <cell r="B3175">
            <v>10.43</v>
          </cell>
        </row>
        <row r="3176">
          <cell r="A3176">
            <v>44950</v>
          </cell>
          <cell r="B3176">
            <v>10.49</v>
          </cell>
        </row>
        <row r="3177">
          <cell r="A3177">
            <v>44951</v>
          </cell>
          <cell r="B3177">
            <v>10.99</v>
          </cell>
        </row>
        <row r="3178">
          <cell r="A3178">
            <v>44952</v>
          </cell>
          <cell r="B3178">
            <v>10.61</v>
          </cell>
        </row>
        <row r="3179">
          <cell r="A3179">
            <v>44953</v>
          </cell>
          <cell r="B3179">
            <v>10.53</v>
          </cell>
        </row>
        <row r="3180">
          <cell r="A3180">
            <v>44956</v>
          </cell>
          <cell r="B3180">
            <v>10.56</v>
          </cell>
        </row>
        <row r="3181">
          <cell r="A3181">
            <v>44957</v>
          </cell>
          <cell r="B3181">
            <v>10.52</v>
          </cell>
        </row>
        <row r="3182">
          <cell r="A3182">
            <v>44958</v>
          </cell>
          <cell r="B3182">
            <v>10.37</v>
          </cell>
        </row>
        <row r="3183">
          <cell r="A3183">
            <v>44959</v>
          </cell>
          <cell r="B3183">
            <v>10.65</v>
          </cell>
        </row>
        <row r="3184">
          <cell r="A3184">
            <v>44960</v>
          </cell>
          <cell r="B3184">
            <v>10.72</v>
          </cell>
        </row>
        <row r="3185">
          <cell r="A3185">
            <v>44963</v>
          </cell>
          <cell r="B3185">
            <v>10.67</v>
          </cell>
        </row>
        <row r="3186">
          <cell r="A3186">
            <v>44964</v>
          </cell>
          <cell r="B3186">
            <v>10.9</v>
          </cell>
        </row>
        <row r="3187">
          <cell r="A3187">
            <v>44965</v>
          </cell>
          <cell r="B3187">
            <v>10.74</v>
          </cell>
        </row>
        <row r="3188">
          <cell r="A3188">
            <v>44966</v>
          </cell>
          <cell r="B3188">
            <v>9.92</v>
          </cell>
        </row>
        <row r="3189">
          <cell r="A3189">
            <v>44967</v>
          </cell>
          <cell r="B3189">
            <v>10.24</v>
          </cell>
        </row>
        <row r="3190">
          <cell r="A3190">
            <v>44970</v>
          </cell>
          <cell r="B3190">
            <v>10.039999999999999</v>
          </cell>
        </row>
        <row r="3191">
          <cell r="A3191">
            <v>44971</v>
          </cell>
          <cell r="B3191">
            <v>10.01</v>
          </cell>
        </row>
        <row r="3192">
          <cell r="A3192">
            <v>44972</v>
          </cell>
          <cell r="B3192">
            <v>10.49</v>
          </cell>
        </row>
        <row r="3193">
          <cell r="A3193">
            <v>44973</v>
          </cell>
          <cell r="B3193">
            <v>10.59</v>
          </cell>
        </row>
        <row r="3194">
          <cell r="A3194">
            <v>44974</v>
          </cell>
          <cell r="B3194">
            <v>10.8</v>
          </cell>
        </row>
        <row r="3195">
          <cell r="A3195">
            <v>44979</v>
          </cell>
          <cell r="B3195">
            <v>10.76</v>
          </cell>
        </row>
        <row r="3196">
          <cell r="A3196">
            <v>44980</v>
          </cell>
          <cell r="B3196">
            <v>11.14</v>
          </cell>
        </row>
        <row r="3197">
          <cell r="A3197">
            <v>44981</v>
          </cell>
          <cell r="B3197">
            <v>11.23</v>
          </cell>
        </row>
        <row r="3198">
          <cell r="A3198">
            <v>44984</v>
          </cell>
          <cell r="B3198">
            <v>11.15</v>
          </cell>
        </row>
        <row r="3199">
          <cell r="A3199">
            <v>44985</v>
          </cell>
          <cell r="B3199">
            <v>11.33</v>
          </cell>
        </row>
        <row r="3200">
          <cell r="A3200">
            <v>44986</v>
          </cell>
          <cell r="B3200">
            <v>10.51</v>
          </cell>
        </row>
        <row r="3201">
          <cell r="A3201">
            <v>44987</v>
          </cell>
          <cell r="B3201">
            <v>10.55</v>
          </cell>
        </row>
        <row r="3202">
          <cell r="A3202">
            <v>44988</v>
          </cell>
          <cell r="B3202">
            <v>10.64</v>
          </cell>
        </row>
        <row r="3203">
          <cell r="A3203">
            <v>44991</v>
          </cell>
          <cell r="B3203">
            <v>10.61</v>
          </cell>
        </row>
        <row r="3204">
          <cell r="A3204">
            <v>44992</v>
          </cell>
          <cell r="B3204">
            <v>11.02</v>
          </cell>
        </row>
        <row r="3205">
          <cell r="A3205">
            <v>44993</v>
          </cell>
          <cell r="B3205">
            <v>11.49</v>
          </cell>
        </row>
        <row r="3206">
          <cell r="A3206">
            <v>44994</v>
          </cell>
          <cell r="B3206">
            <v>11.59</v>
          </cell>
        </row>
        <row r="3207">
          <cell r="A3207">
            <v>44995</v>
          </cell>
          <cell r="B3207">
            <v>11.13</v>
          </cell>
        </row>
        <row r="3208">
          <cell r="A3208">
            <v>44998</v>
          </cell>
          <cell r="B3208">
            <v>11.01</v>
          </cell>
        </row>
        <row r="3209">
          <cell r="A3209">
            <v>44999</v>
          </cell>
          <cell r="B3209">
            <v>10.91</v>
          </cell>
        </row>
        <row r="3210">
          <cell r="A3210">
            <v>45000</v>
          </cell>
          <cell r="B3210">
            <v>10.95</v>
          </cell>
        </row>
        <row r="3211">
          <cell r="A3211">
            <v>45001</v>
          </cell>
          <cell r="B3211">
            <v>11.04</v>
          </cell>
        </row>
        <row r="3212">
          <cell r="A3212">
            <v>45002</v>
          </cell>
          <cell r="B3212">
            <v>10.34</v>
          </cell>
        </row>
        <row r="3213">
          <cell r="A3213">
            <v>45005</v>
          </cell>
          <cell r="B3213">
            <v>9.5299999999999994</v>
          </cell>
        </row>
        <row r="3214">
          <cell r="A3214">
            <v>45006</v>
          </cell>
          <cell r="B3214">
            <v>9.2899999999999991</v>
          </cell>
        </row>
        <row r="3215">
          <cell r="A3215">
            <v>45007</v>
          </cell>
          <cell r="B3215">
            <v>9.34</v>
          </cell>
        </row>
        <row r="3216">
          <cell r="A3216">
            <v>45008</v>
          </cell>
          <cell r="B3216">
            <v>9.02</v>
          </cell>
        </row>
        <row r="3217">
          <cell r="A3217">
            <v>45009</v>
          </cell>
          <cell r="B3217">
            <v>9.85</v>
          </cell>
        </row>
        <row r="3218">
          <cell r="A3218">
            <v>45012</v>
          </cell>
          <cell r="B3218">
            <v>9.69</v>
          </cell>
        </row>
        <row r="3219">
          <cell r="A3219">
            <v>45013</v>
          </cell>
          <cell r="B3219">
            <v>9.76</v>
          </cell>
        </row>
        <row r="3220">
          <cell r="A3220">
            <v>45014</v>
          </cell>
          <cell r="B3220">
            <v>9.51</v>
          </cell>
        </row>
        <row r="3221">
          <cell r="A3221">
            <v>45015</v>
          </cell>
          <cell r="B3221">
            <v>10</v>
          </cell>
        </row>
        <row r="3222">
          <cell r="A3222">
            <v>45016</v>
          </cell>
          <cell r="B3222">
            <v>9.69</v>
          </cell>
        </row>
        <row r="3223">
          <cell r="A3223">
            <v>45019</v>
          </cell>
          <cell r="B3223">
            <v>9.08</v>
          </cell>
        </row>
        <row r="3224">
          <cell r="A3224">
            <v>45020</v>
          </cell>
          <cell r="B3224">
            <v>8.99</v>
          </cell>
        </row>
        <row r="3225">
          <cell r="A3225">
            <v>45021</v>
          </cell>
          <cell r="B3225">
            <v>8.8000000000000007</v>
          </cell>
        </row>
        <row r="3226">
          <cell r="A3226">
            <v>45022</v>
          </cell>
          <cell r="B3226">
            <v>8.48</v>
          </cell>
        </row>
        <row r="3227">
          <cell r="A3227">
            <v>45026</v>
          </cell>
          <cell r="B3227">
            <v>8.51</v>
          </cell>
        </row>
        <row r="3228">
          <cell r="A3228">
            <v>45027</v>
          </cell>
          <cell r="B3228">
            <v>9.2799999999999994</v>
          </cell>
        </row>
        <row r="3229">
          <cell r="A3229">
            <v>45028</v>
          </cell>
          <cell r="B3229">
            <v>9.16</v>
          </cell>
        </row>
        <row r="3230">
          <cell r="A3230">
            <v>45029</v>
          </cell>
          <cell r="B3230">
            <v>9.08</v>
          </cell>
        </row>
        <row r="3231">
          <cell r="A3231">
            <v>45030</v>
          </cell>
          <cell r="B3231">
            <v>9.31</v>
          </cell>
        </row>
        <row r="3232">
          <cell r="A3232">
            <v>45033</v>
          </cell>
          <cell r="B3232">
            <v>9.48</v>
          </cell>
        </row>
        <row r="3233">
          <cell r="A3233">
            <v>45034</v>
          </cell>
          <cell r="B3233">
            <v>9.4600000000000009</v>
          </cell>
        </row>
        <row r="3234">
          <cell r="A3234">
            <v>45035</v>
          </cell>
          <cell r="B3234">
            <v>8.73</v>
          </cell>
        </row>
        <row r="3235">
          <cell r="A3235">
            <v>45036</v>
          </cell>
          <cell r="B3235">
            <v>9.0399999999999991</v>
          </cell>
        </row>
        <row r="3236">
          <cell r="A3236">
            <v>45040</v>
          </cell>
          <cell r="B3236">
            <v>8.9499999999999993</v>
          </cell>
        </row>
        <row r="3237">
          <cell r="A3237">
            <v>45041</v>
          </cell>
          <cell r="B3237">
            <v>8.75</v>
          </cell>
        </row>
        <row r="3238">
          <cell r="A3238">
            <v>45042</v>
          </cell>
          <cell r="B3238">
            <v>9.11</v>
          </cell>
        </row>
        <row r="3239">
          <cell r="A3239">
            <v>45043</v>
          </cell>
          <cell r="B3239">
            <v>9.0299999999999994</v>
          </cell>
        </row>
        <row r="3240">
          <cell r="A3240">
            <v>45044</v>
          </cell>
          <cell r="B3240">
            <v>9.15</v>
          </cell>
        </row>
        <row r="3241">
          <cell r="A3241">
            <v>45048</v>
          </cell>
          <cell r="B3241">
            <v>8.83</v>
          </cell>
        </row>
        <row r="3242">
          <cell r="A3242">
            <v>45049</v>
          </cell>
          <cell r="B3242">
            <v>8.8000000000000007</v>
          </cell>
        </row>
        <row r="3243">
          <cell r="A3243">
            <v>45050</v>
          </cell>
          <cell r="B3243">
            <v>8.74</v>
          </cell>
        </row>
        <row r="3244">
          <cell r="A3244">
            <v>45051</v>
          </cell>
          <cell r="B3244">
            <v>9.16</v>
          </cell>
        </row>
        <row r="3245">
          <cell r="A3245">
            <v>45054</v>
          </cell>
          <cell r="B3245">
            <v>9.0500000000000007</v>
          </cell>
        </row>
        <row r="3246">
          <cell r="A3246">
            <v>45055</v>
          </cell>
          <cell r="B3246">
            <v>9.42</v>
          </cell>
        </row>
        <row r="3247">
          <cell r="A3247">
            <v>45056</v>
          </cell>
          <cell r="B3247">
            <v>9.25</v>
          </cell>
        </row>
        <row r="3248">
          <cell r="A3248">
            <v>45057</v>
          </cell>
          <cell r="B3248">
            <v>9.32</v>
          </cell>
        </row>
        <row r="3249">
          <cell r="A3249">
            <v>45058</v>
          </cell>
          <cell r="B3249">
            <v>9.0299999999999994</v>
          </cell>
        </row>
        <row r="3250">
          <cell r="A3250">
            <v>45061</v>
          </cell>
          <cell r="B3250">
            <v>9.3000000000000007</v>
          </cell>
        </row>
        <row r="3251">
          <cell r="A3251">
            <v>45062</v>
          </cell>
          <cell r="B3251">
            <v>9.65</v>
          </cell>
        </row>
        <row r="3252">
          <cell r="A3252">
            <v>45063</v>
          </cell>
          <cell r="B3252">
            <v>10.1</v>
          </cell>
        </row>
        <row r="3253">
          <cell r="A3253">
            <v>45064</v>
          </cell>
          <cell r="B3253">
            <v>9.93</v>
          </cell>
        </row>
        <row r="3254">
          <cell r="A3254">
            <v>45065</v>
          </cell>
          <cell r="B3254">
            <v>10.3</v>
          </cell>
        </row>
        <row r="3255">
          <cell r="A3255">
            <v>45068</v>
          </cell>
          <cell r="B3255">
            <v>10.58</v>
          </cell>
        </row>
        <row r="3256">
          <cell r="A3256">
            <v>45069</v>
          </cell>
          <cell r="B3256">
            <v>10.8</v>
          </cell>
        </row>
        <row r="3257">
          <cell r="A3257">
            <v>45070</v>
          </cell>
          <cell r="B3257">
            <v>10.69</v>
          </cell>
        </row>
        <row r="3258">
          <cell r="A3258">
            <v>45071</v>
          </cell>
          <cell r="B3258">
            <v>10.8</v>
          </cell>
        </row>
        <row r="3259">
          <cell r="A3259">
            <v>45072</v>
          </cell>
          <cell r="B3259">
            <v>11.47</v>
          </cell>
        </row>
        <row r="3260">
          <cell r="A3260">
            <v>45075</v>
          </cell>
          <cell r="B3260">
            <v>11.24</v>
          </cell>
        </row>
        <row r="3261">
          <cell r="A3261">
            <v>45076</v>
          </cell>
          <cell r="B3261">
            <v>11.5</v>
          </cell>
        </row>
        <row r="3262">
          <cell r="A3262">
            <v>45077</v>
          </cell>
          <cell r="B3262">
            <v>11.74</v>
          </cell>
        </row>
        <row r="3263">
          <cell r="A3263">
            <v>45078</v>
          </cell>
          <cell r="B3263">
            <v>11.41</v>
          </cell>
        </row>
        <row r="3264">
          <cell r="A3264">
            <v>45079</v>
          </cell>
          <cell r="B3264">
            <v>11.4</v>
          </cell>
        </row>
        <row r="3265">
          <cell r="A3265">
            <v>45082</v>
          </cell>
          <cell r="B3265">
            <v>11.68</v>
          </cell>
        </row>
        <row r="3266">
          <cell r="A3266">
            <v>45083</v>
          </cell>
          <cell r="B3266">
            <v>11.96</v>
          </cell>
        </row>
        <row r="3267">
          <cell r="A3267">
            <v>45084</v>
          </cell>
          <cell r="B3267">
            <v>12.01</v>
          </cell>
        </row>
        <row r="3268">
          <cell r="A3268">
            <v>45086</v>
          </cell>
          <cell r="B3268">
            <v>12.1</v>
          </cell>
        </row>
        <row r="3269">
          <cell r="A3269">
            <v>45089</v>
          </cell>
          <cell r="B3269">
            <v>11.9</v>
          </cell>
        </row>
        <row r="3270">
          <cell r="A3270">
            <v>45090</v>
          </cell>
          <cell r="B3270">
            <v>11.72</v>
          </cell>
        </row>
        <row r="3271">
          <cell r="A3271">
            <v>45091</v>
          </cell>
          <cell r="B3271">
            <v>11.96</v>
          </cell>
        </row>
        <row r="3272">
          <cell r="A3272">
            <v>45092</v>
          </cell>
          <cell r="B3272">
            <v>11.95</v>
          </cell>
        </row>
        <row r="3273">
          <cell r="A3273">
            <v>45093</v>
          </cell>
          <cell r="B3273">
            <v>11.95</v>
          </cell>
        </row>
        <row r="3274">
          <cell r="A3274">
            <v>45096</v>
          </cell>
          <cell r="B3274">
            <v>11.95</v>
          </cell>
        </row>
        <row r="3275">
          <cell r="A3275">
            <v>45097</v>
          </cell>
          <cell r="B3275">
            <v>11.9</v>
          </cell>
        </row>
        <row r="3276">
          <cell r="A3276">
            <v>45098</v>
          </cell>
          <cell r="B3276">
            <v>12.15</v>
          </cell>
        </row>
        <row r="3277">
          <cell r="A3277">
            <v>45099</v>
          </cell>
          <cell r="B3277">
            <v>11.99</v>
          </cell>
        </row>
        <row r="3278">
          <cell r="A3278">
            <v>45100</v>
          </cell>
          <cell r="B3278">
            <v>11.87</v>
          </cell>
        </row>
        <row r="3279">
          <cell r="A3279">
            <v>45103</v>
          </cell>
          <cell r="B3279">
            <v>11.75</v>
          </cell>
        </row>
        <row r="3280">
          <cell r="A3280">
            <v>45104</v>
          </cell>
          <cell r="B3280">
            <v>11.05</v>
          </cell>
        </row>
        <row r="3281">
          <cell r="A3281">
            <v>45105</v>
          </cell>
          <cell r="B3281">
            <v>10.56</v>
          </cell>
        </row>
        <row r="3282">
          <cell r="A3282">
            <v>45106</v>
          </cell>
          <cell r="B3282">
            <v>10.99</v>
          </cell>
        </row>
        <row r="3283">
          <cell r="A3283">
            <v>45107</v>
          </cell>
          <cell r="B3283">
            <v>11.27</v>
          </cell>
        </row>
        <row r="3284">
          <cell r="A3284">
            <v>45110</v>
          </cell>
          <cell r="B3284">
            <v>11.87</v>
          </cell>
        </row>
        <row r="3285">
          <cell r="A3285">
            <v>45111</v>
          </cell>
          <cell r="B3285">
            <v>11.58</v>
          </cell>
        </row>
        <row r="3286">
          <cell r="A3286">
            <v>45112</v>
          </cell>
          <cell r="B3286">
            <v>11.51</v>
          </cell>
        </row>
        <row r="3287">
          <cell r="A3287">
            <v>45113</v>
          </cell>
          <cell r="B3287">
            <v>11.55</v>
          </cell>
        </row>
        <row r="3288">
          <cell r="A3288">
            <v>45114</v>
          </cell>
          <cell r="B3288">
            <v>12.15</v>
          </cell>
        </row>
        <row r="3289">
          <cell r="A3289">
            <v>45117</v>
          </cell>
          <cell r="B3289">
            <v>11.9</v>
          </cell>
        </row>
        <row r="3290">
          <cell r="A3290">
            <v>45118</v>
          </cell>
          <cell r="B3290">
            <v>11.69</v>
          </cell>
        </row>
        <row r="3291">
          <cell r="A3291">
            <v>45119</v>
          </cell>
          <cell r="B3291">
            <v>11.71</v>
          </cell>
        </row>
        <row r="3292">
          <cell r="A3292">
            <v>45120</v>
          </cell>
          <cell r="B3292">
            <v>11.98</v>
          </cell>
        </row>
        <row r="3293">
          <cell r="A3293">
            <v>45121</v>
          </cell>
          <cell r="B3293">
            <v>11.85</v>
          </cell>
        </row>
        <row r="3294">
          <cell r="A3294">
            <v>45124</v>
          </cell>
          <cell r="B3294">
            <v>11.71</v>
          </cell>
        </row>
        <row r="3295">
          <cell r="A3295">
            <v>45125</v>
          </cell>
          <cell r="B3295">
            <v>11.89</v>
          </cell>
        </row>
        <row r="3296">
          <cell r="A3296">
            <v>45126</v>
          </cell>
          <cell r="B3296">
            <v>11.8</v>
          </cell>
        </row>
        <row r="3297">
          <cell r="A3297">
            <v>45127</v>
          </cell>
          <cell r="B3297">
            <v>11.95</v>
          </cell>
        </row>
        <row r="3298">
          <cell r="A3298">
            <v>45128</v>
          </cell>
          <cell r="B3298">
            <v>11.96</v>
          </cell>
        </row>
        <row r="3299">
          <cell r="A3299">
            <v>45131</v>
          </cell>
          <cell r="B3299">
            <v>12.18</v>
          </cell>
        </row>
        <row r="3300">
          <cell r="A3300">
            <v>45132</v>
          </cell>
          <cell r="B3300">
            <v>12.21</v>
          </cell>
        </row>
        <row r="3301">
          <cell r="A3301">
            <v>45133</v>
          </cell>
          <cell r="B3301">
            <v>12.39</v>
          </cell>
        </row>
        <row r="3302">
          <cell r="A3302">
            <v>45134</v>
          </cell>
          <cell r="B3302">
            <v>12.59</v>
          </cell>
        </row>
        <row r="3303">
          <cell r="A3303">
            <v>45135</v>
          </cell>
          <cell r="B3303">
            <v>12.76</v>
          </cell>
        </row>
        <row r="3304">
          <cell r="A3304">
            <v>45138</v>
          </cell>
          <cell r="B3304">
            <v>12.44</v>
          </cell>
        </row>
        <row r="3305">
          <cell r="A3305">
            <v>45139</v>
          </cell>
          <cell r="B3305">
            <v>12.71</v>
          </cell>
        </row>
        <row r="3306">
          <cell r="A3306">
            <v>45140</v>
          </cell>
          <cell r="B3306">
            <v>12.82</v>
          </cell>
        </row>
        <row r="3307">
          <cell r="A3307">
            <v>45141</v>
          </cell>
          <cell r="B3307">
            <v>12.7</v>
          </cell>
        </row>
        <row r="3308">
          <cell r="A3308">
            <v>45142</v>
          </cell>
          <cell r="B3308">
            <v>12.88</v>
          </cell>
        </row>
        <row r="3309">
          <cell r="A3309">
            <v>45145</v>
          </cell>
          <cell r="B3309">
            <v>12.8</v>
          </cell>
        </row>
        <row r="3310">
          <cell r="A3310">
            <v>45146</v>
          </cell>
          <cell r="B3310">
            <v>12.8</v>
          </cell>
        </row>
        <row r="3311">
          <cell r="A3311">
            <v>45147</v>
          </cell>
          <cell r="B3311">
            <v>12.75</v>
          </cell>
        </row>
        <row r="3312">
          <cell r="A3312">
            <v>45148</v>
          </cell>
          <cell r="B3312">
            <v>12.96</v>
          </cell>
        </row>
        <row r="3313">
          <cell r="A3313">
            <v>45149</v>
          </cell>
          <cell r="B3313">
            <v>12.56</v>
          </cell>
        </row>
        <row r="3314">
          <cell r="A3314">
            <v>45152</v>
          </cell>
          <cell r="B3314">
            <v>13.01</v>
          </cell>
        </row>
        <row r="3315">
          <cell r="A3315">
            <v>45153</v>
          </cell>
          <cell r="B3315">
            <v>12.98</v>
          </cell>
        </row>
        <row r="3316">
          <cell r="A3316">
            <v>45154</v>
          </cell>
          <cell r="B3316">
            <v>12.98</v>
          </cell>
        </row>
        <row r="3317">
          <cell r="A3317">
            <v>45155</v>
          </cell>
          <cell r="B3317">
            <v>12.08</v>
          </cell>
        </row>
        <row r="3318">
          <cell r="A3318">
            <v>45156</v>
          </cell>
          <cell r="B3318">
            <v>12.36</v>
          </cell>
        </row>
        <row r="3319">
          <cell r="A3319">
            <v>45159</v>
          </cell>
          <cell r="B3319">
            <v>12.29</v>
          </cell>
        </row>
        <row r="3320">
          <cell r="A3320">
            <v>45160</v>
          </cell>
          <cell r="B3320">
            <v>12.86</v>
          </cell>
        </row>
        <row r="3321">
          <cell r="A3321">
            <v>45161</v>
          </cell>
          <cell r="B3321">
            <v>13.46</v>
          </cell>
        </row>
        <row r="3322">
          <cell r="A3322">
            <v>45162</v>
          </cell>
          <cell r="B3322">
            <v>13.52</v>
          </cell>
        </row>
        <row r="3323">
          <cell r="A3323">
            <v>45163</v>
          </cell>
          <cell r="B3323">
            <v>13.35</v>
          </cell>
        </row>
        <row r="3324">
          <cell r="A3324">
            <v>45166</v>
          </cell>
          <cell r="B3324">
            <v>12.75</v>
          </cell>
        </row>
        <row r="3325">
          <cell r="A3325">
            <v>45167</v>
          </cell>
          <cell r="B3325">
            <v>13.12</v>
          </cell>
        </row>
        <row r="3326">
          <cell r="A3326">
            <v>45168</v>
          </cell>
          <cell r="B3326">
            <v>13.01</v>
          </cell>
        </row>
        <row r="3327">
          <cell r="A3327">
            <v>45169</v>
          </cell>
          <cell r="B3327">
            <v>12.65</v>
          </cell>
        </row>
        <row r="3328">
          <cell r="A3328">
            <v>45170</v>
          </cell>
          <cell r="B3328">
            <v>13.03</v>
          </cell>
        </row>
        <row r="3329">
          <cell r="A3329">
            <v>45173</v>
          </cell>
          <cell r="B3329">
            <v>12.95</v>
          </cell>
        </row>
        <row r="3330">
          <cell r="A3330">
            <v>45174</v>
          </cell>
          <cell r="B3330">
            <v>13.28</v>
          </cell>
        </row>
        <row r="3331">
          <cell r="A3331">
            <v>45175</v>
          </cell>
          <cell r="B3331">
            <v>12.97</v>
          </cell>
        </row>
        <row r="3332">
          <cell r="A3332">
            <v>45177</v>
          </cell>
          <cell r="B3332">
            <v>13.03</v>
          </cell>
        </row>
        <row r="3333">
          <cell r="A3333">
            <v>45180</v>
          </cell>
          <cell r="B3333">
            <v>12.78</v>
          </cell>
        </row>
        <row r="3334">
          <cell r="A3334">
            <v>45181</v>
          </cell>
          <cell r="B3334">
            <v>13.29</v>
          </cell>
        </row>
        <row r="3335">
          <cell r="A3335">
            <v>45182</v>
          </cell>
          <cell r="B3335">
            <v>13.69</v>
          </cell>
        </row>
        <row r="3336">
          <cell r="A3336">
            <v>45183</v>
          </cell>
          <cell r="B3336">
            <v>13.24</v>
          </cell>
        </row>
        <row r="3337">
          <cell r="A3337">
            <v>45184</v>
          </cell>
          <cell r="B3337">
            <v>13.72</v>
          </cell>
        </row>
        <row r="3338">
          <cell r="A3338">
            <v>45187</v>
          </cell>
          <cell r="B3338">
            <v>12.7</v>
          </cell>
        </row>
        <row r="3339">
          <cell r="A3339">
            <v>45188</v>
          </cell>
          <cell r="B3339">
            <v>12.55</v>
          </cell>
        </row>
        <row r="3340">
          <cell r="A3340">
            <v>45189</v>
          </cell>
          <cell r="B3340">
            <v>12.77</v>
          </cell>
        </row>
        <row r="3341">
          <cell r="A3341">
            <v>45190</v>
          </cell>
          <cell r="B3341">
            <v>12.44</v>
          </cell>
        </row>
        <row r="3342">
          <cell r="A3342">
            <v>45191</v>
          </cell>
          <cell r="B3342">
            <v>12.39</v>
          </cell>
        </row>
        <row r="3343">
          <cell r="A3343">
            <v>45194</v>
          </cell>
          <cell r="B3343">
            <v>12.18</v>
          </cell>
        </row>
        <row r="3344">
          <cell r="A3344">
            <v>45195</v>
          </cell>
          <cell r="B3344">
            <v>12.05</v>
          </cell>
        </row>
        <row r="3345">
          <cell r="A3345">
            <v>45196</v>
          </cell>
          <cell r="B3345">
            <v>11.9</v>
          </cell>
        </row>
        <row r="3346">
          <cell r="A3346">
            <v>45197</v>
          </cell>
          <cell r="B3346">
            <v>12.08</v>
          </cell>
        </row>
        <row r="3347">
          <cell r="A3347">
            <v>45198</v>
          </cell>
          <cell r="B3347">
            <v>12.12</v>
          </cell>
        </row>
        <row r="3348">
          <cell r="A3348">
            <v>45201</v>
          </cell>
          <cell r="B3348">
            <v>11.53</v>
          </cell>
        </row>
        <row r="3349">
          <cell r="A3349">
            <v>45202</v>
          </cell>
          <cell r="B3349">
            <v>11.53</v>
          </cell>
        </row>
        <row r="3350">
          <cell r="A3350">
            <v>45203</v>
          </cell>
          <cell r="B3350">
            <v>11.4</v>
          </cell>
        </row>
        <row r="3351">
          <cell r="A3351">
            <v>45204</v>
          </cell>
          <cell r="B3351">
            <v>10.98</v>
          </cell>
        </row>
        <row r="3352">
          <cell r="A3352">
            <v>45205</v>
          </cell>
          <cell r="B3352">
            <v>10.8</v>
          </cell>
        </row>
        <row r="3353">
          <cell r="A3353">
            <v>45208</v>
          </cell>
          <cell r="B3353">
            <v>10.74</v>
          </cell>
        </row>
        <row r="3354">
          <cell r="A3354">
            <v>45209</v>
          </cell>
          <cell r="B3354">
            <v>11.5</v>
          </cell>
        </row>
        <row r="3355">
          <cell r="A3355">
            <v>45210</v>
          </cell>
          <cell r="B3355">
            <v>11.49</v>
          </cell>
        </row>
        <row r="3356">
          <cell r="A3356">
            <v>45212</v>
          </cell>
          <cell r="B3356">
            <v>10.93</v>
          </cell>
        </row>
        <row r="3357">
          <cell r="A3357">
            <v>45215</v>
          </cell>
          <cell r="B3357">
            <v>10.94</v>
          </cell>
        </row>
        <row r="3358">
          <cell r="A3358">
            <v>45216</v>
          </cell>
          <cell r="B3358">
            <v>10.63</v>
          </cell>
        </row>
        <row r="3359">
          <cell r="A3359">
            <v>45217</v>
          </cell>
          <cell r="B3359">
            <v>10.6</v>
          </cell>
        </row>
        <row r="3360">
          <cell r="A3360">
            <v>45218</v>
          </cell>
          <cell r="B3360">
            <v>10.42</v>
          </cell>
        </row>
        <row r="3361">
          <cell r="A3361">
            <v>45219</v>
          </cell>
          <cell r="B3361">
            <v>10.6</v>
          </cell>
        </row>
        <row r="3362">
          <cell r="A3362">
            <v>45222</v>
          </cell>
          <cell r="B3362">
            <v>10.63</v>
          </cell>
        </row>
        <row r="3363">
          <cell r="A3363">
            <v>45223</v>
          </cell>
          <cell r="B3363">
            <v>10.8</v>
          </cell>
        </row>
        <row r="3364">
          <cell r="A3364">
            <v>45224</v>
          </cell>
          <cell r="B3364">
            <v>10.5</v>
          </cell>
        </row>
        <row r="3365">
          <cell r="A3365">
            <v>45225</v>
          </cell>
          <cell r="B3365">
            <v>10.71</v>
          </cell>
        </row>
        <row r="3366">
          <cell r="A3366">
            <v>45226</v>
          </cell>
          <cell r="B3366">
            <v>10.8</v>
          </cell>
        </row>
        <row r="3367">
          <cell r="A3367">
            <v>45229</v>
          </cell>
          <cell r="B3367">
            <v>10.46</v>
          </cell>
        </row>
        <row r="3368">
          <cell r="A3368">
            <v>45230</v>
          </cell>
          <cell r="B3368">
            <v>10.39</v>
          </cell>
        </row>
        <row r="3369">
          <cell r="A3369">
            <v>45231</v>
          </cell>
          <cell r="B3369">
            <v>10.63</v>
          </cell>
        </row>
        <row r="3370">
          <cell r="A3370">
            <v>45233</v>
          </cell>
          <cell r="B3370">
            <v>11.17</v>
          </cell>
        </row>
        <row r="3371">
          <cell r="A3371">
            <v>45236</v>
          </cell>
          <cell r="B3371">
            <v>10.5</v>
          </cell>
        </row>
        <row r="3372">
          <cell r="A3372">
            <v>45237</v>
          </cell>
          <cell r="B3372">
            <v>10.84</v>
          </cell>
        </row>
        <row r="3373">
          <cell r="A3373">
            <v>45238</v>
          </cell>
          <cell r="B3373">
            <v>10.85</v>
          </cell>
        </row>
        <row r="3374">
          <cell r="A3374">
            <v>45239</v>
          </cell>
          <cell r="B3374">
            <v>10.75</v>
          </cell>
        </row>
        <row r="3375">
          <cell r="A3375">
            <v>45240</v>
          </cell>
          <cell r="B3375">
            <v>11.12</v>
          </cell>
        </row>
        <row r="3376">
          <cell r="A3376">
            <v>45243</v>
          </cell>
          <cell r="B3376">
            <v>10.95</v>
          </cell>
        </row>
        <row r="3377">
          <cell r="A3377">
            <v>45244</v>
          </cell>
          <cell r="B3377">
            <v>11.88</v>
          </cell>
        </row>
        <row r="3378">
          <cell r="A3378">
            <v>45246</v>
          </cell>
          <cell r="B3378">
            <v>12.09</v>
          </cell>
        </row>
        <row r="3379">
          <cell r="A3379">
            <v>45247</v>
          </cell>
          <cell r="B3379">
            <v>11.85</v>
          </cell>
        </row>
        <row r="3380">
          <cell r="A3380">
            <v>45250</v>
          </cell>
          <cell r="B3380">
            <v>12.53</v>
          </cell>
        </row>
        <row r="3381">
          <cell r="A3381">
            <v>45251</v>
          </cell>
          <cell r="B3381">
            <v>12.5</v>
          </cell>
        </row>
        <row r="3382">
          <cell r="A3382">
            <v>45252</v>
          </cell>
          <cell r="B3382">
            <v>12.5</v>
          </cell>
        </row>
        <row r="3383">
          <cell r="A3383">
            <v>45253</v>
          </cell>
          <cell r="B3383">
            <v>12.43</v>
          </cell>
        </row>
        <row r="3384">
          <cell r="A3384">
            <v>45254</v>
          </cell>
          <cell r="B3384">
            <v>12.08</v>
          </cell>
        </row>
        <row r="3385">
          <cell r="A3385">
            <v>45257</v>
          </cell>
          <cell r="B3385">
            <v>12.31</v>
          </cell>
        </row>
        <row r="3386">
          <cell r="A3386">
            <v>45258</v>
          </cell>
          <cell r="B3386">
            <v>12.71</v>
          </cell>
        </row>
        <row r="3387">
          <cell r="A3387">
            <v>45259</v>
          </cell>
          <cell r="B3387">
            <v>12.56</v>
          </cell>
        </row>
        <row r="3388">
          <cell r="A3388">
            <v>45260</v>
          </cell>
          <cell r="B3388">
            <v>12.81</v>
          </cell>
        </row>
        <row r="3389">
          <cell r="A3389">
            <v>45261</v>
          </cell>
          <cell r="B3389">
            <v>12.66</v>
          </cell>
        </row>
        <row r="3390">
          <cell r="A3390">
            <v>45264</v>
          </cell>
          <cell r="B3390">
            <v>12.54</v>
          </cell>
        </row>
        <row r="3391">
          <cell r="A3391">
            <v>45265</v>
          </cell>
          <cell r="B3391">
            <v>12.68</v>
          </cell>
        </row>
        <row r="3392">
          <cell r="A3392">
            <v>45266</v>
          </cell>
          <cell r="B3392">
            <v>12.7</v>
          </cell>
        </row>
        <row r="3393">
          <cell r="A3393">
            <v>45267</v>
          </cell>
          <cell r="B3393">
            <v>12.85</v>
          </cell>
        </row>
        <row r="3394">
          <cell r="A3394">
            <v>45268</v>
          </cell>
          <cell r="B3394">
            <v>12.87</v>
          </cell>
        </row>
        <row r="3395">
          <cell r="A3395">
            <v>45271</v>
          </cell>
          <cell r="B3395">
            <v>12.82</v>
          </cell>
        </row>
        <row r="3396">
          <cell r="A3396">
            <v>45272</v>
          </cell>
          <cell r="B3396">
            <v>13.12</v>
          </cell>
        </row>
        <row r="3397">
          <cell r="A3397">
            <v>45273</v>
          </cell>
          <cell r="B3397">
            <v>13.31</v>
          </cell>
        </row>
        <row r="3398">
          <cell r="A3398">
            <v>45274</v>
          </cell>
          <cell r="B3398">
            <v>13.25</v>
          </cell>
        </row>
        <row r="3399">
          <cell r="A3399">
            <v>45275</v>
          </cell>
          <cell r="B3399">
            <v>13.3</v>
          </cell>
        </row>
        <row r="3400">
          <cell r="A3400">
            <v>45278</v>
          </cell>
          <cell r="B3400">
            <v>13.22</v>
          </cell>
        </row>
        <row r="3401">
          <cell r="A3401">
            <v>45279</v>
          </cell>
          <cell r="B3401">
            <v>13.28</v>
          </cell>
        </row>
        <row r="3402">
          <cell r="A3402">
            <v>45280</v>
          </cell>
          <cell r="B3402">
            <v>13.3</v>
          </cell>
        </row>
        <row r="3403">
          <cell r="A3403">
            <v>45281</v>
          </cell>
          <cell r="B3403">
            <v>13.56</v>
          </cell>
        </row>
        <row r="3404">
          <cell r="A3404">
            <v>45282</v>
          </cell>
          <cell r="B3404">
            <v>13.68</v>
          </cell>
        </row>
        <row r="3405">
          <cell r="A3405">
            <v>45286</v>
          </cell>
          <cell r="B3405">
            <v>13.37</v>
          </cell>
        </row>
        <row r="3406">
          <cell r="A3406">
            <v>45287</v>
          </cell>
          <cell r="B3406">
            <v>13.55</v>
          </cell>
        </row>
        <row r="3407">
          <cell r="A3407">
            <v>45288</v>
          </cell>
          <cell r="B3407">
            <v>13.58</v>
          </cell>
        </row>
      </sheetData>
      <sheetData sheetId="51"/>
      <sheetData sheetId="52"/>
      <sheetData sheetId="53"/>
      <sheetData sheetId="54">
        <row r="14">
          <cell r="A14" t="str">
            <v>VALOR TOTAL</v>
          </cell>
          <cell r="B14">
            <v>1</v>
          </cell>
        </row>
        <row r="15">
          <cell r="A15" t="str">
            <v>Valor Empresa A (antes)</v>
          </cell>
          <cell r="B15">
            <v>0.72</v>
          </cell>
          <cell r="C15">
            <v>0.28000000000000003</v>
          </cell>
        </row>
        <row r="16">
          <cell r="A16" t="str">
            <v>Valor Empresa B (antes)</v>
          </cell>
          <cell r="B16">
            <v>0.5</v>
          </cell>
          <cell r="C16">
            <v>0.22</v>
          </cell>
        </row>
        <row r="17">
          <cell r="A17" t="str">
            <v>SINERGIAS</v>
          </cell>
          <cell r="B17">
            <v>0.5</v>
          </cell>
        </row>
        <row r="18">
          <cell r="A18" t="str">
            <v>CROSS SELL (Empresa A)</v>
          </cell>
          <cell r="B18">
            <v>0.36</v>
          </cell>
          <cell r="C18">
            <v>0.14000000000000001</v>
          </cell>
        </row>
        <row r="19">
          <cell r="A19" t="str">
            <v>NOVOS MERCADOS (Empresa B)</v>
          </cell>
          <cell r="B19">
            <v>0.24000000000000002</v>
          </cell>
          <cell r="C19">
            <v>0.12</v>
          </cell>
        </row>
        <row r="20">
          <cell r="A20" t="str">
            <v>Redução despesas operacionais (A + B)</v>
          </cell>
          <cell r="B20">
            <v>0.14000000000000001</v>
          </cell>
          <cell r="C20">
            <v>0.1</v>
          </cell>
        </row>
        <row r="21">
          <cell r="A21" t="str">
            <v>Redução custo de capital (Empresa A)</v>
          </cell>
          <cell r="B21">
            <v>0.04</v>
          </cell>
          <cell r="C21">
            <v>0.1</v>
          </cell>
        </row>
        <row r="22">
          <cell r="A22" t="str">
            <v>Benefício fiscal com prejuízo (Empresa A)</v>
          </cell>
          <cell r="B22">
            <v>0.04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so Districom"/>
      <sheetName val="WACC-projeção"/>
      <sheetName val="Betas"/>
      <sheetName val="Sheet1"/>
    </sheetNames>
    <sheetDataSet>
      <sheetData sheetId="0"/>
      <sheetData sheetId="1">
        <row r="9">
          <cell r="C9">
            <v>0.16200000000000001</v>
          </cell>
          <cell r="D9">
            <v>0.20400000000000001</v>
          </cell>
          <cell r="E9">
            <v>0.21299999999999997</v>
          </cell>
        </row>
        <row r="25">
          <cell r="C25">
            <v>0.25418009006550224</v>
          </cell>
          <cell r="D25">
            <v>0.31906104065323126</v>
          </cell>
          <cell r="E25">
            <v>0.25116201014009998</v>
          </cell>
          <cell r="F25">
            <v>0.19827238001958869</v>
          </cell>
        </row>
        <row r="29">
          <cell r="C29">
            <v>0.14373502251637554</v>
          </cell>
          <cell r="D29">
            <v>0.1807452601633078</v>
          </cell>
          <cell r="E29">
            <v>0.16822550253502497</v>
          </cell>
          <cell r="F29">
            <v>0.12307559500489718</v>
          </cell>
        </row>
      </sheetData>
      <sheetData sheetId="2"/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a"/>
      <sheetName val="Fluxo Inicial"/>
      <sheetName val="Taxa Nova"/>
      <sheetName val="Fluxo Novo"/>
      <sheetName val="Billings"/>
    </sheetNames>
    <sheetDataSet>
      <sheetData sheetId="0">
        <row r="35">
          <cell r="C35">
            <v>11512.000000000007</v>
          </cell>
          <cell r="D35">
            <v>19309.436884648494</v>
          </cell>
          <cell r="E35">
            <v>24020.872689102722</v>
          </cell>
          <cell r="F35">
            <v>25041.417340638898</v>
          </cell>
          <cell r="G35">
            <v>24646.083644731305</v>
          </cell>
          <cell r="H35">
            <v>24275.591826039403</v>
          </cell>
        </row>
      </sheetData>
      <sheetData sheetId="1">
        <row r="31">
          <cell r="D31">
            <v>-43000</v>
          </cell>
        </row>
        <row r="32">
          <cell r="D32">
            <v>-59771.250000000015</v>
          </cell>
        </row>
        <row r="34">
          <cell r="D34">
            <v>13903.750000000116</v>
          </cell>
        </row>
        <row r="35">
          <cell r="D35">
            <v>56903.750000000116</v>
          </cell>
        </row>
        <row r="60">
          <cell r="C60">
            <v>171087.7833768368</v>
          </cell>
          <cell r="D60">
            <v>212832.6106921887</v>
          </cell>
          <cell r="E60">
            <v>221874.96253866973</v>
          </cell>
          <cell r="F60">
            <v>218372.17961801525</v>
          </cell>
          <cell r="G60">
            <v>215089.50367060612</v>
          </cell>
        </row>
        <row r="61">
          <cell r="B61">
            <v>0.50502706883217319</v>
          </cell>
        </row>
      </sheetData>
      <sheetData sheetId="2"/>
      <sheetData sheetId="3"/>
      <sheetData sheetId="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ACC"/>
      <sheetName val="Base"/>
      <sheetName val="PE pos money"/>
      <sheetName val="PE pre money"/>
      <sheetName val="IPO"/>
      <sheetName val="PE"/>
      <sheetName val="PE (2)"/>
      <sheetName val="Resumo"/>
    </sheetNames>
    <sheetDataSet>
      <sheetData sheetId="0"/>
      <sheetData sheetId="1" refreshError="1"/>
      <sheetData sheetId="2" refreshError="1"/>
      <sheetData sheetId="3" refreshError="1"/>
      <sheetData sheetId="4">
        <row r="9">
          <cell r="H9">
            <v>0.20874999999999999</v>
          </cell>
        </row>
        <row r="23">
          <cell r="C23">
            <v>78.528367625513539</v>
          </cell>
        </row>
        <row r="24">
          <cell r="C24">
            <v>0.30058308337489814</v>
          </cell>
        </row>
        <row r="29">
          <cell r="C29">
            <v>419.22716296198041</v>
          </cell>
        </row>
      </sheetData>
      <sheetData sheetId="5">
        <row r="9">
          <cell r="H9">
            <v>0.20874999999999999</v>
          </cell>
        </row>
        <row r="24">
          <cell r="C24">
            <v>24.588263083730027</v>
          </cell>
        </row>
        <row r="25">
          <cell r="C25">
            <v>0.24110656094738703</v>
          </cell>
        </row>
        <row r="29">
          <cell r="C29">
            <v>36.917292716630214</v>
          </cell>
        </row>
        <row r="30">
          <cell r="C30">
            <v>0.24872826613467125</v>
          </cell>
        </row>
        <row r="33">
          <cell r="C33">
            <v>59.233773670283767</v>
          </cell>
        </row>
        <row r="34">
          <cell r="C34">
            <v>0.28451699273039521</v>
          </cell>
        </row>
        <row r="41">
          <cell r="C41">
            <v>350</v>
          </cell>
        </row>
      </sheetData>
      <sheetData sheetId="6">
        <row r="24">
          <cell r="C24">
            <v>58.199085885563761</v>
          </cell>
        </row>
        <row r="25">
          <cell r="C25">
            <v>0.28037141481640093</v>
          </cell>
        </row>
        <row r="30">
          <cell r="C30">
            <v>0.24872826613467125</v>
          </cell>
        </row>
        <row r="33">
          <cell r="C33">
            <v>84.488250357286262</v>
          </cell>
        </row>
        <row r="34">
          <cell r="C34">
            <v>0.30944042410785233</v>
          </cell>
        </row>
      </sheetData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AMOND"/>
      <sheetName val="STATIA"/>
      <sheetName val="Cover"/>
      <sheetName val="Index"/>
      <sheetName val="__FDSCACHE__"/>
      <sheetName val="Summary"/>
      <sheetName val="RevBuild"/>
      <sheetName val="ExpBuild"/>
      <sheetName val="TargetIS"/>
      <sheetName val="TargetBS"/>
      <sheetName val="Target D&amp;A"/>
      <sheetName val="Debt"/>
      <sheetName val="Taxes"/>
      <sheetName val="DCF"/>
      <sheetName val="Input"/>
      <sheetName val="ISLE Ownership"/>
      <sheetName val="RAM Ownership"/>
      <sheetName val="RAM Financial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turns"/>
      <sheetName val="NAV001"/>
      <sheetName val="Assum"/>
      <sheetName val="IS"/>
      <sheetName val="BSCF"/>
      <sheetName val="Ratio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001"/>
      <sheetName val="Assum"/>
      <sheetName val="IS"/>
      <sheetName val="BSCF"/>
      <sheetName val="Ratios"/>
      <sheetName val="Return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CDS"/>
      <sheetName val="FCO"/>
      <sheetName val="GYP (trim) "/>
      <sheetName val="GYP (UTtrim)"/>
      <sheetName val="Trad"/>
      <sheetName val="Variable"/>
      <sheetName val="Instructivo"/>
      <sheetName val="M.PAT"/>
      <sheetName val="Datos"/>
      <sheetName val="GYP (2)"/>
      <sheetName val="2- GYP (CA)"/>
      <sheetName val="4- GYP (UA)"/>
      <sheetName val="M.Inventarios"/>
      <sheetName val="Pto Equil"/>
      <sheetName val="Vtas-Ctos"/>
      <sheetName val="Volumen"/>
      <sheetName val="5-1-GYP"/>
      <sheetName val="6-BG (C)"/>
      <sheetName val="7-BG"/>
      <sheetName val="8-Cap.Trab."/>
      <sheetName val="9-FCL"/>
      <sheetName val="10-FCE "/>
      <sheetName val="CFE "/>
      <sheetName val="Validaciones"/>
      <sheetName val="Módulo1"/>
      <sheetName val="11-CF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O"/>
      <sheetName val="GYP (trim) "/>
      <sheetName val="GYP (UTtrim)"/>
      <sheetName val="Trad"/>
      <sheetName val="Variable"/>
      <sheetName val="Instructivo"/>
      <sheetName val="M.PAT"/>
      <sheetName val="Datos"/>
      <sheetName val="GYP (2)"/>
      <sheetName val="2- GYP (CA)"/>
      <sheetName val="4- GYP (UA)"/>
      <sheetName val="M.Inventarios"/>
      <sheetName val="Pto Equil"/>
      <sheetName val="Vtas-Ctos"/>
      <sheetName val="Volumen"/>
      <sheetName val="5-1-GYP"/>
      <sheetName val="6-BG (C)"/>
      <sheetName val="7-BG"/>
      <sheetName val="8-Cap.Trab."/>
      <sheetName val="9-FCL"/>
      <sheetName val="10-FCE "/>
      <sheetName val="CFE "/>
      <sheetName val="Validaciones"/>
      <sheetName val=" CDS"/>
      <sheetName val="Módulo1"/>
      <sheetName val="11-CFC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IDD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IDD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8023B-F236-4730-B9D7-590D92781EC7}">
  <sheetPr codeName="Sheet3">
    <tabColor theme="1" tint="0.249977111117893"/>
  </sheetPr>
  <dimension ref="A1:I24"/>
  <sheetViews>
    <sheetView showGridLines="0" topLeftCell="A3" zoomScale="140" zoomScaleNormal="140" workbookViewId="0">
      <selection activeCell="F11" sqref="F11"/>
    </sheetView>
  </sheetViews>
  <sheetFormatPr defaultColWidth="7.69921875" defaultRowHeight="13.8"/>
  <cols>
    <col min="1" max="1" width="2.3984375" style="10" customWidth="1"/>
    <col min="2" max="2" width="21.59765625" style="2" customWidth="1"/>
    <col min="3" max="3" width="7.5" style="3" customWidth="1"/>
    <col min="4" max="4" width="2.3984375" style="3" customWidth="1"/>
    <col min="5" max="5" width="6.3984375" style="4" bestFit="1" customWidth="1"/>
    <col min="6" max="6" width="28.59765625" style="2" customWidth="1"/>
    <col min="7" max="7" width="2.3984375" style="2" customWidth="1"/>
    <col min="8" max="8" width="32.09765625" style="2" bestFit="1" customWidth="1"/>
    <col min="9" max="9" width="7.5" style="4" customWidth="1"/>
    <col min="10" max="16384" width="7.69921875" style="2"/>
  </cols>
  <sheetData>
    <row r="1" spans="1:9" ht="21">
      <c r="A1" s="1" t="s">
        <v>0</v>
      </c>
    </row>
    <row r="3" spans="1:9" s="6" customFormat="1" ht="14.4">
      <c r="A3" s="5"/>
      <c r="B3" s="5" t="s">
        <v>644</v>
      </c>
      <c r="C3" s="8"/>
      <c r="D3" s="8"/>
      <c r="E3" s="9"/>
      <c r="I3" s="9"/>
    </row>
    <row r="4" spans="1:9" s="6" customFormat="1" ht="14.4">
      <c r="A4" s="5"/>
      <c r="C4" s="8"/>
      <c r="D4" s="8"/>
      <c r="E4" s="9"/>
      <c r="I4" s="9"/>
    </row>
    <row r="5" spans="1:9">
      <c r="B5" s="7" t="s">
        <v>1</v>
      </c>
    </row>
    <row r="6" spans="1:9">
      <c r="B6" s="635" t="s">
        <v>2</v>
      </c>
      <c r="C6" s="636"/>
      <c r="D6" s="11"/>
      <c r="E6" s="635" t="s">
        <v>3</v>
      </c>
      <c r="F6" s="636"/>
      <c r="G6" s="11"/>
      <c r="H6" s="635" t="s">
        <v>4</v>
      </c>
      <c r="I6" s="636"/>
    </row>
    <row r="7" spans="1:9">
      <c r="B7" s="12"/>
      <c r="C7" s="13"/>
      <c r="D7" s="13"/>
      <c r="E7" s="12"/>
      <c r="F7" s="12"/>
      <c r="G7" s="12"/>
    </row>
    <row r="8" spans="1:9">
      <c r="B8" s="2" t="s">
        <v>415</v>
      </c>
      <c r="C8" s="14">
        <f>C18/360*E8</f>
        <v>3.75</v>
      </c>
      <c r="D8" s="14"/>
      <c r="E8" s="4">
        <v>30</v>
      </c>
      <c r="F8" s="2" t="s">
        <v>416</v>
      </c>
      <c r="H8" s="2" t="s">
        <v>417</v>
      </c>
      <c r="I8" s="15">
        <f>I12/C15</f>
        <v>0.22275000000000006</v>
      </c>
    </row>
    <row r="9" spans="1:9">
      <c r="B9" s="2" t="s">
        <v>418</v>
      </c>
      <c r="C9" s="14">
        <f>C18/360*E9</f>
        <v>9.375</v>
      </c>
      <c r="D9" s="14"/>
      <c r="E9" s="4">
        <v>75</v>
      </c>
      <c r="F9" s="2" t="s">
        <v>416</v>
      </c>
      <c r="H9" s="2" t="s">
        <v>419</v>
      </c>
      <c r="I9" s="16">
        <v>0.15</v>
      </c>
    </row>
    <row r="10" spans="1:9">
      <c r="B10" s="2" t="s">
        <v>420</v>
      </c>
      <c r="C10" s="17">
        <f>C18/360*E10</f>
        <v>5.625</v>
      </c>
      <c r="D10" s="18"/>
      <c r="E10" s="4">
        <v>45</v>
      </c>
      <c r="F10" s="2" t="s">
        <v>416</v>
      </c>
      <c r="H10" s="10" t="s">
        <v>421</v>
      </c>
      <c r="I10" s="19">
        <f>I8-I9</f>
        <v>7.2750000000000065E-2</v>
      </c>
    </row>
    <row r="11" spans="1:9">
      <c r="B11" s="10" t="s">
        <v>8</v>
      </c>
      <c r="C11" s="20">
        <f>C8+C9-C10</f>
        <v>7.5</v>
      </c>
      <c r="D11" s="20"/>
    </row>
    <row r="12" spans="1:9">
      <c r="B12" s="2" t="s">
        <v>422</v>
      </c>
      <c r="C12" s="14">
        <f>E12*0.3</f>
        <v>7.5</v>
      </c>
      <c r="D12" s="14"/>
      <c r="E12" s="4">
        <v>25</v>
      </c>
      <c r="F12" s="2" t="s">
        <v>423</v>
      </c>
      <c r="H12" s="2" t="s">
        <v>424</v>
      </c>
      <c r="I12" s="18">
        <f>C23</f>
        <v>3.5640000000000009</v>
      </c>
    </row>
    <row r="13" spans="1:9">
      <c r="B13" s="2" t="s">
        <v>425</v>
      </c>
      <c r="C13" s="17">
        <v>1</v>
      </c>
      <c r="D13" s="18"/>
      <c r="F13" s="2" t="s">
        <v>426</v>
      </c>
      <c r="H13" s="2" t="s">
        <v>10</v>
      </c>
      <c r="I13" s="17">
        <f>I9*C15</f>
        <v>2.4</v>
      </c>
    </row>
    <row r="14" spans="1:9">
      <c r="B14" s="10" t="s">
        <v>11</v>
      </c>
      <c r="C14" s="21">
        <f>SUM(C12:C13)</f>
        <v>8.5</v>
      </c>
      <c r="D14" s="20"/>
      <c r="H14" s="10" t="s">
        <v>427</v>
      </c>
      <c r="I14" s="22">
        <f>I12-I13</f>
        <v>1.164000000000001</v>
      </c>
    </row>
    <row r="15" spans="1:9">
      <c r="B15" s="10" t="s">
        <v>12</v>
      </c>
      <c r="C15" s="22">
        <f>C14+C11</f>
        <v>16</v>
      </c>
      <c r="D15" s="22"/>
      <c r="E15" s="23"/>
      <c r="F15" s="24"/>
      <c r="G15" s="24"/>
    </row>
    <row r="16" spans="1:9">
      <c r="C16" s="25"/>
      <c r="D16" s="25"/>
    </row>
    <row r="17" spans="2:9">
      <c r="B17" s="10" t="s">
        <v>13</v>
      </c>
      <c r="C17" s="13"/>
      <c r="D17" s="13"/>
      <c r="I17" s="26"/>
    </row>
    <row r="18" spans="2:9">
      <c r="B18" s="2" t="s">
        <v>428</v>
      </c>
      <c r="C18" s="14">
        <f>25*150*12/1000</f>
        <v>45</v>
      </c>
      <c r="D18" s="14"/>
      <c r="E18" s="4">
        <v>25</v>
      </c>
      <c r="F18" s="2" t="s">
        <v>14</v>
      </c>
      <c r="I18" s="27"/>
    </row>
    <row r="19" spans="2:9">
      <c r="B19" s="2" t="s">
        <v>429</v>
      </c>
      <c r="C19" s="14">
        <f>C18*E19</f>
        <v>12.600000000000001</v>
      </c>
      <c r="D19" s="14"/>
      <c r="E19" s="15">
        <v>0.28000000000000003</v>
      </c>
      <c r="F19" s="2" t="s">
        <v>16</v>
      </c>
    </row>
    <row r="20" spans="2:9">
      <c r="B20" s="2" t="s">
        <v>430</v>
      </c>
      <c r="C20" s="17">
        <f>600*12/1000</f>
        <v>7.2</v>
      </c>
      <c r="D20" s="18"/>
      <c r="E20" s="28"/>
      <c r="F20" s="2" t="s">
        <v>17</v>
      </c>
    </row>
    <row r="21" spans="2:9">
      <c r="B21" s="10" t="s">
        <v>431</v>
      </c>
      <c r="C21" s="20">
        <f>C19-C20</f>
        <v>5.4000000000000012</v>
      </c>
      <c r="D21" s="20"/>
      <c r="E21" s="28"/>
      <c r="F21" s="2" t="s">
        <v>432</v>
      </c>
    </row>
    <row r="22" spans="2:9">
      <c r="B22" s="2" t="s">
        <v>433</v>
      </c>
      <c r="C22" s="14">
        <f>C21*34%</f>
        <v>1.8360000000000005</v>
      </c>
      <c r="D22" s="14"/>
      <c r="E22" s="15">
        <v>0.34</v>
      </c>
      <c r="F22" s="2" t="s">
        <v>18</v>
      </c>
    </row>
    <row r="23" spans="2:9" ht="14.4" thickBot="1">
      <c r="B23" s="10" t="s">
        <v>434</v>
      </c>
      <c r="C23" s="29">
        <f>+C21-C22</f>
        <v>3.5640000000000009</v>
      </c>
      <c r="D23" s="22"/>
      <c r="E23" s="30">
        <f>C23/C18</f>
        <v>7.920000000000002E-2</v>
      </c>
      <c r="F23" s="2" t="s">
        <v>435</v>
      </c>
    </row>
    <row r="24" spans="2:9" ht="14.4" thickTop="1"/>
  </sheetData>
  <mergeCells count="3">
    <mergeCell ref="B6:C6"/>
    <mergeCell ref="E6:F6"/>
    <mergeCell ref="H6:I6"/>
  </mergeCells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3BF77-5D65-42DD-AD62-AA8BDCAD50C5}">
  <dimension ref="A1:H31"/>
  <sheetViews>
    <sheetView showGridLines="0" topLeftCell="I31" workbookViewId="0">
      <selection activeCell="I8" sqref="I8"/>
    </sheetView>
  </sheetViews>
  <sheetFormatPr defaultColWidth="8.59765625" defaultRowHeight="13.8"/>
  <cols>
    <col min="1" max="1" width="8.09765625" style="671" bestFit="1" customWidth="1"/>
    <col min="2" max="3" width="9.3984375" style="671" bestFit="1" customWidth="1"/>
    <col min="4" max="4" width="8.59765625" style="671"/>
    <col min="5" max="5" width="8.59765625" style="672" bestFit="1"/>
    <col min="6" max="6" width="8.59765625" style="671"/>
    <col min="7" max="7" width="10" style="672" bestFit="1" customWidth="1"/>
    <col min="8" max="16384" width="8.59765625" style="671"/>
  </cols>
  <sheetData>
    <row r="1" spans="1:8">
      <c r="A1" s="671" t="s">
        <v>437</v>
      </c>
      <c r="B1" s="671" t="s">
        <v>663</v>
      </c>
      <c r="C1" s="671" t="s">
        <v>133</v>
      </c>
      <c r="D1" s="671" t="s">
        <v>438</v>
      </c>
      <c r="E1" s="672" t="s">
        <v>15</v>
      </c>
      <c r="F1" s="671" t="s">
        <v>684</v>
      </c>
      <c r="G1" s="672" t="s">
        <v>63</v>
      </c>
      <c r="H1" s="671" t="s">
        <v>439</v>
      </c>
    </row>
    <row r="2" spans="1:8">
      <c r="A2" s="671">
        <v>1995</v>
      </c>
      <c r="B2" s="673">
        <v>0.51100000000000001</v>
      </c>
      <c r="C2" s="673">
        <v>-0.3</v>
      </c>
      <c r="D2" s="674">
        <f>C2/B2</f>
        <v>-0.58708414872798431</v>
      </c>
      <c r="E2" s="672">
        <v>0.10199999999999999</v>
      </c>
      <c r="F2" s="674">
        <f>E2/B2</f>
        <v>0.19960861056751467</v>
      </c>
      <c r="G2" s="671" t="s">
        <v>19</v>
      </c>
      <c r="H2" s="674" t="s">
        <v>19</v>
      </c>
    </row>
    <row r="3" spans="1:8">
      <c r="A3" s="671">
        <v>1996</v>
      </c>
      <c r="B3" s="673">
        <v>15.746</v>
      </c>
      <c r="C3" s="673">
        <v>-6.1</v>
      </c>
      <c r="D3" s="674">
        <f t="shared" ref="D3:D30" si="0">C3/B3</f>
        <v>-0.38739997459672293</v>
      </c>
      <c r="E3" s="672">
        <v>3.4590000000000001</v>
      </c>
      <c r="F3" s="674">
        <f t="shared" ref="F3:F30" si="1">E3/B3</f>
        <v>0.21967483805410898</v>
      </c>
      <c r="G3" s="671" t="s">
        <v>19</v>
      </c>
      <c r="H3" s="674" t="s">
        <v>19</v>
      </c>
    </row>
    <row r="4" spans="1:8">
      <c r="A4" s="671">
        <v>1997</v>
      </c>
      <c r="B4" s="673">
        <v>147.78700000000001</v>
      </c>
      <c r="C4" s="673">
        <v>-29.2</v>
      </c>
      <c r="D4" s="674">
        <f t="shared" si="0"/>
        <v>-0.19758165467869296</v>
      </c>
      <c r="E4" s="672">
        <v>28.818000000000001</v>
      </c>
      <c r="F4" s="674">
        <f t="shared" si="1"/>
        <v>0.19499685357981419</v>
      </c>
      <c r="G4" s="672">
        <v>2074.5539290000002</v>
      </c>
      <c r="H4" s="674">
        <v>-0.22187200000000001</v>
      </c>
    </row>
    <row r="5" spans="1:8">
      <c r="A5" s="671">
        <v>1998</v>
      </c>
      <c r="B5" s="673">
        <v>609.81899999999996</v>
      </c>
      <c r="C5" s="673">
        <v>-53.5</v>
      </c>
      <c r="D5" s="674">
        <f t="shared" si="0"/>
        <v>-8.7730949675231512E-2</v>
      </c>
      <c r="E5" s="672">
        <v>133.66399999999999</v>
      </c>
      <c r="F5" s="674">
        <f t="shared" si="1"/>
        <v>0.21918634873626436</v>
      </c>
      <c r="G5" s="672">
        <v>19573.269583000001</v>
      </c>
      <c r="H5" s="674">
        <v>-0.33432899999999999</v>
      </c>
    </row>
    <row r="6" spans="1:8">
      <c r="A6" s="671">
        <v>1999</v>
      </c>
      <c r="B6" s="673">
        <v>1639.8389999999999</v>
      </c>
      <c r="C6" s="673">
        <v>-346.2</v>
      </c>
      <c r="D6" s="674">
        <f t="shared" si="0"/>
        <v>-0.21111828661228327</v>
      </c>
      <c r="E6" s="672">
        <v>290.64499999999998</v>
      </c>
      <c r="F6" s="674">
        <f t="shared" si="1"/>
        <v>0.17723996075224457</v>
      </c>
      <c r="G6" s="672">
        <v>23155.529273</v>
      </c>
      <c r="H6" s="674">
        <v>-0.20503299999999999</v>
      </c>
    </row>
    <row r="7" spans="1:8">
      <c r="A7" s="671">
        <v>2000</v>
      </c>
      <c r="B7" s="673">
        <v>2761.9830000000002</v>
      </c>
      <c r="C7" s="673">
        <v>-73.3</v>
      </c>
      <c r="D7" s="674">
        <f t="shared" si="0"/>
        <v>-2.6538903389340191E-2</v>
      </c>
      <c r="E7" s="672">
        <v>655.77700000000004</v>
      </c>
      <c r="F7" s="674">
        <f t="shared" si="1"/>
        <v>0.23742977418760361</v>
      </c>
      <c r="G7" s="672">
        <v>3652.7796830000002</v>
      </c>
      <c r="H7" s="674">
        <v>-0.15552199999999999</v>
      </c>
    </row>
    <row r="8" spans="1:8">
      <c r="A8" s="671">
        <v>2001</v>
      </c>
      <c r="B8" s="673">
        <v>3122.433</v>
      </c>
      <c r="C8" s="673">
        <v>35.07</v>
      </c>
      <c r="D8" s="674">
        <f t="shared" si="0"/>
        <v>1.1231626106949293E-2</v>
      </c>
      <c r="E8" s="672">
        <v>798.55799999999999</v>
      </c>
      <c r="F8" s="674">
        <f t="shared" si="1"/>
        <v>0.25574864216461968</v>
      </c>
      <c r="G8" s="672">
        <v>5229.8095430000003</v>
      </c>
      <c r="H8" s="674">
        <v>8.4426000000000001E-2</v>
      </c>
    </row>
    <row r="9" spans="1:8">
      <c r="A9" s="671">
        <v>2002</v>
      </c>
      <c r="B9" s="673">
        <v>3932.9360000000001</v>
      </c>
      <c r="C9" s="673">
        <v>162.398</v>
      </c>
      <c r="D9" s="674">
        <f t="shared" si="0"/>
        <v>4.1291798290132353E-2</v>
      </c>
      <c r="E9" s="672">
        <v>992.61800000000005</v>
      </c>
      <c r="F9" s="674">
        <f t="shared" si="1"/>
        <v>0.25238600373868275</v>
      </c>
      <c r="G9" s="672">
        <v>8226.8682580000004</v>
      </c>
      <c r="H9" s="674">
        <v>0.188809</v>
      </c>
    </row>
    <row r="10" spans="1:8">
      <c r="A10" s="671">
        <v>2003</v>
      </c>
      <c r="B10" s="673">
        <v>5264</v>
      </c>
      <c r="C10" s="673">
        <v>346</v>
      </c>
      <c r="D10" s="674">
        <f t="shared" si="0"/>
        <v>6.5729483282674778E-2</v>
      </c>
      <c r="E10" s="672">
        <v>1257</v>
      </c>
      <c r="F10" s="674">
        <f t="shared" si="1"/>
        <v>0.23879179331306991</v>
      </c>
      <c r="G10" s="672">
        <v>17361.955663000001</v>
      </c>
      <c r="H10" s="674">
        <v>0.21349399999999999</v>
      </c>
    </row>
    <row r="11" spans="1:8">
      <c r="A11" s="671">
        <v>2004</v>
      </c>
      <c r="B11" s="673">
        <v>6921</v>
      </c>
      <c r="C11" s="673">
        <v>507</v>
      </c>
      <c r="D11" s="674">
        <f t="shared" si="0"/>
        <v>7.3255309926311227E-2</v>
      </c>
      <c r="E11" s="672">
        <v>1602</v>
      </c>
      <c r="F11" s="674">
        <f t="shared" si="1"/>
        <v>0.23146944083224968</v>
      </c>
      <c r="G11" s="672">
        <v>14267.306457000001</v>
      </c>
      <c r="H11" s="674">
        <v>0.175542</v>
      </c>
    </row>
    <row r="12" spans="1:8">
      <c r="A12" s="671">
        <v>2005</v>
      </c>
      <c r="B12" s="673">
        <v>8490</v>
      </c>
      <c r="C12" s="673">
        <v>543</v>
      </c>
      <c r="D12" s="674">
        <f t="shared" si="0"/>
        <v>6.3957597173144878E-2</v>
      </c>
      <c r="E12" s="672">
        <v>2039</v>
      </c>
      <c r="F12" s="674">
        <f t="shared" si="1"/>
        <v>0.24016489988221437</v>
      </c>
      <c r="G12" s="672">
        <v>16339.203982999999</v>
      </c>
      <c r="H12" s="674">
        <v>0.14114599999999999</v>
      </c>
    </row>
    <row r="13" spans="1:8">
      <c r="A13" s="671">
        <v>2006</v>
      </c>
      <c r="B13" s="673">
        <v>10711</v>
      </c>
      <c r="C13" s="673">
        <v>508</v>
      </c>
      <c r="D13" s="674">
        <f t="shared" si="0"/>
        <v>4.7427877882550651E-2</v>
      </c>
      <c r="E13" s="672">
        <v>2456</v>
      </c>
      <c r="F13" s="674">
        <f t="shared" si="1"/>
        <v>0.22929698440855195</v>
      </c>
      <c r="G13" s="672">
        <v>16723.991486999999</v>
      </c>
      <c r="H13" s="674">
        <v>0.19165399999999999</v>
      </c>
    </row>
    <row r="14" spans="1:8">
      <c r="A14" s="671">
        <v>2007</v>
      </c>
      <c r="B14" s="673">
        <v>14835</v>
      </c>
      <c r="C14" s="673">
        <v>785</v>
      </c>
      <c r="D14" s="674">
        <f t="shared" si="0"/>
        <v>5.2915402763734409E-2</v>
      </c>
      <c r="E14" s="672">
        <v>3353</v>
      </c>
      <c r="F14" s="674">
        <f t="shared" si="1"/>
        <v>0.22601954836535221</v>
      </c>
      <c r="G14" s="672">
        <v>31340.522110999998</v>
      </c>
      <c r="H14" s="674">
        <v>0.1694</v>
      </c>
    </row>
    <row r="15" spans="1:8">
      <c r="A15" s="671">
        <v>2008</v>
      </c>
      <c r="B15" s="673">
        <v>19166</v>
      </c>
      <c r="C15" s="673">
        <v>933</v>
      </c>
      <c r="D15" s="674">
        <f t="shared" si="0"/>
        <v>4.8679954085359488E-2</v>
      </c>
      <c r="E15" s="672">
        <v>4270</v>
      </c>
      <c r="F15" s="674">
        <f t="shared" si="1"/>
        <v>0.22279035792549307</v>
      </c>
      <c r="G15" s="672">
        <v>25209.26</v>
      </c>
      <c r="H15" s="674">
        <v>0.168129</v>
      </c>
    </row>
    <row r="16" spans="1:8">
      <c r="A16" s="671">
        <v>2009</v>
      </c>
      <c r="B16" s="673">
        <v>24509</v>
      </c>
      <c r="C16" s="673">
        <v>1386</v>
      </c>
      <c r="D16" s="674">
        <f t="shared" si="0"/>
        <v>5.6550654861479456E-2</v>
      </c>
      <c r="E16" s="672">
        <v>5531</v>
      </c>
      <c r="F16" s="674">
        <f t="shared" si="1"/>
        <v>0.22567220204822719</v>
      </c>
      <c r="G16" s="672">
        <v>55750.569291</v>
      </c>
      <c r="H16" s="674">
        <v>0.135046</v>
      </c>
    </row>
    <row r="17" spans="1:8">
      <c r="A17" s="671">
        <v>2010</v>
      </c>
      <c r="B17" s="673">
        <v>34204</v>
      </c>
      <c r="C17" s="673">
        <v>1790</v>
      </c>
      <c r="D17" s="674">
        <f t="shared" si="0"/>
        <v>5.2333060460764823E-2</v>
      </c>
      <c r="E17" s="672">
        <v>7643</v>
      </c>
      <c r="F17" s="674">
        <f t="shared" si="1"/>
        <v>0.22345339726347796</v>
      </c>
      <c r="G17" s="672">
        <v>77184.783314999993</v>
      </c>
      <c r="H17" s="674">
        <v>6.4114000000000004E-2</v>
      </c>
    </row>
    <row r="18" spans="1:8">
      <c r="A18" s="671">
        <v>2011</v>
      </c>
      <c r="B18" s="673">
        <v>48077</v>
      </c>
      <c r="C18" s="673">
        <v>1709</v>
      </c>
      <c r="D18" s="674">
        <f t="shared" si="0"/>
        <v>3.5547143124571003E-2</v>
      </c>
      <c r="E18" s="672">
        <v>10789</v>
      </c>
      <c r="F18" s="674">
        <f t="shared" si="1"/>
        <v>0.22441084094265448</v>
      </c>
      <c r="G18" s="672">
        <v>81666.586727999995</v>
      </c>
      <c r="H18" s="674">
        <v>3.8580000000000003E-2</v>
      </c>
    </row>
    <row r="19" spans="1:8">
      <c r="A19" s="671">
        <v>2012</v>
      </c>
      <c r="B19" s="673">
        <v>61093</v>
      </c>
      <c r="C19" s="673">
        <v>2508</v>
      </c>
      <c r="D19" s="674">
        <f t="shared" si="0"/>
        <v>4.1052166369305809E-2</v>
      </c>
      <c r="E19" s="672">
        <v>15122</v>
      </c>
      <c r="F19" s="674">
        <f t="shared" si="1"/>
        <v>0.24752426628255284</v>
      </c>
      <c r="G19" s="672">
        <v>123985.167784</v>
      </c>
      <c r="H19" s="674">
        <v>3.2927999999999999E-2</v>
      </c>
    </row>
    <row r="20" spans="1:8">
      <c r="A20" s="671">
        <v>2013</v>
      </c>
      <c r="B20" s="673">
        <v>74452</v>
      </c>
      <c r="C20" s="673">
        <v>3547</v>
      </c>
      <c r="D20" s="674">
        <f t="shared" si="0"/>
        <v>4.7641433406758714E-2</v>
      </c>
      <c r="E20" s="672">
        <v>20271</v>
      </c>
      <c r="F20" s="674">
        <f t="shared" si="1"/>
        <v>0.27226938161500025</v>
      </c>
      <c r="G20" s="672">
        <v>164733.596059</v>
      </c>
      <c r="H20" s="674">
        <v>5.5030000000000001E-3</v>
      </c>
    </row>
    <row r="21" spans="1:8">
      <c r="A21" s="671">
        <v>2014</v>
      </c>
      <c r="B21" s="673">
        <v>88988</v>
      </c>
      <c r="C21" s="673">
        <v>4365</v>
      </c>
      <c r="D21" s="674">
        <f t="shared" si="0"/>
        <v>4.905155751337259E-2</v>
      </c>
      <c r="E21" s="672">
        <v>26236</v>
      </c>
      <c r="F21" s="674">
        <f t="shared" si="1"/>
        <v>0.29482626871038792</v>
      </c>
      <c r="G21" s="672">
        <v>164638.037893</v>
      </c>
      <c r="H21" s="674">
        <v>5.0160000000000003E-2</v>
      </c>
    </row>
    <row r="22" spans="1:8">
      <c r="A22" s="671">
        <v>2015</v>
      </c>
      <c r="B22" s="673">
        <v>107006</v>
      </c>
      <c r="C22" s="673">
        <v>7879</v>
      </c>
      <c r="D22" s="674">
        <f t="shared" si="0"/>
        <v>7.3631385155972562E-2</v>
      </c>
      <c r="E22" s="672">
        <v>35355</v>
      </c>
      <c r="F22" s="674">
        <f t="shared" si="1"/>
        <v>0.33040203353083003</v>
      </c>
      <c r="G22" s="672">
        <v>276384.27454499999</v>
      </c>
      <c r="H22" s="674">
        <v>7.4121000000000006E-2</v>
      </c>
    </row>
    <row r="23" spans="1:8">
      <c r="A23" s="671">
        <v>2016</v>
      </c>
      <c r="B23" s="673">
        <v>135987</v>
      </c>
      <c r="C23" s="673">
        <v>12302</v>
      </c>
      <c r="D23" s="674">
        <f t="shared" si="0"/>
        <v>9.0464529697691698E-2</v>
      </c>
      <c r="E23" s="672">
        <v>47722</v>
      </c>
      <c r="F23" s="674">
        <f t="shared" si="1"/>
        <v>0.35093060366064405</v>
      </c>
      <c r="G23" s="672">
        <v>394698.42</v>
      </c>
      <c r="H23" s="674">
        <v>4.6025000000000003E-2</v>
      </c>
    </row>
    <row r="24" spans="1:8">
      <c r="A24" s="671">
        <v>2017</v>
      </c>
      <c r="B24" s="673">
        <v>177866</v>
      </c>
      <c r="C24" s="673">
        <v>15584</v>
      </c>
      <c r="D24" s="674">
        <f t="shared" si="0"/>
        <v>8.7616520301800227E-2</v>
      </c>
      <c r="E24" s="672">
        <v>65932</v>
      </c>
      <c r="F24" s="674">
        <f t="shared" si="1"/>
        <v>0.3706835482891615</v>
      </c>
      <c r="G24" s="672">
        <v>692249.06632999994</v>
      </c>
      <c r="H24" s="674">
        <v>0.103589</v>
      </c>
    </row>
    <row r="25" spans="1:8">
      <c r="A25" s="671">
        <v>2018</v>
      </c>
      <c r="B25" s="673">
        <v>232887</v>
      </c>
      <c r="C25" s="673">
        <v>27762</v>
      </c>
      <c r="D25" s="674">
        <f t="shared" si="0"/>
        <v>0.11920802792770743</v>
      </c>
      <c r="E25" s="672">
        <v>93731</v>
      </c>
      <c r="F25" s="674">
        <f t="shared" si="1"/>
        <v>0.40247416128852193</v>
      </c>
      <c r="G25" s="672">
        <v>798808.87580399995</v>
      </c>
      <c r="H25" s="674">
        <v>8.3507999999999999E-2</v>
      </c>
    </row>
    <row r="26" spans="1:8">
      <c r="A26" s="671">
        <v>2019</v>
      </c>
      <c r="B26" s="673">
        <v>280522</v>
      </c>
      <c r="C26" s="673">
        <v>36330</v>
      </c>
      <c r="D26" s="674">
        <f t="shared" si="0"/>
        <v>0.12950855904349748</v>
      </c>
      <c r="E26" s="672">
        <v>114986</v>
      </c>
      <c r="F26" s="674">
        <f t="shared" si="1"/>
        <v>0.40990011478600608</v>
      </c>
      <c r="G26" s="672">
        <v>999961.795071</v>
      </c>
      <c r="H26" s="674">
        <v>8.4751000000000007E-2</v>
      </c>
    </row>
    <row r="27" spans="1:8">
      <c r="A27" s="671">
        <v>2020</v>
      </c>
      <c r="B27" s="673">
        <v>386064</v>
      </c>
      <c r="C27" s="673">
        <v>48079</v>
      </c>
      <c r="D27" s="674">
        <f t="shared" si="0"/>
        <v>0.12453634630527581</v>
      </c>
      <c r="E27" s="672">
        <v>152757</v>
      </c>
      <c r="F27" s="674">
        <f t="shared" si="1"/>
        <v>0.3956779186870571</v>
      </c>
      <c r="G27" s="672">
        <v>1668073.318129</v>
      </c>
      <c r="H27" s="674">
        <v>6.5312999999999996E-2</v>
      </c>
    </row>
    <row r="28" spans="1:8">
      <c r="A28" s="671">
        <v>2021</v>
      </c>
      <c r="B28" s="673">
        <v>469822</v>
      </c>
      <c r="C28" s="673">
        <v>59312</v>
      </c>
      <c r="D28" s="674">
        <f t="shared" si="0"/>
        <v>0.12624355607017126</v>
      </c>
      <c r="E28" s="672">
        <v>197478</v>
      </c>
      <c r="F28" s="674">
        <f t="shared" si="1"/>
        <v>0.42032514441639601</v>
      </c>
      <c r="G28" s="672">
        <v>1604279.5674030001</v>
      </c>
      <c r="H28" s="674">
        <v>2.809E-2</v>
      </c>
    </row>
    <row r="29" spans="1:8">
      <c r="A29" s="671">
        <v>2022</v>
      </c>
      <c r="B29" s="673">
        <v>513983</v>
      </c>
      <c r="C29" s="673">
        <v>55269</v>
      </c>
      <c r="D29" s="674">
        <f t="shared" si="0"/>
        <v>0.10753079382002907</v>
      </c>
      <c r="E29" s="672">
        <v>225152</v>
      </c>
      <c r="F29" s="674">
        <f t="shared" si="1"/>
        <v>0.43805339865326287</v>
      </c>
      <c r="G29" s="672">
        <v>1059464.186276</v>
      </c>
      <c r="H29" s="674">
        <v>6.7798999999999998E-2</v>
      </c>
    </row>
    <row r="30" spans="1:8">
      <c r="A30" s="671">
        <v>2023</v>
      </c>
      <c r="B30" s="673">
        <v>574785</v>
      </c>
      <c r="C30" s="673">
        <v>85515</v>
      </c>
      <c r="D30" s="674">
        <f t="shared" si="0"/>
        <v>0.14877736892925181</v>
      </c>
      <c r="E30" s="672">
        <v>270046</v>
      </c>
      <c r="F30" s="674">
        <f t="shared" si="1"/>
        <v>0.46982088955000567</v>
      </c>
      <c r="G30" s="672">
        <v>1784655.979606</v>
      </c>
      <c r="H30" s="674">
        <v>9.2202999999999993E-2</v>
      </c>
    </row>
    <row r="31" spans="1:8">
      <c r="B31" s="673"/>
      <c r="C31" s="673"/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90C9F-B1DF-4254-9CC3-2571C1EAE1C6}">
  <sheetPr codeName="Sheet171">
    <tabColor theme="0"/>
    <pageSetUpPr fitToPage="1"/>
  </sheetPr>
  <dimension ref="B1:AM52"/>
  <sheetViews>
    <sheetView showGridLines="0" topLeftCell="Y1" zoomScale="125" zoomScaleNormal="125" zoomScalePageLayoutView="125" workbookViewId="0">
      <selection activeCell="AF12" sqref="AF12"/>
    </sheetView>
  </sheetViews>
  <sheetFormatPr defaultColWidth="8.09765625" defaultRowHeight="13.8"/>
  <cols>
    <col min="1" max="1" width="3.19921875" style="38" customWidth="1"/>
    <col min="2" max="2" width="14.59765625" style="41" customWidth="1"/>
    <col min="3" max="16" width="7.5" style="38" customWidth="1"/>
    <col min="17" max="17" width="8.09765625" style="38"/>
    <col min="18" max="28" width="9.59765625" style="38" customWidth="1"/>
    <col min="29" max="29" width="8.09765625" style="38"/>
    <col min="30" max="30" width="18.09765625" style="40" bestFit="1" customWidth="1"/>
    <col min="31" max="34" width="10.09765625" style="39" customWidth="1"/>
    <col min="35" max="35" width="2.59765625" style="39" customWidth="1"/>
    <col min="36" max="39" width="10.09765625" style="39" customWidth="1"/>
    <col min="40" max="16384" width="8.09765625" style="38"/>
  </cols>
  <sheetData>
    <row r="1" spans="2:39">
      <c r="AJ1" s="638" t="s">
        <v>473</v>
      </c>
      <c r="AK1" s="638"/>
      <c r="AL1" s="638"/>
      <c r="AM1" s="638"/>
    </row>
    <row r="2" spans="2:39">
      <c r="B2" s="40"/>
      <c r="C2" s="35"/>
      <c r="D2" s="639" t="s">
        <v>258</v>
      </c>
      <c r="E2" s="639"/>
      <c r="F2" s="639"/>
      <c r="G2" s="639"/>
      <c r="H2" s="639"/>
      <c r="I2" s="639"/>
      <c r="J2" s="639"/>
      <c r="K2" s="639"/>
      <c r="L2" s="639"/>
      <c r="M2" s="639"/>
      <c r="N2" s="639"/>
      <c r="O2" s="639"/>
      <c r="P2" s="639"/>
      <c r="AE2" s="60" t="s">
        <v>308</v>
      </c>
      <c r="AF2" s="60" t="s">
        <v>309</v>
      </c>
      <c r="AG2" s="60" t="s">
        <v>310</v>
      </c>
      <c r="AH2" s="60" t="s">
        <v>311</v>
      </c>
      <c r="AI2" s="53"/>
      <c r="AJ2" s="60" t="s">
        <v>308</v>
      </c>
      <c r="AK2" s="60" t="s">
        <v>309</v>
      </c>
      <c r="AL2" s="60" t="s">
        <v>310</v>
      </c>
      <c r="AM2" s="60" t="s">
        <v>311</v>
      </c>
    </row>
    <row r="3" spans="2:39">
      <c r="B3" s="40" t="s">
        <v>455</v>
      </c>
      <c r="C3" s="35" t="s">
        <v>154</v>
      </c>
      <c r="D3" s="42">
        <v>0</v>
      </c>
      <c r="E3" s="42">
        <v>1</v>
      </c>
      <c r="F3" s="42">
        <v>2</v>
      </c>
      <c r="G3" s="42">
        <v>3</v>
      </c>
      <c r="H3" s="42">
        <v>4</v>
      </c>
      <c r="I3" s="42">
        <v>5</v>
      </c>
      <c r="J3" s="42">
        <v>6</v>
      </c>
      <c r="K3" s="42">
        <v>7</v>
      </c>
      <c r="L3" s="42">
        <v>8</v>
      </c>
      <c r="M3" s="42">
        <v>9</v>
      </c>
      <c r="N3" s="42">
        <v>10</v>
      </c>
      <c r="O3" s="42">
        <v>11</v>
      </c>
      <c r="P3" s="42">
        <v>12</v>
      </c>
      <c r="R3" s="35"/>
      <c r="AE3" s="61" t="s">
        <v>464</v>
      </c>
      <c r="AF3" s="61" t="s">
        <v>465</v>
      </c>
      <c r="AG3" s="61" t="s">
        <v>466</v>
      </c>
      <c r="AH3" s="61" t="s">
        <v>467</v>
      </c>
      <c r="AI3" s="53"/>
      <c r="AJ3" s="61" t="s">
        <v>464</v>
      </c>
      <c r="AK3" s="61" t="s">
        <v>465</v>
      </c>
      <c r="AL3" s="61" t="s">
        <v>466</v>
      </c>
      <c r="AM3" s="61" t="s">
        <v>467</v>
      </c>
    </row>
    <row r="4" spans="2:39">
      <c r="B4" s="40" t="s">
        <v>440</v>
      </c>
      <c r="C4" s="47">
        <v>0.15</v>
      </c>
      <c r="D4" s="43">
        <v>-2700</v>
      </c>
      <c r="E4" s="43">
        <v>-400</v>
      </c>
      <c r="F4" s="43">
        <v>120</v>
      </c>
      <c r="G4" s="43">
        <v>800</v>
      </c>
      <c r="H4" s="43">
        <v>800</v>
      </c>
      <c r="I4" s="43">
        <v>900</v>
      </c>
      <c r="J4" s="43">
        <v>900</v>
      </c>
      <c r="K4" s="43">
        <f>J4</f>
        <v>900</v>
      </c>
      <c r="L4" s="43">
        <f>K4</f>
        <v>900</v>
      </c>
      <c r="M4" s="43">
        <v>1000</v>
      </c>
      <c r="N4" s="43">
        <f>M4</f>
        <v>1000</v>
      </c>
      <c r="O4" s="43">
        <f>N4</f>
        <v>1000</v>
      </c>
      <c r="P4" s="43">
        <f>O4</f>
        <v>1000</v>
      </c>
      <c r="R4" s="35"/>
      <c r="S4" s="639" t="s">
        <v>306</v>
      </c>
      <c r="T4" s="639"/>
      <c r="U4" s="639" t="s">
        <v>307</v>
      </c>
      <c r="V4" s="639"/>
      <c r="W4" s="639" t="s">
        <v>463</v>
      </c>
      <c r="X4" s="639"/>
      <c r="Y4" s="42" t="s">
        <v>308</v>
      </c>
      <c r="Z4" s="42" t="s">
        <v>309</v>
      </c>
      <c r="AA4" s="42" t="s">
        <v>310</v>
      </c>
      <c r="AB4" s="42" t="s">
        <v>311</v>
      </c>
      <c r="AD4" s="50" t="s">
        <v>449</v>
      </c>
      <c r="AE4" s="59">
        <f>-(C11+C12-C36)</f>
        <v>12600</v>
      </c>
      <c r="AF4" s="59">
        <f>C36-2*(C13+C14)</f>
        <v>6640</v>
      </c>
      <c r="AG4" s="59">
        <f>C36-C13-C14-C11</f>
        <v>9420</v>
      </c>
      <c r="AH4" s="46">
        <f>C36-C12-C13-C14</f>
        <v>9820</v>
      </c>
      <c r="AJ4" s="46">
        <f>O49</f>
        <v>12600</v>
      </c>
      <c r="AK4" s="46">
        <f>O50</f>
        <v>7920</v>
      </c>
      <c r="AL4" s="46">
        <f>O51</f>
        <v>10060</v>
      </c>
      <c r="AM4" s="46">
        <f>O52</f>
        <v>10460</v>
      </c>
    </row>
    <row r="5" spans="2:39">
      <c r="B5" s="40" t="s">
        <v>441</v>
      </c>
      <c r="C5" s="47">
        <f>C4</f>
        <v>0.15</v>
      </c>
      <c r="D5" s="43">
        <v>-3500</v>
      </c>
      <c r="E5" s="43">
        <v>50</v>
      </c>
      <c r="F5" s="43">
        <v>150</v>
      </c>
      <c r="G5" s="43">
        <v>800</v>
      </c>
      <c r="H5" s="43">
        <v>900</v>
      </c>
      <c r="I5" s="43">
        <v>900</v>
      </c>
      <c r="J5" s="43">
        <v>1000</v>
      </c>
      <c r="K5" s="43">
        <f>J5</f>
        <v>1000</v>
      </c>
      <c r="L5" s="43">
        <v>1200</v>
      </c>
      <c r="M5" s="43">
        <f>L5</f>
        <v>1200</v>
      </c>
      <c r="N5" s="43">
        <v>1400</v>
      </c>
      <c r="O5" s="43">
        <f>N5</f>
        <v>1400</v>
      </c>
      <c r="P5" s="43">
        <f>O5</f>
        <v>1400</v>
      </c>
      <c r="R5" s="42" t="s">
        <v>462</v>
      </c>
      <c r="S5" s="42" t="s">
        <v>260</v>
      </c>
      <c r="T5" s="42" t="s">
        <v>261</v>
      </c>
      <c r="U5" s="42" t="s">
        <v>262</v>
      </c>
      <c r="V5" s="42" t="s">
        <v>263</v>
      </c>
      <c r="W5" s="42" t="s">
        <v>262</v>
      </c>
      <c r="X5" s="42" t="s">
        <v>263</v>
      </c>
      <c r="Y5" s="42" t="s">
        <v>464</v>
      </c>
      <c r="Z5" s="42" t="s">
        <v>465</v>
      </c>
      <c r="AA5" s="42" t="s">
        <v>466</v>
      </c>
      <c r="AB5" s="42" t="s">
        <v>467</v>
      </c>
      <c r="AD5" s="50" t="s">
        <v>147</v>
      </c>
      <c r="AE5" s="46">
        <f>D37+E37+C37</f>
        <v>1972.2764056643655</v>
      </c>
      <c r="AF5" s="46">
        <f>C37+2*(F37+G37)</f>
        <v>982.30229077026604</v>
      </c>
      <c r="AG5" s="46">
        <f>C37+F37+G37+D37</f>
        <v>1436.6341134451677</v>
      </c>
      <c r="AH5" s="46">
        <f>C37+E37+F37+G37</f>
        <v>1517.9445829894639</v>
      </c>
      <c r="AJ5" s="46">
        <f>AE5</f>
        <v>1972.2764056643655</v>
      </c>
      <c r="AK5" s="46">
        <f>C37+3*2*(F37+G37)</f>
        <v>1326.906872310798</v>
      </c>
      <c r="AL5" s="46">
        <f>C37+D37+3*(F37+G37)</f>
        <v>1608.9364042154339</v>
      </c>
      <c r="AM5" s="46">
        <f>C37+E37+3*(F37+G37)</f>
        <v>1690.2468737597299</v>
      </c>
    </row>
    <row r="6" spans="2:39">
      <c r="B6" s="40" t="s">
        <v>442</v>
      </c>
      <c r="C6" s="47">
        <f>C5</f>
        <v>0.15</v>
      </c>
      <c r="D6" s="43">
        <v>-150</v>
      </c>
      <c r="E6" s="43">
        <v>10</v>
      </c>
      <c r="F6" s="43">
        <v>50</v>
      </c>
      <c r="G6" s="43">
        <v>90</v>
      </c>
      <c r="H6" s="43">
        <v>200</v>
      </c>
      <c r="I6" s="36"/>
      <c r="J6" s="36"/>
      <c r="K6" s="36"/>
      <c r="L6" s="36"/>
      <c r="M6" s="36"/>
      <c r="N6" s="36"/>
      <c r="O6" s="36"/>
      <c r="P6" s="36"/>
      <c r="R6" s="55">
        <v>0.11</v>
      </c>
      <c r="S6" s="46">
        <f>NPV(R6,$E$4:$P$4)+$D$4</f>
        <v>1334.5149682273222</v>
      </c>
      <c r="T6" s="46">
        <f>NPV(R6,$E$5:$P$5)+$D$5</f>
        <v>1722.2584185596143</v>
      </c>
      <c r="U6" s="46">
        <f>NPV(R6,$E$6:$P$6)+$D$6</f>
        <v>97.143549817297298</v>
      </c>
      <c r="V6" s="46">
        <f>NPV(R6,$E$7:$P$7)+$D$7</f>
        <v>53.590327407804409</v>
      </c>
      <c r="W6" s="46">
        <f>NPV(R6,$E$22:$P$22)+$D$22</f>
        <v>203.28817523052101</v>
      </c>
      <c r="X6" s="46">
        <f>NPV(R6,$E$31:$P$31)+$D$31</f>
        <v>112.14619899342932</v>
      </c>
      <c r="Y6" s="46">
        <f>S6+T6</f>
        <v>3056.7733867869365</v>
      </c>
      <c r="Z6" s="46">
        <f>2*(W6+X6)</f>
        <v>630.86874844790066</v>
      </c>
      <c r="AA6" s="39"/>
      <c r="AB6" s="39"/>
      <c r="AD6" s="50" t="s">
        <v>439</v>
      </c>
      <c r="AE6" s="57">
        <v>0.15652987346542582</v>
      </c>
      <c r="AF6" s="57">
        <f>AF5/AF4</f>
        <v>0.1479370919834738</v>
      </c>
      <c r="AG6" s="57">
        <f t="shared" ref="AG6:AM6" si="0">AG5/AG4</f>
        <v>0.15250892924046366</v>
      </c>
      <c r="AH6" s="57">
        <f t="shared" si="0"/>
        <v>0.15457684144495559</v>
      </c>
      <c r="AI6" s="58"/>
      <c r="AJ6" s="57">
        <f t="shared" si="0"/>
        <v>0.15652987346542582</v>
      </c>
      <c r="AK6" s="57">
        <f t="shared" si="0"/>
        <v>0.16753874650388864</v>
      </c>
      <c r="AL6" s="57">
        <f t="shared" si="0"/>
        <v>0.15993403620431748</v>
      </c>
      <c r="AM6" s="57">
        <f t="shared" si="0"/>
        <v>0.16159147932693402</v>
      </c>
    </row>
    <row r="7" spans="2:39">
      <c r="B7" s="40" t="s">
        <v>443</v>
      </c>
      <c r="C7" s="47">
        <f>C6</f>
        <v>0.15</v>
      </c>
      <c r="D7" s="43">
        <v>-170</v>
      </c>
      <c r="E7" s="43">
        <v>60</v>
      </c>
      <c r="F7" s="43">
        <v>80</v>
      </c>
      <c r="G7" s="43">
        <v>80</v>
      </c>
      <c r="H7" s="43">
        <v>70</v>
      </c>
      <c r="I7" s="36"/>
      <c r="J7" s="36"/>
      <c r="K7" s="36"/>
      <c r="L7" s="36"/>
      <c r="M7" s="36"/>
      <c r="N7" s="36"/>
      <c r="O7" s="36"/>
      <c r="P7" s="36"/>
      <c r="R7" s="55">
        <v>0.115</v>
      </c>
      <c r="S7" s="46">
        <f t="shared" ref="S7:S22" si="1">NPV(R7,$E$4:$P$4)+$D$4</f>
        <v>1204.8597597488865</v>
      </c>
      <c r="T7" s="46">
        <f t="shared" ref="T7:T22" si="2">NPV(R7,$E$5:$P$5)+$D$5</f>
        <v>1560.4664702199798</v>
      </c>
      <c r="U7" s="46">
        <f t="shared" ref="U7:U22" si="3">NPV(R7,$E$6:$P$6)+$D$6</f>
        <v>93.511363290860373</v>
      </c>
      <c r="V7" s="46">
        <f t="shared" ref="V7:V22" si="4">NPV(R7,$E$7:$P$7)+$D$7</f>
        <v>51.161940088947347</v>
      </c>
      <c r="W7" s="46">
        <f t="shared" ref="W7:W22" si="5">NPV(R7,$E$22:$P$22)+$D$22</f>
        <v>193.15671513834155</v>
      </c>
      <c r="X7" s="46">
        <f t="shared" ref="X7:X22" si="6">NPV(R7,$E$31:$P$31)+$D$31</f>
        <v>105.6799081941262</v>
      </c>
      <c r="Y7" s="46">
        <f t="shared" ref="Y7:Y22" si="7">S7+T7</f>
        <v>2765.3262299688663</v>
      </c>
      <c r="Z7" s="46">
        <f t="shared" ref="Z7:Z22" si="8">2*(W7+X7)</f>
        <v>597.6732466649355</v>
      </c>
      <c r="AA7" s="39"/>
      <c r="AB7" s="39"/>
    </row>
    <row r="8" spans="2:39">
      <c r="D8" s="36"/>
      <c r="R8" s="55">
        <v>0.12</v>
      </c>
      <c r="S8" s="46">
        <f t="shared" si="1"/>
        <v>1080.3549059453235</v>
      </c>
      <c r="T8" s="46">
        <f t="shared" si="2"/>
        <v>1405.243024893568</v>
      </c>
      <c r="U8" s="46">
        <f t="shared" si="3"/>
        <v>89.952103290295668</v>
      </c>
      <c r="V8" s="46">
        <f t="shared" si="4"/>
        <v>48.775624088921234</v>
      </c>
      <c r="W8" s="46">
        <f t="shared" si="5"/>
        <v>183.44843696223535</v>
      </c>
      <c r="X8" s="46">
        <f t="shared" si="6"/>
        <v>99.473071486650554</v>
      </c>
      <c r="Y8" s="46">
        <f t="shared" si="7"/>
        <v>2485.5979308388914</v>
      </c>
      <c r="Z8" s="46">
        <f t="shared" si="8"/>
        <v>565.8430168977718</v>
      </c>
      <c r="AA8" s="46">
        <f>W8+X8</f>
        <v>282.9215084488859</v>
      </c>
      <c r="AB8" s="46">
        <f>AA8</f>
        <v>282.9215084488859</v>
      </c>
      <c r="AD8" s="50" t="s">
        <v>7</v>
      </c>
      <c r="AE8" s="57">
        <v>0.15</v>
      </c>
      <c r="AF8" s="57">
        <v>0.15</v>
      </c>
      <c r="AG8" s="57">
        <v>0.15</v>
      </c>
      <c r="AH8" s="57">
        <v>0.15</v>
      </c>
      <c r="AI8" s="58"/>
      <c r="AJ8" s="57">
        <v>0.15</v>
      </c>
      <c r="AK8" s="57">
        <v>0.15</v>
      </c>
      <c r="AL8" s="57">
        <v>0.15</v>
      </c>
      <c r="AM8" s="57">
        <v>0.15</v>
      </c>
    </row>
    <row r="9" spans="2:39">
      <c r="B9" s="40"/>
      <c r="C9" s="35"/>
      <c r="R9" s="55">
        <v>0.125</v>
      </c>
      <c r="S9" s="46">
        <f t="shared" si="1"/>
        <v>960.7571212568073</v>
      </c>
      <c r="T9" s="46">
        <f t="shared" si="2"/>
        <v>1256.2713883998067</v>
      </c>
      <c r="U9" s="46">
        <f t="shared" si="3"/>
        <v>86.463953665599746</v>
      </c>
      <c r="V9" s="46">
        <f t="shared" si="4"/>
        <v>46.430422191739069</v>
      </c>
      <c r="W9" s="46">
        <f t="shared" si="5"/>
        <v>174.14181110012441</v>
      </c>
      <c r="X9" s="46">
        <f t="shared" si="6"/>
        <v>93.512700585998175</v>
      </c>
      <c r="Y9" s="46">
        <f t="shared" si="7"/>
        <v>2217.028509656614</v>
      </c>
      <c r="Z9" s="46">
        <f t="shared" si="8"/>
        <v>535.30902337224518</v>
      </c>
      <c r="AA9" s="39"/>
      <c r="AB9" s="39"/>
      <c r="AD9" s="50" t="s">
        <v>62</v>
      </c>
      <c r="AE9" s="46">
        <f>AE5/AE8</f>
        <v>13148.50937109577</v>
      </c>
      <c r="AF9" s="46">
        <f>AF5/AF8</f>
        <v>6548.6819384684404</v>
      </c>
      <c r="AG9" s="46">
        <f>AG5/AG8</f>
        <v>9577.5607563011181</v>
      </c>
      <c r="AH9" s="46">
        <f>AH5/AH8</f>
        <v>10119.630553263094</v>
      </c>
      <c r="AJ9" s="46">
        <f>AJ5/AJ8</f>
        <v>13148.50937109577</v>
      </c>
      <c r="AK9" s="46">
        <f>AK5/AK8</f>
        <v>8846.0458154053213</v>
      </c>
      <c r="AL9" s="46">
        <f>AL5/AL8</f>
        <v>10726.24269476956</v>
      </c>
      <c r="AM9" s="46">
        <f>AM5/AM8</f>
        <v>11268.312491731533</v>
      </c>
    </row>
    <row r="10" spans="2:39">
      <c r="B10" s="40" t="s">
        <v>455</v>
      </c>
      <c r="C10" s="42" t="s">
        <v>456</v>
      </c>
      <c r="D10" s="42" t="s">
        <v>295</v>
      </c>
      <c r="E10" s="42" t="s">
        <v>296</v>
      </c>
      <c r="F10" s="42" t="s">
        <v>297</v>
      </c>
      <c r="R10" s="55">
        <v>0.13</v>
      </c>
      <c r="S10" s="46">
        <f t="shared" si="1"/>
        <v>845.83620760958866</v>
      </c>
      <c r="T10" s="46">
        <f t="shared" si="2"/>
        <v>1113.2521673376732</v>
      </c>
      <c r="U10" s="46">
        <f t="shared" si="3"/>
        <v>83.045151831681665</v>
      </c>
      <c r="V10" s="46">
        <f t="shared" si="4"/>
        <v>44.125403722419094</v>
      </c>
      <c r="W10" s="46">
        <f t="shared" si="5"/>
        <v>165.21655152273792</v>
      </c>
      <c r="X10" s="46">
        <f t="shared" si="6"/>
        <v>87.786545954455619</v>
      </c>
      <c r="Y10" s="46">
        <f t="shared" si="7"/>
        <v>1959.0883749472619</v>
      </c>
      <c r="Z10" s="46">
        <f t="shared" si="8"/>
        <v>506.00619495438707</v>
      </c>
      <c r="AA10" s="39"/>
      <c r="AB10" s="39"/>
    </row>
    <row r="11" spans="2:39">
      <c r="B11" s="40" t="s">
        <v>440</v>
      </c>
      <c r="C11" s="43">
        <f>D4+E4</f>
        <v>-3100</v>
      </c>
      <c r="D11" s="46">
        <f>NPV(C4,E4:P4)+D4</f>
        <v>428.73305708364887</v>
      </c>
      <c r="E11" s="48">
        <f>IRR(D4:P4)</f>
        <v>0.17434934453549511</v>
      </c>
      <c r="F11" s="44" t="s">
        <v>457</v>
      </c>
      <c r="R11" s="55">
        <v>0.13500000000000001</v>
      </c>
      <c r="S11" s="46">
        <f t="shared" si="1"/>
        <v>735.37427409820066</v>
      </c>
      <c r="T11" s="46">
        <f t="shared" si="2"/>
        <v>975.90222582711431</v>
      </c>
      <c r="U11" s="46">
        <f t="shared" si="3"/>
        <v>79.693986950075271</v>
      </c>
      <c r="V11" s="46">
        <f t="shared" si="4"/>
        <v>41.859663685773768</v>
      </c>
      <c r="W11" s="46">
        <f t="shared" si="5"/>
        <v>156.65353682186037</v>
      </c>
      <c r="X11" s="46">
        <f t="shared" si="6"/>
        <v>82.283050673045267</v>
      </c>
      <c r="Y11" s="46">
        <f t="shared" si="7"/>
        <v>1711.276499925315</v>
      </c>
      <c r="Z11" s="46">
        <f t="shared" si="8"/>
        <v>477.87317498981128</v>
      </c>
      <c r="AA11" s="39"/>
      <c r="AB11" s="39"/>
      <c r="AD11" s="50" t="s">
        <v>451</v>
      </c>
      <c r="AE11" s="57">
        <v>0.12</v>
      </c>
      <c r="AF11" s="57">
        <v>0.12</v>
      </c>
      <c r="AG11" s="57">
        <v>0.12</v>
      </c>
      <c r="AH11" s="57">
        <v>0.12</v>
      </c>
      <c r="AI11" s="58"/>
      <c r="AJ11" s="57">
        <v>0.12</v>
      </c>
      <c r="AK11" s="57">
        <v>0.12</v>
      </c>
      <c r="AL11" s="57">
        <v>0.12</v>
      </c>
      <c r="AM11" s="57">
        <v>0.12</v>
      </c>
    </row>
    <row r="12" spans="2:39">
      <c r="B12" s="40" t="s">
        <v>441</v>
      </c>
      <c r="C12" s="43">
        <f>D5</f>
        <v>-3500</v>
      </c>
      <c r="D12" s="46">
        <f t="shared" ref="D12:D14" si="9">NPV(C5,E5:P5)+D5</f>
        <v>595.26054924256641</v>
      </c>
      <c r="E12" s="48">
        <f t="shared" ref="E12:E14" si="10">IRR(D5:P5)</f>
        <v>0.17765526788695163</v>
      </c>
      <c r="F12" s="44" t="s">
        <v>299</v>
      </c>
      <c r="R12" s="55">
        <v>0.14000000000000001</v>
      </c>
      <c r="S12" s="46">
        <f t="shared" si="1"/>
        <v>629.16500734586225</v>
      </c>
      <c r="T12" s="46">
        <f t="shared" si="2"/>
        <v>843.95371057739521</v>
      </c>
      <c r="U12" s="46">
        <f t="shared" si="3"/>
        <v>76.408798180295662</v>
      </c>
      <c r="V12" s="46">
        <f t="shared" si="4"/>
        <v>39.632321937066848</v>
      </c>
      <c r="W12" s="46">
        <f t="shared" si="5"/>
        <v>148.43473667277499</v>
      </c>
      <c r="X12" s="46">
        <f t="shared" si="6"/>
        <v>76.991307422189294</v>
      </c>
      <c r="Y12" s="46">
        <f t="shared" si="7"/>
        <v>1473.1187179232575</v>
      </c>
      <c r="Z12" s="46">
        <f t="shared" si="8"/>
        <v>450.85208818992857</v>
      </c>
      <c r="AA12" s="39"/>
      <c r="AB12" s="39"/>
      <c r="AD12" s="50" t="s">
        <v>62</v>
      </c>
      <c r="AE12" s="46">
        <f>AE5/AE11</f>
        <v>16435.636713869713</v>
      </c>
      <c r="AF12" s="46">
        <f t="shared" ref="AF12:AM12" si="11">AF5/AF11</f>
        <v>8185.852423085551</v>
      </c>
      <c r="AG12" s="46">
        <f t="shared" si="11"/>
        <v>11971.950945376399</v>
      </c>
      <c r="AH12" s="46">
        <f t="shared" si="11"/>
        <v>12649.538191578866</v>
      </c>
      <c r="AJ12" s="46">
        <f t="shared" si="11"/>
        <v>16435.636713869713</v>
      </c>
      <c r="AK12" s="46">
        <f t="shared" si="11"/>
        <v>11057.557269256651</v>
      </c>
      <c r="AL12" s="46">
        <f t="shared" si="11"/>
        <v>13407.80336846195</v>
      </c>
      <c r="AM12" s="46">
        <f t="shared" si="11"/>
        <v>14085.390614664417</v>
      </c>
    </row>
    <row r="13" spans="2:39">
      <c r="B13" s="40" t="s">
        <v>442</v>
      </c>
      <c r="C13" s="43">
        <f>D6</f>
        <v>-150</v>
      </c>
      <c r="D13" s="46">
        <f t="shared" si="9"/>
        <v>70.029945576238021</v>
      </c>
      <c r="E13" s="48">
        <f t="shared" si="10"/>
        <v>0.29524845054360216</v>
      </c>
      <c r="F13" s="44" t="s">
        <v>458</v>
      </c>
      <c r="R13" s="55">
        <v>0.14499999999999999</v>
      </c>
      <c r="S13" s="46">
        <f t="shared" si="1"/>
        <v>527.01298899991798</v>
      </c>
      <c r="T13" s="46">
        <f t="shared" si="2"/>
        <v>717.15313947477352</v>
      </c>
      <c r="U13" s="46">
        <f t="shared" si="3"/>
        <v>73.187972997873089</v>
      </c>
      <c r="V13" s="46">
        <f t="shared" si="4"/>
        <v>37.442522383217607</v>
      </c>
      <c r="W13" s="46">
        <f t="shared" si="5"/>
        <v>140.54314331413951</v>
      </c>
      <c r="X13" s="46">
        <f t="shared" si="6"/>
        <v>71.901018347650563</v>
      </c>
      <c r="Y13" s="46">
        <f t="shared" si="7"/>
        <v>1244.1661284746915</v>
      </c>
      <c r="Z13" s="46">
        <f t="shared" si="8"/>
        <v>424.88832332358015</v>
      </c>
      <c r="AA13" s="39"/>
      <c r="AB13" s="39"/>
    </row>
    <row r="14" spans="2:39">
      <c r="B14" s="40" t="s">
        <v>443</v>
      </c>
      <c r="C14" s="43">
        <f>D7</f>
        <v>-170</v>
      </c>
      <c r="D14" s="46">
        <f t="shared" si="9"/>
        <v>35.289432213292599</v>
      </c>
      <c r="E14" s="48">
        <f t="shared" si="10"/>
        <v>0.24625810472701581</v>
      </c>
      <c r="F14" s="44" t="s">
        <v>300</v>
      </c>
      <c r="R14" s="55">
        <v>0.15</v>
      </c>
      <c r="S14" s="46">
        <f t="shared" si="1"/>
        <v>428.73305708364887</v>
      </c>
      <c r="T14" s="46">
        <f t="shared" si="2"/>
        <v>595.26054924256641</v>
      </c>
      <c r="U14" s="46">
        <f t="shared" si="3"/>
        <v>70.029945576238021</v>
      </c>
      <c r="V14" s="46">
        <f t="shared" si="4"/>
        <v>35.289432213292599</v>
      </c>
      <c r="W14" s="46">
        <f t="shared" si="5"/>
        <v>132.9627076793783</v>
      </c>
      <c r="X14" s="46">
        <f t="shared" si="6"/>
        <v>67.002457604927343</v>
      </c>
      <c r="Y14" s="46">
        <f t="shared" si="7"/>
        <v>1023.9936063262153</v>
      </c>
      <c r="Z14" s="46">
        <f t="shared" si="8"/>
        <v>399.93033056861128</v>
      </c>
      <c r="AA14" s="46">
        <f>W14+X14</f>
        <v>199.96516528430564</v>
      </c>
      <c r="AB14" s="46">
        <f>AA14</f>
        <v>199.96516528430564</v>
      </c>
      <c r="AD14" s="50" t="s">
        <v>452</v>
      </c>
      <c r="AE14" s="57">
        <f>(C36*C40-C11*19%-C12*19%)/(C36-C11-C12)</f>
        <v>0.17095238095238094</v>
      </c>
      <c r="AF14" s="57">
        <v>0.15</v>
      </c>
      <c r="AG14" s="57">
        <f>(C36*C40-C11*19%+(-C13-C14)*15%)/(C36-C11-C13-C14)</f>
        <v>0.16316348195329086</v>
      </c>
      <c r="AH14" s="57">
        <f>(C36*C40-C12*19%+(-C13-C14)*15%)/(C36-C12-C13-C14)</f>
        <v>0.16425661914460285</v>
      </c>
      <c r="AI14" s="58"/>
      <c r="AJ14" s="57">
        <f>AE14</f>
        <v>0.17095238095238094</v>
      </c>
      <c r="AK14" s="57">
        <f t="shared" ref="AK14:AM14" si="12">AF14</f>
        <v>0.15</v>
      </c>
      <c r="AL14" s="57">
        <f t="shared" si="12"/>
        <v>0.16316348195329086</v>
      </c>
      <c r="AM14" s="57">
        <f t="shared" si="12"/>
        <v>0.16425661914460285</v>
      </c>
    </row>
    <row r="15" spans="2:39">
      <c r="R15" s="55">
        <v>0.155</v>
      </c>
      <c r="S15" s="46">
        <f t="shared" si="1"/>
        <v>334.14970816924415</v>
      </c>
      <c r="T15" s="46">
        <f t="shared" si="2"/>
        <v>478.0486980585124</v>
      </c>
      <c r="U15" s="46">
        <f t="shared" si="3"/>
        <v>66.933195229762333</v>
      </c>
      <c r="V15" s="46">
        <f t="shared" si="4"/>
        <v>33.17224115708197</v>
      </c>
      <c r="W15" s="46">
        <f t="shared" si="5"/>
        <v>125.67827984198573</v>
      </c>
      <c r="X15" s="46">
        <f t="shared" si="6"/>
        <v>62.286436391009062</v>
      </c>
      <c r="Y15" s="46">
        <f t="shared" si="7"/>
        <v>812.19840622775655</v>
      </c>
      <c r="Z15" s="46">
        <f t="shared" si="8"/>
        <v>375.92943246598958</v>
      </c>
      <c r="AA15" s="39"/>
      <c r="AB15" s="39"/>
      <c r="AD15" s="50" t="s">
        <v>62</v>
      </c>
      <c r="AE15" s="46">
        <f>AE5/AE14</f>
        <v>11536.992902214952</v>
      </c>
      <c r="AF15" s="46">
        <f t="shared" ref="AF15:AM15" si="13">AF5/AF14</f>
        <v>6548.6819384684404</v>
      </c>
      <c r="AG15" s="46">
        <f t="shared" si="13"/>
        <v>8804.8753081675222</v>
      </c>
      <c r="AH15" s="46">
        <f t="shared" si="13"/>
        <v>9241.2993211137855</v>
      </c>
      <c r="AJ15" s="46">
        <f t="shared" si="13"/>
        <v>11536.992902214952</v>
      </c>
      <c r="AK15" s="46">
        <f t="shared" si="13"/>
        <v>8846.0458154053213</v>
      </c>
      <c r="AL15" s="46">
        <f t="shared" si="13"/>
        <v>9860.8854441830754</v>
      </c>
      <c r="AM15" s="46">
        <f t="shared" si="13"/>
        <v>10290.281649299781</v>
      </c>
    </row>
    <row r="16" spans="2:39">
      <c r="R16" s="55">
        <v>0.16</v>
      </c>
      <c r="S16" s="46">
        <f t="shared" si="1"/>
        <v>243.09653756100442</v>
      </c>
      <c r="T16" s="46">
        <f t="shared" si="2"/>
        <v>365.30231931997969</v>
      </c>
      <c r="U16" s="46">
        <f t="shared" si="3"/>
        <v>63.896244915387257</v>
      </c>
      <c r="V16" s="46">
        <f t="shared" si="4"/>
        <v>31.090160770613124</v>
      </c>
      <c r="W16" s="46">
        <f t="shared" si="5"/>
        <v>118.67555346314037</v>
      </c>
      <c r="X16" s="46">
        <f t="shared" si="6"/>
        <v>57.744270286875604</v>
      </c>
      <c r="Y16" s="46">
        <f t="shared" si="7"/>
        <v>608.39885688098411</v>
      </c>
      <c r="Z16" s="46">
        <f t="shared" si="8"/>
        <v>352.83964750003196</v>
      </c>
      <c r="AA16" s="46">
        <f>S16</f>
        <v>243.09653756100442</v>
      </c>
      <c r="AB16" s="46">
        <f>T16</f>
        <v>365.30231931997969</v>
      </c>
    </row>
    <row r="17" spans="2:39">
      <c r="B17" s="40"/>
      <c r="C17" s="35"/>
      <c r="D17" s="639" t="s">
        <v>258</v>
      </c>
      <c r="E17" s="639"/>
      <c r="F17" s="639"/>
      <c r="G17" s="639"/>
      <c r="H17" s="639"/>
      <c r="I17" s="639"/>
      <c r="J17" s="639"/>
      <c r="K17" s="639"/>
      <c r="L17" s="639"/>
      <c r="M17" s="639"/>
      <c r="N17" s="639"/>
      <c r="O17" s="639"/>
      <c r="P17" s="639"/>
      <c r="R17" s="55">
        <v>0.16500000000000001</v>
      </c>
      <c r="S17" s="46">
        <f t="shared" si="1"/>
        <v>155.41571488454065</v>
      </c>
      <c r="T17" s="46">
        <f t="shared" si="2"/>
        <v>256.81742302910834</v>
      </c>
      <c r="U17" s="46">
        <f t="shared" si="3"/>
        <v>60.917659790383766</v>
      </c>
      <c r="V17" s="46">
        <f t="shared" si="4"/>
        <v>29.042423747503108</v>
      </c>
      <c r="W17" s="46">
        <f t="shared" si="5"/>
        <v>111.9410139539126</v>
      </c>
      <c r="X17" s="46">
        <f t="shared" si="6"/>
        <v>53.367748747431136</v>
      </c>
      <c r="Y17" s="46">
        <f t="shared" si="7"/>
        <v>412.23313791364899</v>
      </c>
      <c r="Z17" s="46">
        <f t="shared" si="8"/>
        <v>330.61752540268748</v>
      </c>
      <c r="AA17" s="39"/>
      <c r="AB17" s="39"/>
      <c r="AD17" s="50" t="s">
        <v>453</v>
      </c>
      <c r="AE17" s="57">
        <f>AE14-3%</f>
        <v>0.14095238095238094</v>
      </c>
      <c r="AF17" s="57">
        <f t="shared" ref="AF17:AM17" si="14">AF14-3%</f>
        <v>0.12</v>
      </c>
      <c r="AG17" s="57">
        <f t="shared" si="14"/>
        <v>0.13316348195329086</v>
      </c>
      <c r="AH17" s="57">
        <f t="shared" si="14"/>
        <v>0.13425661914460285</v>
      </c>
      <c r="AI17" s="58"/>
      <c r="AJ17" s="57">
        <f t="shared" si="14"/>
        <v>0.14095238095238094</v>
      </c>
      <c r="AK17" s="57">
        <f t="shared" si="14"/>
        <v>0.12</v>
      </c>
      <c r="AL17" s="57">
        <f t="shared" si="14"/>
        <v>0.13316348195329086</v>
      </c>
      <c r="AM17" s="57">
        <f t="shared" si="14"/>
        <v>0.13425661914460285</v>
      </c>
    </row>
    <row r="18" spans="2:39">
      <c r="B18" s="40" t="s">
        <v>460</v>
      </c>
      <c r="C18" s="35" t="s">
        <v>154</v>
      </c>
      <c r="D18" s="42">
        <v>0</v>
      </c>
      <c r="E18" s="42">
        <v>1</v>
      </c>
      <c r="F18" s="42">
        <v>2</v>
      </c>
      <c r="G18" s="42">
        <v>3</v>
      </c>
      <c r="H18" s="42">
        <v>4</v>
      </c>
      <c r="I18" s="42">
        <v>5</v>
      </c>
      <c r="J18" s="42">
        <v>6</v>
      </c>
      <c r="K18" s="42">
        <v>7</v>
      </c>
      <c r="L18" s="42">
        <v>8</v>
      </c>
      <c r="M18" s="42">
        <v>9</v>
      </c>
      <c r="N18" s="42">
        <v>10</v>
      </c>
      <c r="O18" s="42">
        <v>11</v>
      </c>
      <c r="P18" s="42">
        <v>12</v>
      </c>
      <c r="R18" s="55">
        <v>0.17</v>
      </c>
      <c r="S18" s="46">
        <f t="shared" si="1"/>
        <v>70.957492668450413</v>
      </c>
      <c r="T18" s="46">
        <f t="shared" si="2"/>
        <v>152.40064152965851</v>
      </c>
      <c r="U18" s="46">
        <f t="shared" si="3"/>
        <v>57.996045823910663</v>
      </c>
      <c r="V18" s="46">
        <f t="shared" si="4"/>
        <v>27.028283255105862</v>
      </c>
      <c r="W18" s="46">
        <f t="shared" si="5"/>
        <v>105.46189008631595</v>
      </c>
      <c r="X18" s="46">
        <f t="shared" si="6"/>
        <v>49.149106587825344</v>
      </c>
      <c r="Y18" s="46">
        <f t="shared" si="7"/>
        <v>223.35813419810893</v>
      </c>
      <c r="Z18" s="46">
        <f t="shared" si="8"/>
        <v>309.22199334828258</v>
      </c>
      <c r="AA18" s="39"/>
      <c r="AB18" s="39"/>
      <c r="AD18" s="50" t="s">
        <v>62</v>
      </c>
      <c r="AE18" s="46">
        <f>AE5/AE17</f>
        <v>13992.501526672864</v>
      </c>
      <c r="AF18" s="46">
        <f t="shared" ref="AF18:AM18" si="15">AF5/AF17</f>
        <v>8185.852423085551</v>
      </c>
      <c r="AG18" s="46">
        <f t="shared" si="15"/>
        <v>10788.499161872991</v>
      </c>
      <c r="AH18" s="46">
        <f t="shared" si="15"/>
        <v>11306.292327788635</v>
      </c>
      <c r="AJ18" s="46">
        <f t="shared" si="15"/>
        <v>13992.501526672864</v>
      </c>
      <c r="AK18" s="46">
        <f t="shared" si="15"/>
        <v>11057.557269256651</v>
      </c>
      <c r="AL18" s="46">
        <f t="shared" si="15"/>
        <v>12082.414642625468</v>
      </c>
      <c r="AM18" s="46">
        <f t="shared" si="15"/>
        <v>12589.672557888765</v>
      </c>
    </row>
    <row r="19" spans="2:39">
      <c r="B19" s="41" t="s">
        <v>301</v>
      </c>
      <c r="C19" s="47">
        <v>0.15</v>
      </c>
      <c r="D19" s="43">
        <v>-150</v>
      </c>
      <c r="E19" s="43">
        <v>10</v>
      </c>
      <c r="F19" s="43">
        <v>50</v>
      </c>
      <c r="G19" s="43">
        <v>90</v>
      </c>
      <c r="H19" s="45">
        <v>200</v>
      </c>
      <c r="I19" s="36"/>
      <c r="J19" s="36"/>
      <c r="K19" s="36"/>
      <c r="L19" s="36"/>
      <c r="M19" s="36"/>
      <c r="N19" s="36"/>
      <c r="O19" s="36"/>
      <c r="P19" s="36"/>
      <c r="R19" s="55">
        <v>0.17499999999999999</v>
      </c>
      <c r="S19" s="46">
        <f t="shared" si="1"/>
        <v>-10.420254319457854</v>
      </c>
      <c r="T19" s="46">
        <f t="shared" si="2"/>
        <v>51.868616566406217</v>
      </c>
      <c r="U19" s="46">
        <f t="shared" si="3"/>
        <v>55.130048460134958</v>
      </c>
      <c r="V19" s="46">
        <f t="shared" si="4"/>
        <v>25.047012294451207</v>
      </c>
      <c r="W19" s="46">
        <f t="shared" si="5"/>
        <v>99.226108807622523</v>
      </c>
      <c r="X19" s="46">
        <f t="shared" si="6"/>
        <v>45.080997326389621</v>
      </c>
      <c r="Y19" s="46">
        <f t="shared" si="7"/>
        <v>41.448362246948363</v>
      </c>
      <c r="Z19" s="46">
        <f t="shared" si="8"/>
        <v>288.61421226802429</v>
      </c>
      <c r="AA19" s="39"/>
      <c r="AB19" s="39"/>
      <c r="AD19" s="50" t="s">
        <v>454</v>
      </c>
      <c r="AE19" s="46">
        <f>AE18-AE15</f>
        <v>2455.5086244579124</v>
      </c>
      <c r="AF19" s="46">
        <f t="shared" ref="AF19:AM19" si="16">AF18-AF15</f>
        <v>1637.1704846171106</v>
      </c>
      <c r="AG19" s="46">
        <f t="shared" si="16"/>
        <v>1983.6238537054687</v>
      </c>
      <c r="AH19" s="46">
        <f t="shared" si="16"/>
        <v>2064.9930066748493</v>
      </c>
      <c r="AJ19" s="46">
        <f t="shared" si="16"/>
        <v>2455.5086244579124</v>
      </c>
      <c r="AK19" s="46">
        <f t="shared" si="16"/>
        <v>2211.5114538513299</v>
      </c>
      <c r="AL19" s="46">
        <f t="shared" si="16"/>
        <v>2221.529198442393</v>
      </c>
      <c r="AM19" s="46">
        <f t="shared" si="16"/>
        <v>2299.3909085889845</v>
      </c>
    </row>
    <row r="20" spans="2:39">
      <c r="B20" s="41" t="s">
        <v>302</v>
      </c>
      <c r="C20" s="47">
        <v>0.15</v>
      </c>
      <c r="D20" s="36"/>
      <c r="E20" s="36"/>
      <c r="F20" s="36"/>
      <c r="G20" s="36"/>
      <c r="H20" s="43">
        <v>-150</v>
      </c>
      <c r="I20" s="43">
        <v>10</v>
      </c>
      <c r="J20" s="43">
        <v>50</v>
      </c>
      <c r="K20" s="43">
        <v>90</v>
      </c>
      <c r="L20" s="45">
        <v>200</v>
      </c>
      <c r="M20" s="36"/>
      <c r="N20" s="36"/>
      <c r="O20" s="36"/>
      <c r="P20" s="36"/>
      <c r="R20" s="55">
        <v>0.18</v>
      </c>
      <c r="S20" s="46">
        <f t="shared" si="1"/>
        <v>-88.852461056903394</v>
      </c>
      <c r="T20" s="46">
        <f t="shared" si="2"/>
        <v>-44.952575141097441</v>
      </c>
      <c r="U20" s="46">
        <f t="shared" si="3"/>
        <v>52.318351330788943</v>
      </c>
      <c r="V20" s="46">
        <f t="shared" si="4"/>
        <v>23.0979030830228</v>
      </c>
      <c r="W20" s="46">
        <f t="shared" si="5"/>
        <v>93.22225303095118</v>
      </c>
      <c r="X20" s="46">
        <f t="shared" si="6"/>
        <v>41.156468254816247</v>
      </c>
      <c r="Y20" s="46">
        <f t="shared" si="7"/>
        <v>-133.80503619800083</v>
      </c>
      <c r="Z20" s="46">
        <f t="shared" si="8"/>
        <v>268.75744257153485</v>
      </c>
      <c r="AA20" s="39"/>
      <c r="AB20" s="39"/>
      <c r="AD20" s="50" t="s">
        <v>472</v>
      </c>
      <c r="AE20" s="57">
        <f>AE19/AE15</f>
        <v>0.21283783783783788</v>
      </c>
      <c r="AF20" s="57">
        <f t="shared" ref="AF20:AM20" si="17">AF19/AF15</f>
        <v>0.25000000000000006</v>
      </c>
      <c r="AG20" s="57">
        <f t="shared" si="17"/>
        <v>0.22528698979591821</v>
      </c>
      <c r="AH20" s="57">
        <f t="shared" si="17"/>
        <v>0.22345266990291263</v>
      </c>
      <c r="AI20" s="58"/>
      <c r="AJ20" s="57">
        <f t="shared" si="17"/>
        <v>0.21283783783783788</v>
      </c>
      <c r="AK20" s="57">
        <f t="shared" si="17"/>
        <v>0.24999999999999994</v>
      </c>
      <c r="AL20" s="57">
        <f t="shared" si="17"/>
        <v>0.22528698979591841</v>
      </c>
      <c r="AM20" s="57">
        <f t="shared" si="17"/>
        <v>0.22345266990291276</v>
      </c>
    </row>
    <row r="21" spans="2:39">
      <c r="B21" s="41" t="s">
        <v>303</v>
      </c>
      <c r="C21" s="47">
        <v>0.15</v>
      </c>
      <c r="L21" s="45">
        <v>-150</v>
      </c>
      <c r="M21" s="45">
        <v>10</v>
      </c>
      <c r="N21" s="45">
        <v>50</v>
      </c>
      <c r="O21" s="45">
        <v>90</v>
      </c>
      <c r="P21" s="45">
        <v>200</v>
      </c>
      <c r="R21" s="55">
        <v>0.185</v>
      </c>
      <c r="S21" s="46">
        <f t="shared" si="1"/>
        <v>-164.46727749885531</v>
      </c>
      <c r="T21" s="46">
        <f t="shared" si="2"/>
        <v>-138.22796041522406</v>
      </c>
      <c r="U21" s="46">
        <f t="shared" si="3"/>
        <v>49.559675015126146</v>
      </c>
      <c r="V21" s="46">
        <f t="shared" si="4"/>
        <v>21.180266459459489</v>
      </c>
      <c r="W21" s="46">
        <f t="shared" si="5"/>
        <v>87.439522192199291</v>
      </c>
      <c r="X21" s="46">
        <f t="shared" si="6"/>
        <v>37.368937115777186</v>
      </c>
      <c r="Y21" s="46">
        <f t="shared" si="7"/>
        <v>-302.69523791407937</v>
      </c>
      <c r="Z21" s="46">
        <f t="shared" si="8"/>
        <v>249.61691861595295</v>
      </c>
      <c r="AA21" s="39"/>
      <c r="AB21" s="39"/>
    </row>
    <row r="22" spans="2:39">
      <c r="B22" s="40" t="s">
        <v>459</v>
      </c>
      <c r="C22" s="47">
        <f>C19</f>
        <v>0.15</v>
      </c>
      <c r="D22" s="43">
        <f>SUM(D19:D21)</f>
        <v>-150</v>
      </c>
      <c r="E22" s="43">
        <f t="shared" ref="E22:P22" si="18">SUM(E19:E21)</f>
        <v>10</v>
      </c>
      <c r="F22" s="43">
        <f t="shared" si="18"/>
        <v>50</v>
      </c>
      <c r="G22" s="43">
        <f t="shared" si="18"/>
        <v>90</v>
      </c>
      <c r="H22" s="43">
        <f t="shared" si="18"/>
        <v>50</v>
      </c>
      <c r="I22" s="43">
        <f t="shared" si="18"/>
        <v>10</v>
      </c>
      <c r="J22" s="43">
        <f t="shared" si="18"/>
        <v>50</v>
      </c>
      <c r="K22" s="43">
        <f t="shared" si="18"/>
        <v>90</v>
      </c>
      <c r="L22" s="43">
        <f t="shared" si="18"/>
        <v>50</v>
      </c>
      <c r="M22" s="43">
        <f t="shared" si="18"/>
        <v>10</v>
      </c>
      <c r="N22" s="43">
        <f t="shared" si="18"/>
        <v>50</v>
      </c>
      <c r="O22" s="43">
        <f t="shared" si="18"/>
        <v>90</v>
      </c>
      <c r="P22" s="43">
        <f t="shared" si="18"/>
        <v>200</v>
      </c>
      <c r="R22" s="55">
        <v>0.19</v>
      </c>
      <c r="S22" s="46">
        <f t="shared" si="1"/>
        <v>-237.38644884376527</v>
      </c>
      <c r="T22" s="46">
        <f t="shared" si="2"/>
        <v>-228.11417464389706</v>
      </c>
      <c r="U22" s="46">
        <f t="shared" si="3"/>
        <v>46.852775845339409</v>
      </c>
      <c r="V22" s="46">
        <f t="shared" si="4"/>
        <v>19.29343130930954</v>
      </c>
      <c r="W22" s="46">
        <f t="shared" si="5"/>
        <v>81.86769537914185</v>
      </c>
      <c r="X22" s="46">
        <f t="shared" si="6"/>
        <v>33.712170277016128</v>
      </c>
      <c r="Y22" s="46">
        <f t="shared" si="7"/>
        <v>-465.50062348766232</v>
      </c>
      <c r="Z22" s="46">
        <f t="shared" si="8"/>
        <v>231.15973131231596</v>
      </c>
      <c r="AA22" s="46">
        <f>S22</f>
        <v>-237.38644884376527</v>
      </c>
      <c r="AB22" s="46">
        <f>T22</f>
        <v>-228.11417464389706</v>
      </c>
    </row>
    <row r="23" spans="2:39">
      <c r="B23" s="50" t="s">
        <v>305</v>
      </c>
      <c r="C23" s="51">
        <f>NPV(C22,E22:P22)+D22</f>
        <v>132.9627076793783</v>
      </c>
      <c r="Y23" s="39"/>
      <c r="Z23" s="39"/>
    </row>
    <row r="24" spans="2:39">
      <c r="B24" s="50" t="s">
        <v>296</v>
      </c>
      <c r="C24" s="52">
        <f>IRR(D22:P22)</f>
        <v>0.29524845054321935</v>
      </c>
      <c r="Y24" s="39"/>
      <c r="Z24" s="54" t="s">
        <v>468</v>
      </c>
      <c r="AA24" s="46">
        <f>AA16+AA8</f>
        <v>526.01804600989033</v>
      </c>
      <c r="AB24" s="46">
        <f>AB16+AB8</f>
        <v>648.22382776886559</v>
      </c>
    </row>
    <row r="25" spans="2:39">
      <c r="Z25" s="54" t="s">
        <v>469</v>
      </c>
      <c r="AA25" s="46">
        <f>AA22+AA14</f>
        <v>-37.421283559459624</v>
      </c>
      <c r="AB25" s="46">
        <f>AB22+AB14</f>
        <v>-28.149009359591417</v>
      </c>
    </row>
    <row r="26" spans="2:39">
      <c r="B26" s="40"/>
      <c r="C26" s="35"/>
      <c r="D26" s="639" t="s">
        <v>258</v>
      </c>
      <c r="E26" s="639"/>
      <c r="F26" s="639"/>
      <c r="G26" s="639"/>
      <c r="H26" s="639"/>
      <c r="I26" s="639"/>
      <c r="J26" s="639"/>
      <c r="K26" s="639"/>
      <c r="L26" s="639"/>
      <c r="M26" s="639"/>
      <c r="N26" s="639"/>
      <c r="O26" s="639"/>
      <c r="P26" s="639"/>
    </row>
    <row r="27" spans="2:39">
      <c r="B27" s="40" t="s">
        <v>461</v>
      </c>
      <c r="C27" s="35" t="s">
        <v>154</v>
      </c>
      <c r="D27" s="42">
        <v>0</v>
      </c>
      <c r="E27" s="42">
        <v>1</v>
      </c>
      <c r="F27" s="42">
        <v>2</v>
      </c>
      <c r="G27" s="42">
        <v>3</v>
      </c>
      <c r="H27" s="42">
        <v>4</v>
      </c>
      <c r="I27" s="42">
        <v>5</v>
      </c>
      <c r="J27" s="42">
        <v>6</v>
      </c>
      <c r="K27" s="42">
        <v>7</v>
      </c>
      <c r="L27" s="42">
        <v>8</v>
      </c>
      <c r="M27" s="42">
        <v>9</v>
      </c>
      <c r="N27" s="42">
        <v>10</v>
      </c>
      <c r="O27" s="42">
        <v>11</v>
      </c>
      <c r="P27" s="42">
        <v>12</v>
      </c>
    </row>
    <row r="28" spans="2:39">
      <c r="B28" s="41" t="s">
        <v>301</v>
      </c>
      <c r="C28" s="47">
        <v>0.15</v>
      </c>
      <c r="D28" s="43">
        <v>-170</v>
      </c>
      <c r="E28" s="43">
        <v>60</v>
      </c>
      <c r="F28" s="43">
        <v>80</v>
      </c>
      <c r="G28" s="43">
        <v>80</v>
      </c>
      <c r="H28" s="43">
        <v>70</v>
      </c>
      <c r="I28" s="36"/>
      <c r="J28" s="36"/>
      <c r="K28" s="36"/>
      <c r="L28" s="36"/>
      <c r="M28" s="36"/>
      <c r="N28" s="36"/>
      <c r="O28" s="36"/>
      <c r="P28" s="36"/>
    </row>
    <row r="29" spans="2:39">
      <c r="B29" s="41" t="s">
        <v>302</v>
      </c>
      <c r="C29" s="47">
        <v>0.15</v>
      </c>
      <c r="D29" s="36"/>
      <c r="E29" s="36"/>
      <c r="F29" s="36"/>
      <c r="G29" s="36"/>
      <c r="H29" s="43">
        <v>-170</v>
      </c>
      <c r="I29" s="43">
        <v>60</v>
      </c>
      <c r="J29" s="43">
        <v>80</v>
      </c>
      <c r="K29" s="43">
        <v>80</v>
      </c>
      <c r="L29" s="43">
        <v>70</v>
      </c>
      <c r="M29" s="36"/>
      <c r="N29" s="36"/>
      <c r="O29" s="36"/>
      <c r="P29" s="36"/>
    </row>
    <row r="30" spans="2:39">
      <c r="B30" s="41" t="s">
        <v>303</v>
      </c>
      <c r="C30" s="47">
        <v>0.15</v>
      </c>
      <c r="L30" s="43">
        <v>-170</v>
      </c>
      <c r="M30" s="43">
        <v>60</v>
      </c>
      <c r="N30" s="43">
        <v>80</v>
      </c>
      <c r="O30" s="43">
        <v>80</v>
      </c>
      <c r="P30" s="43">
        <v>70</v>
      </c>
    </row>
    <row r="31" spans="2:39">
      <c r="B31" s="40" t="s">
        <v>459</v>
      </c>
      <c r="C31" s="47">
        <f>C28</f>
        <v>0.15</v>
      </c>
      <c r="D31" s="43">
        <f>SUM(D28:D30)</f>
        <v>-170</v>
      </c>
      <c r="E31" s="43">
        <f t="shared" ref="E31" si="19">SUM(E28:E30)</f>
        <v>60</v>
      </c>
      <c r="F31" s="43">
        <f t="shared" ref="F31" si="20">SUM(F28:F30)</f>
        <v>80</v>
      </c>
      <c r="G31" s="43">
        <f t="shared" ref="G31" si="21">SUM(G28:G30)</f>
        <v>80</v>
      </c>
      <c r="H31" s="43">
        <f t="shared" ref="H31" si="22">SUM(H28:H30)</f>
        <v>-100</v>
      </c>
      <c r="I31" s="43">
        <f t="shared" ref="I31" si="23">SUM(I28:I30)</f>
        <v>60</v>
      </c>
      <c r="J31" s="43">
        <f t="shared" ref="J31" si="24">SUM(J28:J30)</f>
        <v>80</v>
      </c>
      <c r="K31" s="43">
        <f t="shared" ref="K31" si="25">SUM(K28:K30)</f>
        <v>80</v>
      </c>
      <c r="L31" s="43">
        <f t="shared" ref="L31" si="26">SUM(L28:L30)</f>
        <v>-100</v>
      </c>
      <c r="M31" s="43">
        <f t="shared" ref="M31" si="27">SUM(M28:M30)</f>
        <v>60</v>
      </c>
      <c r="N31" s="43">
        <f t="shared" ref="N31" si="28">SUM(N28:N30)</f>
        <v>80</v>
      </c>
      <c r="O31" s="43">
        <f t="shared" ref="O31" si="29">SUM(O28:O30)</f>
        <v>80</v>
      </c>
      <c r="P31" s="43">
        <f t="shared" ref="P31" si="30">SUM(P28:P30)</f>
        <v>70</v>
      </c>
    </row>
    <row r="32" spans="2:39">
      <c r="B32" s="50" t="s">
        <v>305</v>
      </c>
      <c r="C32" s="51">
        <f>NPV(C31,E31:P31)+D31</f>
        <v>67.002457604927343</v>
      </c>
    </row>
    <row r="33" spans="2:15">
      <c r="B33" s="50" t="s">
        <v>296</v>
      </c>
      <c r="C33" s="52">
        <f>IRR(D31:P31)</f>
        <v>0.2462581047276613</v>
      </c>
    </row>
    <row r="35" spans="2:15">
      <c r="C35" s="42" t="s">
        <v>448</v>
      </c>
      <c r="D35" s="42" t="s">
        <v>260</v>
      </c>
      <c r="E35" s="42" t="s">
        <v>261</v>
      </c>
      <c r="F35" s="42" t="s">
        <v>262</v>
      </c>
      <c r="G35" s="42" t="s">
        <v>263</v>
      </c>
    </row>
    <row r="36" spans="2:15">
      <c r="B36" s="50" t="s">
        <v>449</v>
      </c>
      <c r="C36" s="46">
        <v>6000</v>
      </c>
      <c r="D36" s="46">
        <f>-C11</f>
        <v>3100</v>
      </c>
      <c r="E36" s="46">
        <f>-C12</f>
        <v>3500</v>
      </c>
      <c r="F36" s="46">
        <f>-C13</f>
        <v>150</v>
      </c>
      <c r="G36" s="46">
        <f>-C14</f>
        <v>170</v>
      </c>
      <c r="H36" s="39"/>
    </row>
    <row r="37" spans="2:15">
      <c r="B37" s="50" t="s">
        <v>147</v>
      </c>
      <c r="C37" s="46">
        <v>810</v>
      </c>
      <c r="D37" s="46">
        <f>D38*D36</f>
        <v>540.48296806003486</v>
      </c>
      <c r="E37" s="46">
        <f t="shared" ref="E37:G37" si="31">E38*E36</f>
        <v>621.79343760433073</v>
      </c>
      <c r="F37" s="46">
        <f t="shared" si="31"/>
        <v>44.287267581540327</v>
      </c>
      <c r="G37" s="46">
        <f t="shared" si="31"/>
        <v>41.863877803592686</v>
      </c>
      <c r="H37" s="39"/>
    </row>
    <row r="38" spans="2:15">
      <c r="B38" s="50" t="s">
        <v>439</v>
      </c>
      <c r="C38" s="48">
        <f>C37/C36</f>
        <v>0.13500000000000001</v>
      </c>
      <c r="D38" s="48">
        <f>E11</f>
        <v>0.17434934453549511</v>
      </c>
      <c r="E38" s="48">
        <f>E12</f>
        <v>0.17765526788695163</v>
      </c>
      <c r="F38" s="48">
        <f>E13</f>
        <v>0.29524845054360216</v>
      </c>
      <c r="G38" s="48">
        <f>E14</f>
        <v>0.24625810472701581</v>
      </c>
      <c r="H38" s="39"/>
    </row>
    <row r="39" spans="2:15">
      <c r="B39" s="40"/>
      <c r="C39" s="39"/>
      <c r="D39" s="39"/>
      <c r="E39" s="39"/>
      <c r="F39" s="39"/>
      <c r="G39" s="39"/>
      <c r="H39" s="39"/>
    </row>
    <row r="40" spans="2:15">
      <c r="B40" s="50" t="s">
        <v>7</v>
      </c>
      <c r="C40" s="57">
        <v>0.15</v>
      </c>
      <c r="D40" s="57">
        <v>0.15</v>
      </c>
      <c r="E40" s="57">
        <v>0.15</v>
      </c>
      <c r="F40" s="57">
        <v>0.15</v>
      </c>
      <c r="G40" s="57">
        <v>0.15</v>
      </c>
      <c r="H40" s="39"/>
    </row>
    <row r="41" spans="2:15">
      <c r="B41" s="50" t="s">
        <v>470</v>
      </c>
      <c r="C41" s="46">
        <f>C37/C40</f>
        <v>5400</v>
      </c>
      <c r="D41" s="46">
        <f t="shared" ref="D41:G41" si="32">D37/D40</f>
        <v>3603.2197870668992</v>
      </c>
      <c r="E41" s="46">
        <f t="shared" si="32"/>
        <v>4145.289584028872</v>
      </c>
      <c r="F41" s="46">
        <f t="shared" si="32"/>
        <v>295.24845054360219</v>
      </c>
      <c r="G41" s="46">
        <f t="shared" si="32"/>
        <v>279.09251869061791</v>
      </c>
      <c r="H41" s="39"/>
    </row>
    <row r="42" spans="2:15">
      <c r="B42" s="40"/>
      <c r="C42" s="39"/>
      <c r="D42" s="39"/>
      <c r="E42" s="39"/>
      <c r="F42" s="39"/>
      <c r="G42" s="39"/>
      <c r="H42" s="39"/>
    </row>
    <row r="43" spans="2:15">
      <c r="B43" s="50" t="s">
        <v>450</v>
      </c>
      <c r="C43" s="46"/>
      <c r="D43" s="48">
        <v>0.19</v>
      </c>
      <c r="E43" s="48">
        <v>0.19</v>
      </c>
      <c r="F43" s="48">
        <v>0.15</v>
      </c>
      <c r="G43" s="48">
        <v>0.15</v>
      </c>
      <c r="H43" s="39"/>
    </row>
    <row r="44" spans="2:15">
      <c r="B44" s="50" t="s">
        <v>470</v>
      </c>
      <c r="C44" s="46"/>
      <c r="D44" s="46">
        <f>D37/D43</f>
        <v>2844.6472003159729</v>
      </c>
      <c r="E44" s="46">
        <f t="shared" ref="E44:G44" si="33">E37/E43</f>
        <v>3272.5970400227934</v>
      </c>
      <c r="F44" s="46">
        <f t="shared" si="33"/>
        <v>295.24845054360219</v>
      </c>
      <c r="G44" s="46">
        <f t="shared" si="33"/>
        <v>279.09251869061791</v>
      </c>
      <c r="H44" s="39"/>
    </row>
    <row r="45" spans="2:15">
      <c r="B45" s="56" t="s">
        <v>471</v>
      </c>
    </row>
    <row r="48" spans="2:15">
      <c r="B48" s="50" t="s">
        <v>256</v>
      </c>
      <c r="C48" s="62">
        <v>0</v>
      </c>
      <c r="D48" s="62">
        <v>1</v>
      </c>
      <c r="E48" s="62">
        <v>2</v>
      </c>
      <c r="F48" s="62">
        <v>3</v>
      </c>
      <c r="G48" s="62">
        <v>4</v>
      </c>
      <c r="H48" s="62">
        <v>5</v>
      </c>
      <c r="I48" s="62">
        <v>6</v>
      </c>
      <c r="J48" s="62">
        <v>7</v>
      </c>
      <c r="K48" s="62">
        <v>8</v>
      </c>
      <c r="L48" s="62">
        <v>9</v>
      </c>
      <c r="M48" s="62">
        <v>10</v>
      </c>
      <c r="N48" s="62">
        <v>11</v>
      </c>
      <c r="O48" s="62">
        <v>12</v>
      </c>
    </row>
    <row r="49" spans="2:15">
      <c r="B49" s="50" t="s">
        <v>308</v>
      </c>
      <c r="C49" s="43">
        <f>$C$36</f>
        <v>6000</v>
      </c>
      <c r="D49" s="43">
        <f>C49-C11-C12</f>
        <v>12600</v>
      </c>
      <c r="E49" s="43">
        <f>D49</f>
        <v>12600</v>
      </c>
      <c r="F49" s="43">
        <f t="shared" ref="F49:O49" si="34">E49</f>
        <v>12600</v>
      </c>
      <c r="G49" s="43">
        <f t="shared" si="34"/>
        <v>12600</v>
      </c>
      <c r="H49" s="43">
        <f t="shared" si="34"/>
        <v>12600</v>
      </c>
      <c r="I49" s="43">
        <f t="shared" si="34"/>
        <v>12600</v>
      </c>
      <c r="J49" s="43">
        <f t="shared" si="34"/>
        <v>12600</v>
      </c>
      <c r="K49" s="43">
        <f t="shared" si="34"/>
        <v>12600</v>
      </c>
      <c r="L49" s="43">
        <f t="shared" si="34"/>
        <v>12600</v>
      </c>
      <c r="M49" s="43">
        <f t="shared" si="34"/>
        <v>12600</v>
      </c>
      <c r="N49" s="43">
        <f t="shared" si="34"/>
        <v>12600</v>
      </c>
      <c r="O49" s="43">
        <f t="shared" si="34"/>
        <v>12600</v>
      </c>
    </row>
    <row r="50" spans="2:15">
      <c r="B50" s="50" t="s">
        <v>309</v>
      </c>
      <c r="C50" s="43">
        <f t="shared" ref="C50:C52" si="35">$C$36</f>
        <v>6000</v>
      </c>
      <c r="D50" s="43">
        <f>C50-2*(C13+C14)</f>
        <v>6640</v>
      </c>
      <c r="E50" s="43">
        <f>D50</f>
        <v>6640</v>
      </c>
      <c r="F50" s="43">
        <f>E50</f>
        <v>6640</v>
      </c>
      <c r="G50" s="43">
        <f>F50-2*(C13+C14)</f>
        <v>7280</v>
      </c>
      <c r="H50" s="43">
        <f>G50</f>
        <v>7280</v>
      </c>
      <c r="I50" s="43">
        <f t="shared" ref="I50:J50" si="36">H50</f>
        <v>7280</v>
      </c>
      <c r="J50" s="43">
        <f t="shared" si="36"/>
        <v>7280</v>
      </c>
      <c r="K50" s="43">
        <f>J50-2*(C13+C14)</f>
        <v>7920</v>
      </c>
      <c r="L50" s="43">
        <f>K50</f>
        <v>7920</v>
      </c>
      <c r="M50" s="43">
        <f t="shared" ref="M50:O50" si="37">L50</f>
        <v>7920</v>
      </c>
      <c r="N50" s="43">
        <f t="shared" si="37"/>
        <v>7920</v>
      </c>
      <c r="O50" s="43">
        <f t="shared" si="37"/>
        <v>7920</v>
      </c>
    </row>
    <row r="51" spans="2:15">
      <c r="B51" s="50" t="s">
        <v>310</v>
      </c>
      <c r="C51" s="43">
        <f t="shared" si="35"/>
        <v>6000</v>
      </c>
      <c r="D51" s="43">
        <f>C51-C13-C14-D4</f>
        <v>9020</v>
      </c>
      <c r="E51" s="43">
        <f>D51-E4</f>
        <v>9420</v>
      </c>
      <c r="F51" s="43">
        <f>E51</f>
        <v>9420</v>
      </c>
      <c r="G51" s="43">
        <f>F51-C13-C14</f>
        <v>9740</v>
      </c>
      <c r="H51" s="43">
        <f>G51</f>
        <v>9740</v>
      </c>
      <c r="I51" s="43">
        <f t="shared" ref="I51:J51" si="38">H51</f>
        <v>9740</v>
      </c>
      <c r="J51" s="43">
        <f t="shared" si="38"/>
        <v>9740</v>
      </c>
      <c r="K51" s="43">
        <f>J51-C13-C14</f>
        <v>10060</v>
      </c>
      <c r="L51" s="43">
        <f>K51</f>
        <v>10060</v>
      </c>
      <c r="M51" s="43">
        <f t="shared" ref="M51:O51" si="39">L51</f>
        <v>10060</v>
      </c>
      <c r="N51" s="43">
        <f t="shared" si="39"/>
        <v>10060</v>
      </c>
      <c r="O51" s="43">
        <f t="shared" si="39"/>
        <v>10060</v>
      </c>
    </row>
    <row r="52" spans="2:15">
      <c r="B52" s="50" t="s">
        <v>311</v>
      </c>
      <c r="C52" s="43">
        <f t="shared" si="35"/>
        <v>6000</v>
      </c>
      <c r="D52" s="43">
        <f>C52-C12-C13-C14</f>
        <v>9820</v>
      </c>
      <c r="E52" s="43">
        <f>D52</f>
        <v>9820</v>
      </c>
      <c r="F52" s="43">
        <f>E52</f>
        <v>9820</v>
      </c>
      <c r="G52" s="43">
        <f>F52-C14-C13</f>
        <v>10140</v>
      </c>
      <c r="H52" s="43">
        <f>G52</f>
        <v>10140</v>
      </c>
      <c r="I52" s="43">
        <f t="shared" ref="I52:K52" si="40">H52</f>
        <v>10140</v>
      </c>
      <c r="J52" s="43">
        <f t="shared" si="40"/>
        <v>10140</v>
      </c>
      <c r="K52" s="43">
        <f t="shared" si="40"/>
        <v>10140</v>
      </c>
      <c r="L52" s="43">
        <f>K52-C13-C14</f>
        <v>10460</v>
      </c>
      <c r="M52" s="43">
        <f>L52</f>
        <v>10460</v>
      </c>
      <c r="N52" s="43">
        <f t="shared" ref="N52:O52" si="41">M52</f>
        <v>10460</v>
      </c>
      <c r="O52" s="43">
        <f t="shared" si="41"/>
        <v>10460</v>
      </c>
    </row>
  </sheetData>
  <mergeCells count="7">
    <mergeCell ref="AJ1:AM1"/>
    <mergeCell ref="D26:P26"/>
    <mergeCell ref="S4:T4"/>
    <mergeCell ref="U4:V4"/>
    <mergeCell ref="W4:X4"/>
    <mergeCell ref="D2:P2"/>
    <mergeCell ref="D17:P17"/>
  </mergeCells>
  <printOptions horizontalCentered="1"/>
  <pageMargins left="0.79000000000000015" right="0.79000000000000015" top="0.98" bottom="0.98" header="0.51" footer="0.51"/>
  <pageSetup scale="82" orientation="landscape" horizontalDpi="300" verticalDpi="300"/>
  <headerFooter>
    <oddFooter>&amp;R&amp;7MRAC - &amp;F_x000D_&amp;D - &amp;T</oddFooter>
  </headerFooter>
  <ignoredErrors>
    <ignoredError sqref="D13:D14 E13:E14 D22:P22 D31" emptyCellReferenc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C24E3-6E08-424F-B81B-D8338D35B7A3}">
  <dimension ref="A1:AI32"/>
  <sheetViews>
    <sheetView showGridLines="0" topLeftCell="A28" workbookViewId="0">
      <selection activeCell="H29" sqref="H29"/>
    </sheetView>
  </sheetViews>
  <sheetFormatPr defaultColWidth="11" defaultRowHeight="15.75" customHeight="1"/>
  <cols>
    <col min="1" max="1" width="16.5" style="80" bestFit="1" customWidth="1"/>
    <col min="2" max="3" width="8.3984375" style="66" hidden="1" customWidth="1"/>
    <col min="4" max="8" width="9.59765625" style="66" customWidth="1"/>
    <col min="9" max="9" width="3.8984375" style="66" customWidth="1"/>
    <col min="10" max="10" width="16.5" style="80" bestFit="1" customWidth="1"/>
    <col min="11" max="12" width="8.3984375" style="66" hidden="1" customWidth="1"/>
    <col min="13" max="17" width="9.59765625" style="66" customWidth="1"/>
    <col min="18" max="18" width="3.8984375" style="66" customWidth="1"/>
    <col min="19" max="19" width="16.5" style="80" bestFit="1" customWidth="1"/>
    <col min="20" max="21" width="8.3984375" style="66" hidden="1" customWidth="1"/>
    <col min="22" max="26" width="9.59765625" style="66" customWidth="1"/>
    <col min="27" max="27" width="11" style="66"/>
    <col min="28" max="28" width="17" style="66" bestFit="1" customWidth="1"/>
    <col min="29" max="16384" width="11" style="66"/>
  </cols>
  <sheetData>
    <row r="1" spans="1:35" ht="15.75" customHeight="1" thickBot="1">
      <c r="A1" s="640" t="s">
        <v>474</v>
      </c>
      <c r="B1" s="641"/>
      <c r="C1" s="641"/>
      <c r="D1" s="641"/>
      <c r="E1" s="641"/>
      <c r="F1" s="641"/>
      <c r="G1" s="641"/>
      <c r="H1" s="642"/>
      <c r="J1" s="640" t="s">
        <v>475</v>
      </c>
      <c r="K1" s="641"/>
      <c r="L1" s="641"/>
      <c r="M1" s="641"/>
      <c r="N1" s="641"/>
      <c r="O1" s="641"/>
      <c r="P1" s="641"/>
      <c r="Q1" s="642"/>
      <c r="S1" s="640" t="s">
        <v>476</v>
      </c>
      <c r="T1" s="641"/>
      <c r="U1" s="641"/>
      <c r="V1" s="641"/>
      <c r="W1" s="641"/>
      <c r="X1" s="641"/>
      <c r="Y1" s="641"/>
      <c r="Z1" s="642"/>
      <c r="AB1" s="67" t="s">
        <v>477</v>
      </c>
      <c r="AC1" s="66">
        <v>0</v>
      </c>
      <c r="AD1" s="66">
        <v>50000</v>
      </c>
      <c r="AE1" s="66">
        <v>100000</v>
      </c>
      <c r="AF1" s="66">
        <v>150000</v>
      </c>
      <c r="AG1" s="66">
        <v>200000</v>
      </c>
      <c r="AH1" s="66">
        <v>250000</v>
      </c>
      <c r="AI1" s="66">
        <v>300000</v>
      </c>
    </row>
    <row r="2" spans="1:35" s="70" customFormat="1" ht="15.75" customHeight="1" thickBot="1">
      <c r="A2" s="68" t="s">
        <v>478</v>
      </c>
      <c r="B2" s="65" t="s">
        <v>444</v>
      </c>
      <c r="C2" s="65" t="s">
        <v>444</v>
      </c>
      <c r="D2" s="69" t="s">
        <v>444</v>
      </c>
      <c r="E2" s="69" t="s">
        <v>445</v>
      </c>
      <c r="F2" s="69" t="s">
        <v>446</v>
      </c>
      <c r="G2" s="69" t="s">
        <v>447</v>
      </c>
      <c r="H2" s="69" t="s">
        <v>479</v>
      </c>
      <c r="J2" s="68" t="s">
        <v>478</v>
      </c>
      <c r="K2" s="65" t="s">
        <v>444</v>
      </c>
      <c r="L2" s="65" t="s">
        <v>444</v>
      </c>
      <c r="M2" s="69" t="s">
        <v>444</v>
      </c>
      <c r="N2" s="69" t="s">
        <v>445</v>
      </c>
      <c r="O2" s="69" t="s">
        <v>446</v>
      </c>
      <c r="P2" s="69" t="s">
        <v>447</v>
      </c>
      <c r="Q2" s="69" t="s">
        <v>479</v>
      </c>
      <c r="S2" s="68" t="s">
        <v>478</v>
      </c>
      <c r="T2" s="65" t="s">
        <v>444</v>
      </c>
      <c r="U2" s="65" t="s">
        <v>444</v>
      </c>
      <c r="V2" s="69" t="s">
        <v>444</v>
      </c>
      <c r="W2" s="69" t="s">
        <v>445</v>
      </c>
      <c r="X2" s="69" t="s">
        <v>446</v>
      </c>
      <c r="Y2" s="69" t="s">
        <v>447</v>
      </c>
      <c r="Z2" s="69" t="s">
        <v>479</v>
      </c>
      <c r="AB2" s="67" t="s">
        <v>480</v>
      </c>
      <c r="AC2" s="71">
        <v>0</v>
      </c>
      <c r="AD2" s="71">
        <v>0.05</v>
      </c>
      <c r="AE2" s="71">
        <v>0.1</v>
      </c>
      <c r="AF2" s="71">
        <v>0.15</v>
      </c>
      <c r="AG2" s="71">
        <v>0.2</v>
      </c>
      <c r="AH2" s="71">
        <v>0.25</v>
      </c>
      <c r="AI2" s="71">
        <v>0.3</v>
      </c>
    </row>
    <row r="3" spans="1:35" s="70" customFormat="1" ht="15.75" customHeight="1">
      <c r="A3" s="72" t="s">
        <v>449</v>
      </c>
      <c r="B3" s="66">
        <v>1000000</v>
      </c>
      <c r="C3" s="66">
        <v>1000000</v>
      </c>
      <c r="D3" s="73">
        <v>1000000</v>
      </c>
      <c r="E3" s="73">
        <v>1000000</v>
      </c>
      <c r="F3" s="73">
        <v>1000000</v>
      </c>
      <c r="G3" s="73">
        <v>1000000</v>
      </c>
      <c r="H3" s="73">
        <v>1000000</v>
      </c>
      <c r="J3" s="72" t="s">
        <v>449</v>
      </c>
      <c r="K3" s="66">
        <v>1000000</v>
      </c>
      <c r="L3" s="66">
        <v>1000000</v>
      </c>
      <c r="M3" s="73">
        <v>1000000</v>
      </c>
      <c r="N3" s="73">
        <v>1000000</v>
      </c>
      <c r="O3" s="73">
        <v>1000000</v>
      </c>
      <c r="P3" s="73">
        <v>1000000</v>
      </c>
      <c r="Q3" s="73">
        <v>1000000</v>
      </c>
      <c r="S3" s="72" t="s">
        <v>449</v>
      </c>
      <c r="T3" s="66">
        <v>1000000</v>
      </c>
      <c r="U3" s="66">
        <v>1000000</v>
      </c>
      <c r="V3" s="73">
        <v>1000000</v>
      </c>
      <c r="W3" s="73">
        <v>1000000</v>
      </c>
      <c r="X3" s="73">
        <v>1000000</v>
      </c>
      <c r="Y3" s="73">
        <v>1000000</v>
      </c>
      <c r="Z3" s="73">
        <v>1000000</v>
      </c>
      <c r="AB3" s="67" t="s">
        <v>481</v>
      </c>
      <c r="AC3" s="71">
        <v>-0.2</v>
      </c>
      <c r="AD3" s="71">
        <v>-0.1</v>
      </c>
      <c r="AE3" s="71">
        <v>0</v>
      </c>
      <c r="AF3" s="71">
        <v>0.1</v>
      </c>
      <c r="AG3" s="71">
        <v>0.2</v>
      </c>
      <c r="AH3" s="71">
        <v>0.3</v>
      </c>
      <c r="AI3" s="71">
        <v>0.4</v>
      </c>
    </row>
    <row r="4" spans="1:35" s="70" customFormat="1" ht="15.75" customHeight="1">
      <c r="A4" s="72" t="s">
        <v>482</v>
      </c>
      <c r="B4" s="66">
        <v>0</v>
      </c>
      <c r="C4" s="66">
        <v>0</v>
      </c>
      <c r="D4" s="73">
        <v>0</v>
      </c>
      <c r="E4" s="73">
        <v>0</v>
      </c>
      <c r="F4" s="73">
        <v>0</v>
      </c>
      <c r="G4" s="73">
        <v>0</v>
      </c>
      <c r="H4" s="73">
        <v>0</v>
      </c>
      <c r="J4" s="72" t="s">
        <v>482</v>
      </c>
      <c r="K4" s="66">
        <v>500000</v>
      </c>
      <c r="L4" s="66">
        <v>500000</v>
      </c>
      <c r="M4" s="73">
        <v>500000</v>
      </c>
      <c r="N4" s="73">
        <v>500000</v>
      </c>
      <c r="O4" s="73">
        <v>500000</v>
      </c>
      <c r="P4" s="73">
        <v>500000</v>
      </c>
      <c r="Q4" s="73">
        <v>500000</v>
      </c>
      <c r="S4" s="72" t="s">
        <v>482</v>
      </c>
      <c r="T4" s="66">
        <v>600000</v>
      </c>
      <c r="U4" s="66">
        <v>600000</v>
      </c>
      <c r="V4" s="73">
        <v>600000</v>
      </c>
      <c r="W4" s="73">
        <v>600000</v>
      </c>
      <c r="X4" s="73">
        <v>600000</v>
      </c>
      <c r="Y4" s="73">
        <v>600000</v>
      </c>
      <c r="Z4" s="73">
        <v>600000</v>
      </c>
      <c r="AB4" s="67" t="s">
        <v>483</v>
      </c>
      <c r="AC4" s="71">
        <v>-0.3</v>
      </c>
      <c r="AD4" s="71">
        <v>-0.17499999999999999</v>
      </c>
      <c r="AE4" s="71">
        <v>-0.05</v>
      </c>
      <c r="AF4" s="71">
        <v>7.4999999999999997E-2</v>
      </c>
      <c r="AG4" s="71">
        <v>0.2</v>
      </c>
      <c r="AH4" s="71">
        <v>0.32500000000000001</v>
      </c>
      <c r="AI4" s="71">
        <v>0.45</v>
      </c>
    </row>
    <row r="5" spans="1:35" s="70" customFormat="1" ht="15.75" customHeight="1">
      <c r="A5" s="72" t="s">
        <v>484</v>
      </c>
      <c r="B5" s="66">
        <f t="shared" ref="B5:C5" si="0">B3-B4</f>
        <v>1000000</v>
      </c>
      <c r="C5" s="66">
        <f t="shared" si="0"/>
        <v>1000000</v>
      </c>
      <c r="D5" s="73">
        <f>D3-D4</f>
        <v>1000000</v>
      </c>
      <c r="E5" s="73">
        <f t="shared" ref="E5:H5" si="1">E3-E4</f>
        <v>1000000</v>
      </c>
      <c r="F5" s="73">
        <f t="shared" si="1"/>
        <v>1000000</v>
      </c>
      <c r="G5" s="73">
        <f t="shared" si="1"/>
        <v>1000000</v>
      </c>
      <c r="H5" s="73">
        <f t="shared" si="1"/>
        <v>1000000</v>
      </c>
      <c r="J5" s="72" t="s">
        <v>484</v>
      </c>
      <c r="K5" s="66">
        <f t="shared" ref="K5:L5" si="2">K3-K4</f>
        <v>500000</v>
      </c>
      <c r="L5" s="66">
        <f t="shared" si="2"/>
        <v>500000</v>
      </c>
      <c r="M5" s="73">
        <f>M3-M4</f>
        <v>500000</v>
      </c>
      <c r="N5" s="73">
        <f t="shared" ref="N5:Q5" si="3">N3-N4</f>
        <v>500000</v>
      </c>
      <c r="O5" s="73">
        <f t="shared" si="3"/>
        <v>500000</v>
      </c>
      <c r="P5" s="73">
        <f t="shared" si="3"/>
        <v>500000</v>
      </c>
      <c r="Q5" s="73">
        <f t="shared" si="3"/>
        <v>500000</v>
      </c>
      <c r="S5" s="72" t="s">
        <v>484</v>
      </c>
      <c r="T5" s="66">
        <f t="shared" ref="T5:U5" si="4">T3-T4</f>
        <v>400000</v>
      </c>
      <c r="U5" s="66">
        <f t="shared" si="4"/>
        <v>400000</v>
      </c>
      <c r="V5" s="73">
        <f>V3-V4</f>
        <v>400000</v>
      </c>
      <c r="W5" s="73">
        <f t="shared" ref="W5:Z5" si="5">W3-W4</f>
        <v>400000</v>
      </c>
      <c r="X5" s="73">
        <f t="shared" si="5"/>
        <v>400000</v>
      </c>
      <c r="Y5" s="73">
        <f t="shared" si="5"/>
        <v>400000</v>
      </c>
      <c r="Z5" s="73">
        <f t="shared" si="5"/>
        <v>400000</v>
      </c>
      <c r="AB5" s="67"/>
    </row>
    <row r="6" spans="1:35" s="70" customFormat="1" ht="15.75" customHeight="1">
      <c r="A6" s="72" t="s">
        <v>485</v>
      </c>
      <c r="B6" s="74">
        <v>0</v>
      </c>
      <c r="C6" s="74">
        <v>0</v>
      </c>
      <c r="D6" s="75">
        <v>0</v>
      </c>
      <c r="E6" s="75">
        <v>0</v>
      </c>
      <c r="F6" s="75">
        <v>0</v>
      </c>
      <c r="G6" s="75">
        <v>0</v>
      </c>
      <c r="H6" s="75">
        <v>0</v>
      </c>
      <c r="J6" s="72" t="s">
        <v>485</v>
      </c>
      <c r="K6" s="74">
        <v>0</v>
      </c>
      <c r="L6" s="74">
        <v>0</v>
      </c>
      <c r="M6" s="75">
        <v>0</v>
      </c>
      <c r="N6" s="75">
        <v>0</v>
      </c>
      <c r="O6" s="75">
        <v>0</v>
      </c>
      <c r="P6" s="75">
        <v>0</v>
      </c>
      <c r="Q6" s="75">
        <v>0</v>
      </c>
      <c r="S6" s="72" t="s">
        <v>485</v>
      </c>
      <c r="T6" s="74">
        <v>0</v>
      </c>
      <c r="U6" s="74">
        <v>0</v>
      </c>
      <c r="V6" s="75">
        <v>0</v>
      </c>
      <c r="W6" s="75">
        <v>0</v>
      </c>
      <c r="X6" s="75">
        <v>0</v>
      </c>
      <c r="Y6" s="75">
        <v>0</v>
      </c>
      <c r="Z6" s="75">
        <v>0</v>
      </c>
      <c r="AB6" s="67" t="s">
        <v>477</v>
      </c>
      <c r="AC6" s="66">
        <v>0</v>
      </c>
      <c r="AD6" s="66">
        <v>50000</v>
      </c>
      <c r="AE6" s="66">
        <v>100000</v>
      </c>
      <c r="AF6" s="66">
        <v>150000</v>
      </c>
      <c r="AG6" s="66">
        <v>200000</v>
      </c>
      <c r="AH6" s="66">
        <v>250000</v>
      </c>
      <c r="AI6" s="66">
        <v>300000</v>
      </c>
    </row>
    <row r="7" spans="1:35" s="70" customFormat="1" ht="15.75" customHeight="1">
      <c r="A7" s="72" t="s">
        <v>486</v>
      </c>
      <c r="B7" s="74">
        <v>0.2</v>
      </c>
      <c r="C7" s="74">
        <v>0.2</v>
      </c>
      <c r="D7" s="75">
        <v>0.2</v>
      </c>
      <c r="E7" s="75">
        <v>0.2</v>
      </c>
      <c r="F7" s="75">
        <v>0.2</v>
      </c>
      <c r="G7" s="75">
        <v>0.2</v>
      </c>
      <c r="H7" s="75">
        <v>0.2</v>
      </c>
      <c r="J7" s="72" t="s">
        <v>486</v>
      </c>
      <c r="K7" s="74">
        <v>0.2</v>
      </c>
      <c r="L7" s="74">
        <v>0.2</v>
      </c>
      <c r="M7" s="75">
        <v>0.2</v>
      </c>
      <c r="N7" s="75">
        <v>0.2</v>
      </c>
      <c r="O7" s="75">
        <v>0.2</v>
      </c>
      <c r="P7" s="75">
        <v>0.2</v>
      </c>
      <c r="Q7" s="75">
        <v>0.2</v>
      </c>
      <c r="S7" s="72" t="s">
        <v>486</v>
      </c>
      <c r="T7" s="74">
        <v>0.2</v>
      </c>
      <c r="U7" s="74">
        <v>0.2</v>
      </c>
      <c r="V7" s="75">
        <v>0.2</v>
      </c>
      <c r="W7" s="75">
        <v>0.2</v>
      </c>
      <c r="X7" s="75">
        <v>0.2</v>
      </c>
      <c r="Y7" s="75">
        <v>0.2</v>
      </c>
      <c r="Z7" s="75">
        <v>0.2</v>
      </c>
      <c r="AB7" s="67" t="s">
        <v>487</v>
      </c>
      <c r="AC7" s="76">
        <v>0</v>
      </c>
      <c r="AD7" s="76">
        <v>0.1</v>
      </c>
      <c r="AE7" s="76">
        <v>0.2</v>
      </c>
      <c r="AF7" s="76">
        <v>0.3</v>
      </c>
      <c r="AG7" s="76">
        <v>0.4</v>
      </c>
      <c r="AH7" s="76">
        <v>0.5</v>
      </c>
      <c r="AI7" s="76">
        <v>0.6</v>
      </c>
    </row>
    <row r="8" spans="1:35" s="70" customFormat="1" ht="15.75" customHeight="1">
      <c r="A8" s="72" t="s">
        <v>488</v>
      </c>
      <c r="B8" s="66">
        <v>500000</v>
      </c>
      <c r="C8" s="66">
        <v>500000</v>
      </c>
      <c r="D8" s="73">
        <v>500000</v>
      </c>
      <c r="E8" s="73">
        <v>500000</v>
      </c>
      <c r="F8" s="73">
        <v>500000</v>
      </c>
      <c r="G8" s="73">
        <v>500000</v>
      </c>
      <c r="H8" s="73">
        <v>500000</v>
      </c>
      <c r="J8" s="72" t="s">
        <v>488</v>
      </c>
      <c r="K8" s="66">
        <v>250000</v>
      </c>
      <c r="L8" s="66">
        <v>250000</v>
      </c>
      <c r="M8" s="73">
        <v>250000</v>
      </c>
      <c r="N8" s="73">
        <v>250000</v>
      </c>
      <c r="O8" s="73">
        <v>250000</v>
      </c>
      <c r="P8" s="73">
        <v>250000</v>
      </c>
      <c r="Q8" s="73">
        <v>250000</v>
      </c>
      <c r="S8" s="72" t="s">
        <v>488</v>
      </c>
      <c r="T8" s="66">
        <v>200000</v>
      </c>
      <c r="U8" s="66">
        <v>200000</v>
      </c>
      <c r="V8" s="73">
        <v>200000</v>
      </c>
      <c r="W8" s="73">
        <v>200000</v>
      </c>
      <c r="X8" s="73">
        <v>200000</v>
      </c>
      <c r="Y8" s="73">
        <v>200000</v>
      </c>
      <c r="Z8" s="73">
        <v>200000</v>
      </c>
      <c r="AB8" s="67" t="s">
        <v>489</v>
      </c>
      <c r="AC8" s="76">
        <v>-0.4</v>
      </c>
      <c r="AD8" s="76">
        <v>-0.2</v>
      </c>
      <c r="AE8" s="76">
        <v>0</v>
      </c>
      <c r="AF8" s="76">
        <v>0.2</v>
      </c>
      <c r="AG8" s="76">
        <v>0.4</v>
      </c>
      <c r="AH8" s="76">
        <v>0.6</v>
      </c>
      <c r="AI8" s="76">
        <v>0.8</v>
      </c>
    </row>
    <row r="9" spans="1:35" s="70" customFormat="1" ht="15.75" customHeight="1" thickBot="1">
      <c r="A9" s="77" t="s">
        <v>490</v>
      </c>
      <c r="B9" s="78">
        <f t="shared" ref="B9:C9" si="6">B5/B8</f>
        <v>2</v>
      </c>
      <c r="C9" s="78">
        <f t="shared" si="6"/>
        <v>2</v>
      </c>
      <c r="D9" s="79">
        <f>D5/D8</f>
        <v>2</v>
      </c>
      <c r="E9" s="79">
        <f t="shared" ref="E9:H9" si="7">E5/E8</f>
        <v>2</v>
      </c>
      <c r="F9" s="79">
        <f t="shared" si="7"/>
        <v>2</v>
      </c>
      <c r="G9" s="79">
        <f t="shared" si="7"/>
        <v>2</v>
      </c>
      <c r="H9" s="79">
        <f t="shared" si="7"/>
        <v>2</v>
      </c>
      <c r="J9" s="77" t="s">
        <v>490</v>
      </c>
      <c r="K9" s="78">
        <f t="shared" ref="K9:L9" si="8">K5/K8</f>
        <v>2</v>
      </c>
      <c r="L9" s="78">
        <f t="shared" si="8"/>
        <v>2</v>
      </c>
      <c r="M9" s="79">
        <f>M5/M8</f>
        <v>2</v>
      </c>
      <c r="N9" s="79">
        <f t="shared" ref="N9:Q9" si="9">N5/N8</f>
        <v>2</v>
      </c>
      <c r="O9" s="79">
        <f t="shared" si="9"/>
        <v>2</v>
      </c>
      <c r="P9" s="79">
        <f t="shared" si="9"/>
        <v>2</v>
      </c>
      <c r="Q9" s="79">
        <f t="shared" si="9"/>
        <v>2</v>
      </c>
      <c r="S9" s="77" t="s">
        <v>490</v>
      </c>
      <c r="T9" s="78">
        <f t="shared" ref="T9:U9" si="10">T5/T8</f>
        <v>2</v>
      </c>
      <c r="U9" s="78">
        <f t="shared" si="10"/>
        <v>2</v>
      </c>
      <c r="V9" s="79">
        <f>V5/V8</f>
        <v>2</v>
      </c>
      <c r="W9" s="79">
        <f t="shared" ref="W9:Z9" si="11">W5/W8</f>
        <v>2</v>
      </c>
      <c r="X9" s="79">
        <f t="shared" si="11"/>
        <v>2</v>
      </c>
      <c r="Y9" s="79">
        <f t="shared" si="11"/>
        <v>2</v>
      </c>
      <c r="Z9" s="79">
        <f t="shared" si="11"/>
        <v>2</v>
      </c>
      <c r="AB9" s="67" t="s">
        <v>491</v>
      </c>
      <c r="AC9" s="76">
        <v>-0.6</v>
      </c>
      <c r="AD9" s="76">
        <v>-0.35</v>
      </c>
      <c r="AE9" s="76">
        <v>-0.1</v>
      </c>
      <c r="AF9" s="76">
        <v>0.15</v>
      </c>
      <c r="AG9" s="76">
        <v>0.4</v>
      </c>
      <c r="AH9" s="76">
        <v>0.65</v>
      </c>
      <c r="AI9" s="76">
        <v>0.9</v>
      </c>
    </row>
    <row r="10" spans="1:35" s="70" customFormat="1" ht="15.75" customHeight="1" thickBot="1">
      <c r="A10" s="80"/>
      <c r="J10" s="80"/>
      <c r="S10" s="80"/>
    </row>
    <row r="11" spans="1:35" ht="15.75" customHeight="1">
      <c r="A11" s="81" t="s">
        <v>477</v>
      </c>
      <c r="B11" s="82">
        <v>0</v>
      </c>
      <c r="C11" s="82">
        <v>50000</v>
      </c>
      <c r="D11" s="83">
        <v>100000</v>
      </c>
      <c r="E11" s="83">
        <v>150000</v>
      </c>
      <c r="F11" s="83">
        <v>200000</v>
      </c>
      <c r="G11" s="83">
        <v>250000</v>
      </c>
      <c r="H11" s="83">
        <v>300000</v>
      </c>
      <c r="J11" s="81" t="s">
        <v>477</v>
      </c>
      <c r="K11" s="82">
        <v>0</v>
      </c>
      <c r="L11" s="82">
        <v>50000</v>
      </c>
      <c r="M11" s="83">
        <v>100000</v>
      </c>
      <c r="N11" s="83">
        <v>150000</v>
      </c>
      <c r="O11" s="83">
        <v>200000</v>
      </c>
      <c r="P11" s="83">
        <v>250000</v>
      </c>
      <c r="Q11" s="83">
        <v>300000</v>
      </c>
      <c r="S11" s="81" t="s">
        <v>477</v>
      </c>
      <c r="T11" s="83">
        <v>0</v>
      </c>
      <c r="U11" s="83">
        <v>50000</v>
      </c>
      <c r="V11" s="83">
        <v>100000</v>
      </c>
      <c r="W11" s="83">
        <v>150000</v>
      </c>
      <c r="X11" s="83">
        <v>200000</v>
      </c>
      <c r="Y11" s="83">
        <v>250000</v>
      </c>
      <c r="Z11" s="83">
        <v>300000</v>
      </c>
      <c r="AB11" s="70"/>
      <c r="AC11" s="70"/>
      <c r="AD11" s="70"/>
      <c r="AE11" s="70"/>
      <c r="AF11" s="70"/>
      <c r="AG11" s="70"/>
      <c r="AH11" s="70"/>
      <c r="AI11" s="70"/>
    </row>
    <row r="12" spans="1:35" ht="15.75" customHeight="1">
      <c r="A12" s="72" t="s">
        <v>155</v>
      </c>
      <c r="B12" s="66">
        <f t="shared" ref="B12:C12" si="12">B4*B7</f>
        <v>0</v>
      </c>
      <c r="C12" s="66">
        <f t="shared" si="12"/>
        <v>0</v>
      </c>
      <c r="D12" s="73">
        <f>D4*D7</f>
        <v>0</v>
      </c>
      <c r="E12" s="73">
        <f t="shared" ref="E12:H12" si="13">E4*E7</f>
        <v>0</v>
      </c>
      <c r="F12" s="73">
        <f t="shared" si="13"/>
        <v>0</v>
      </c>
      <c r="G12" s="73">
        <f t="shared" si="13"/>
        <v>0</v>
      </c>
      <c r="H12" s="73">
        <f t="shared" si="13"/>
        <v>0</v>
      </c>
      <c r="J12" s="72" t="s">
        <v>155</v>
      </c>
      <c r="K12" s="66">
        <f t="shared" ref="K12:L12" si="14">K4*K7</f>
        <v>100000</v>
      </c>
      <c r="L12" s="66">
        <f t="shared" si="14"/>
        <v>100000</v>
      </c>
      <c r="M12" s="73">
        <f>M4*M7</f>
        <v>100000</v>
      </c>
      <c r="N12" s="73">
        <f t="shared" ref="N12:Q12" si="15">N4*N7</f>
        <v>100000</v>
      </c>
      <c r="O12" s="73">
        <f t="shared" si="15"/>
        <v>100000</v>
      </c>
      <c r="P12" s="73">
        <f t="shared" si="15"/>
        <v>100000</v>
      </c>
      <c r="Q12" s="73">
        <f t="shared" si="15"/>
        <v>100000</v>
      </c>
      <c r="S12" s="72" t="s">
        <v>155</v>
      </c>
      <c r="T12" s="73">
        <f t="shared" ref="T12:U12" si="16">T4*T7</f>
        <v>120000</v>
      </c>
      <c r="U12" s="73">
        <f t="shared" si="16"/>
        <v>120000</v>
      </c>
      <c r="V12" s="73">
        <f>V4*V7</f>
        <v>120000</v>
      </c>
      <c r="W12" s="73">
        <f t="shared" ref="W12:Z12" si="17">W4*W7</f>
        <v>120000</v>
      </c>
      <c r="X12" s="73">
        <f t="shared" si="17"/>
        <v>120000</v>
      </c>
      <c r="Y12" s="73">
        <f t="shared" si="17"/>
        <v>120000</v>
      </c>
      <c r="Z12" s="73">
        <f t="shared" si="17"/>
        <v>120000</v>
      </c>
    </row>
    <row r="13" spans="1:35" ht="15.75" customHeight="1">
      <c r="A13" s="72" t="s">
        <v>25</v>
      </c>
      <c r="B13" s="66">
        <f t="shared" ref="B13:C13" si="18">B11-B12</f>
        <v>0</v>
      </c>
      <c r="C13" s="66">
        <f t="shared" si="18"/>
        <v>50000</v>
      </c>
      <c r="D13" s="73">
        <f>D11-D12</f>
        <v>100000</v>
      </c>
      <c r="E13" s="73">
        <f t="shared" ref="E13:H13" si="19">E11-E12</f>
        <v>150000</v>
      </c>
      <c r="F13" s="73">
        <f t="shared" si="19"/>
        <v>200000</v>
      </c>
      <c r="G13" s="73">
        <f t="shared" si="19"/>
        <v>250000</v>
      </c>
      <c r="H13" s="73">
        <f t="shared" si="19"/>
        <v>300000</v>
      </c>
      <c r="J13" s="72" t="s">
        <v>25</v>
      </c>
      <c r="K13" s="66">
        <f t="shared" ref="K13:L13" si="20">K11-K12</f>
        <v>-100000</v>
      </c>
      <c r="L13" s="66">
        <f t="shared" si="20"/>
        <v>-50000</v>
      </c>
      <c r="M13" s="73">
        <f>M11-M12</f>
        <v>0</v>
      </c>
      <c r="N13" s="73">
        <f t="shared" ref="N13:Q13" si="21">N11-N12</f>
        <v>50000</v>
      </c>
      <c r="O13" s="73">
        <f t="shared" si="21"/>
        <v>100000</v>
      </c>
      <c r="P13" s="73">
        <f t="shared" si="21"/>
        <v>150000</v>
      </c>
      <c r="Q13" s="73">
        <f t="shared" si="21"/>
        <v>200000</v>
      </c>
      <c r="S13" s="72" t="s">
        <v>25</v>
      </c>
      <c r="T13" s="73">
        <f t="shared" ref="T13:U13" si="22">T11-T12</f>
        <v>-120000</v>
      </c>
      <c r="U13" s="73">
        <f t="shared" si="22"/>
        <v>-70000</v>
      </c>
      <c r="V13" s="73">
        <f>V11-V12</f>
        <v>-20000</v>
      </c>
      <c r="W13" s="73">
        <f t="shared" ref="W13:Z13" si="23">W11-W12</f>
        <v>30000</v>
      </c>
      <c r="X13" s="73">
        <f t="shared" si="23"/>
        <v>80000</v>
      </c>
      <c r="Y13" s="73">
        <f t="shared" si="23"/>
        <v>130000</v>
      </c>
      <c r="Z13" s="73">
        <f t="shared" si="23"/>
        <v>180000</v>
      </c>
    </row>
    <row r="14" spans="1:35" ht="15.75" customHeight="1">
      <c r="A14" s="72" t="s">
        <v>485</v>
      </c>
      <c r="B14" s="66">
        <f t="shared" ref="B14:C14" si="24">B13*B6</f>
        <v>0</v>
      </c>
      <c r="C14" s="66">
        <f t="shared" si="24"/>
        <v>0</v>
      </c>
      <c r="D14" s="73">
        <f>D13*D6</f>
        <v>0</v>
      </c>
      <c r="E14" s="73">
        <f t="shared" ref="E14:H14" si="25">E13*E6</f>
        <v>0</v>
      </c>
      <c r="F14" s="73">
        <f t="shared" si="25"/>
        <v>0</v>
      </c>
      <c r="G14" s="73">
        <f t="shared" si="25"/>
        <v>0</v>
      </c>
      <c r="H14" s="73">
        <f t="shared" si="25"/>
        <v>0</v>
      </c>
      <c r="J14" s="72" t="s">
        <v>485</v>
      </c>
      <c r="K14" s="66">
        <f t="shared" ref="K14:L14" si="26">K13*K6</f>
        <v>0</v>
      </c>
      <c r="L14" s="66">
        <f t="shared" si="26"/>
        <v>0</v>
      </c>
      <c r="M14" s="73">
        <f>M13*M6</f>
        <v>0</v>
      </c>
      <c r="N14" s="73">
        <f t="shared" ref="N14:Q14" si="27">N13*N6</f>
        <v>0</v>
      </c>
      <c r="O14" s="73">
        <f t="shared" si="27"/>
        <v>0</v>
      </c>
      <c r="P14" s="73">
        <f t="shared" si="27"/>
        <v>0</v>
      </c>
      <c r="Q14" s="73">
        <f t="shared" si="27"/>
        <v>0</v>
      </c>
      <c r="S14" s="72" t="s">
        <v>485</v>
      </c>
      <c r="T14" s="73">
        <f t="shared" ref="T14:U14" si="28">T13*T6</f>
        <v>0</v>
      </c>
      <c r="U14" s="73">
        <f t="shared" si="28"/>
        <v>0</v>
      </c>
      <c r="V14" s="73">
        <f>V13*V6</f>
        <v>0</v>
      </c>
      <c r="W14" s="73">
        <f t="shared" ref="W14:Z14" si="29">W13*W6</f>
        <v>0</v>
      </c>
      <c r="X14" s="73">
        <f t="shared" si="29"/>
        <v>0</v>
      </c>
      <c r="Y14" s="73">
        <f t="shared" si="29"/>
        <v>0</v>
      </c>
      <c r="Z14" s="73">
        <f t="shared" si="29"/>
        <v>0</v>
      </c>
    </row>
    <row r="15" spans="1:35" ht="15.75" customHeight="1" thickBot="1">
      <c r="A15" s="72" t="s">
        <v>88</v>
      </c>
      <c r="B15" s="66">
        <f t="shared" ref="B15:C15" si="30">B13-B14</f>
        <v>0</v>
      </c>
      <c r="C15" s="66">
        <f t="shared" si="30"/>
        <v>50000</v>
      </c>
      <c r="D15" s="73">
        <f>D13-D14</f>
        <v>100000</v>
      </c>
      <c r="E15" s="73">
        <f t="shared" ref="E15:H15" si="31">E13-E14</f>
        <v>150000</v>
      </c>
      <c r="F15" s="73">
        <f t="shared" si="31"/>
        <v>200000</v>
      </c>
      <c r="G15" s="73">
        <f t="shared" si="31"/>
        <v>250000</v>
      </c>
      <c r="H15" s="73">
        <f t="shared" si="31"/>
        <v>300000</v>
      </c>
      <c r="J15" s="72" t="s">
        <v>88</v>
      </c>
      <c r="K15" s="66">
        <f t="shared" ref="K15:L15" si="32">K13-K14</f>
        <v>-100000</v>
      </c>
      <c r="L15" s="66">
        <f t="shared" si="32"/>
        <v>-50000</v>
      </c>
      <c r="M15" s="73">
        <f>M13-M14</f>
        <v>0</v>
      </c>
      <c r="N15" s="73">
        <f t="shared" ref="N15:Q15" si="33">N13-N14</f>
        <v>50000</v>
      </c>
      <c r="O15" s="73">
        <f t="shared" si="33"/>
        <v>100000</v>
      </c>
      <c r="P15" s="73">
        <f t="shared" si="33"/>
        <v>150000</v>
      </c>
      <c r="Q15" s="73">
        <f t="shared" si="33"/>
        <v>200000</v>
      </c>
      <c r="S15" s="72" t="s">
        <v>88</v>
      </c>
      <c r="T15" s="73">
        <f t="shared" ref="T15:U15" si="34">T13-T14</f>
        <v>-120000</v>
      </c>
      <c r="U15" s="73">
        <f t="shared" si="34"/>
        <v>-70000</v>
      </c>
      <c r="V15" s="73">
        <f>V13-V14</f>
        <v>-20000</v>
      </c>
      <c r="W15" s="73">
        <f t="shared" ref="W15:Z15" si="35">W13-W14</f>
        <v>30000</v>
      </c>
      <c r="X15" s="73">
        <f t="shared" si="35"/>
        <v>80000</v>
      </c>
      <c r="Y15" s="73">
        <f t="shared" si="35"/>
        <v>130000</v>
      </c>
      <c r="Z15" s="73">
        <f t="shared" si="35"/>
        <v>180000</v>
      </c>
    </row>
    <row r="16" spans="1:35" ht="15.75" customHeight="1">
      <c r="A16" s="81" t="s">
        <v>492</v>
      </c>
      <c r="B16" s="84">
        <f t="shared" ref="B16:C16" si="36">B15/B5</f>
        <v>0</v>
      </c>
      <c r="C16" s="84">
        <f t="shared" si="36"/>
        <v>0.05</v>
      </c>
      <c r="D16" s="85">
        <f>D15/D5</f>
        <v>0.1</v>
      </c>
      <c r="E16" s="85">
        <f t="shared" ref="E16:H16" si="37">E15/E5</f>
        <v>0.15</v>
      </c>
      <c r="F16" s="85">
        <f t="shared" si="37"/>
        <v>0.2</v>
      </c>
      <c r="G16" s="85">
        <f t="shared" si="37"/>
        <v>0.25</v>
      </c>
      <c r="H16" s="85">
        <f t="shared" si="37"/>
        <v>0.3</v>
      </c>
      <c r="J16" s="81" t="s">
        <v>493</v>
      </c>
      <c r="K16" s="84">
        <f t="shared" ref="K16:L16" si="38">K15/K5</f>
        <v>-0.2</v>
      </c>
      <c r="L16" s="84">
        <f t="shared" si="38"/>
        <v>-0.1</v>
      </c>
      <c r="M16" s="85">
        <f>M15/M5</f>
        <v>0</v>
      </c>
      <c r="N16" s="85">
        <f t="shared" ref="N16:Q16" si="39">N15/N5</f>
        <v>0.1</v>
      </c>
      <c r="O16" s="85">
        <f t="shared" si="39"/>
        <v>0.2</v>
      </c>
      <c r="P16" s="85">
        <f t="shared" si="39"/>
        <v>0.3</v>
      </c>
      <c r="Q16" s="85">
        <f t="shared" si="39"/>
        <v>0.4</v>
      </c>
      <c r="S16" s="81" t="s">
        <v>493</v>
      </c>
      <c r="T16" s="85">
        <f t="shared" ref="T16:U16" si="40">T15/T5</f>
        <v>-0.3</v>
      </c>
      <c r="U16" s="85">
        <f t="shared" si="40"/>
        <v>-0.17499999999999999</v>
      </c>
      <c r="V16" s="85">
        <f>V15/V5</f>
        <v>-0.05</v>
      </c>
      <c r="W16" s="85">
        <f t="shared" ref="W16:Z16" si="41">W15/W5</f>
        <v>7.4999999999999997E-2</v>
      </c>
      <c r="X16" s="85">
        <f t="shared" si="41"/>
        <v>0.2</v>
      </c>
      <c r="Y16" s="85">
        <f t="shared" si="41"/>
        <v>0.32500000000000001</v>
      </c>
      <c r="Z16" s="85">
        <f t="shared" si="41"/>
        <v>0.45</v>
      </c>
    </row>
    <row r="17" spans="1:26" ht="15.75" customHeight="1" thickBot="1">
      <c r="A17" s="77" t="s">
        <v>494</v>
      </c>
      <c r="B17" s="86">
        <f t="shared" ref="B17:C17" si="42">B15/B8</f>
        <v>0</v>
      </c>
      <c r="C17" s="86">
        <f t="shared" si="42"/>
        <v>0.1</v>
      </c>
      <c r="D17" s="87">
        <f>D15/D8</f>
        <v>0.2</v>
      </c>
      <c r="E17" s="87">
        <f t="shared" ref="E17:H17" si="43">E15/E8</f>
        <v>0.3</v>
      </c>
      <c r="F17" s="87">
        <f t="shared" si="43"/>
        <v>0.4</v>
      </c>
      <c r="G17" s="87">
        <f t="shared" si="43"/>
        <v>0.5</v>
      </c>
      <c r="H17" s="87">
        <f t="shared" si="43"/>
        <v>0.6</v>
      </c>
      <c r="J17" s="77" t="s">
        <v>494</v>
      </c>
      <c r="K17" s="86">
        <f t="shared" ref="K17:L17" si="44">K15/K8</f>
        <v>-0.4</v>
      </c>
      <c r="L17" s="86">
        <f t="shared" si="44"/>
        <v>-0.2</v>
      </c>
      <c r="M17" s="87">
        <f>M15/M8</f>
        <v>0</v>
      </c>
      <c r="N17" s="87">
        <f t="shared" ref="N17:Q17" si="45">N15/N8</f>
        <v>0.2</v>
      </c>
      <c r="O17" s="87">
        <f t="shared" si="45"/>
        <v>0.4</v>
      </c>
      <c r="P17" s="87">
        <f t="shared" si="45"/>
        <v>0.6</v>
      </c>
      <c r="Q17" s="87">
        <f t="shared" si="45"/>
        <v>0.8</v>
      </c>
      <c r="S17" s="77" t="s">
        <v>494</v>
      </c>
      <c r="T17" s="87">
        <f t="shared" ref="T17:U17" si="46">T15/T8</f>
        <v>-0.6</v>
      </c>
      <c r="U17" s="87">
        <f t="shared" si="46"/>
        <v>-0.35</v>
      </c>
      <c r="V17" s="87">
        <f>V15/V8</f>
        <v>-0.1</v>
      </c>
      <c r="W17" s="87">
        <f t="shared" ref="W17:Z17" si="47">W15/W8</f>
        <v>0.15</v>
      </c>
      <c r="X17" s="87">
        <f t="shared" si="47"/>
        <v>0.4</v>
      </c>
      <c r="Y17" s="87">
        <f t="shared" si="47"/>
        <v>0.65</v>
      </c>
      <c r="Z17" s="87">
        <f t="shared" si="47"/>
        <v>0.9</v>
      </c>
    </row>
    <row r="20" spans="1:26" ht="15.75" customHeight="1" thickBot="1"/>
    <row r="21" spans="1:26" ht="15.75" customHeight="1">
      <c r="A21" s="81" t="s">
        <v>495</v>
      </c>
      <c r="B21" s="88"/>
      <c r="C21" s="88"/>
      <c r="D21" s="89">
        <f>SUM(D22:D23)</f>
        <v>4000</v>
      </c>
      <c r="J21" s="81" t="s">
        <v>495</v>
      </c>
      <c r="K21" s="88"/>
      <c r="L21" s="88"/>
      <c r="M21" s="89">
        <f>SUM(M22:M23)</f>
        <v>2000</v>
      </c>
    </row>
    <row r="22" spans="1:26" ht="15.75" customHeight="1">
      <c r="A22" s="72" t="s">
        <v>331</v>
      </c>
      <c r="D22" s="90">
        <v>2000</v>
      </c>
      <c r="J22" s="72" t="s">
        <v>331</v>
      </c>
      <c r="M22" s="90">
        <v>2000</v>
      </c>
    </row>
    <row r="23" spans="1:26" ht="15.75" customHeight="1" thickBot="1">
      <c r="A23" s="77" t="s">
        <v>496</v>
      </c>
      <c r="B23" s="91"/>
      <c r="C23" s="91"/>
      <c r="D23" s="92">
        <v>2000</v>
      </c>
      <c r="J23" s="77" t="s">
        <v>496</v>
      </c>
      <c r="K23" s="91"/>
      <c r="L23" s="91"/>
      <c r="M23" s="92">
        <v>0</v>
      </c>
    </row>
    <row r="24" spans="1:26" ht="15.75" customHeight="1" thickBot="1"/>
    <row r="25" spans="1:26" ht="15.75" customHeight="1" thickBot="1">
      <c r="A25" s="640" t="s">
        <v>474</v>
      </c>
      <c r="B25" s="641"/>
      <c r="C25" s="641"/>
      <c r="D25" s="641"/>
      <c r="E25" s="641"/>
      <c r="F25" s="641"/>
      <c r="G25" s="641"/>
      <c r="H25" s="642"/>
      <c r="J25" s="640" t="s">
        <v>475</v>
      </c>
      <c r="K25" s="641"/>
      <c r="L25" s="641"/>
      <c r="M25" s="641"/>
      <c r="N25" s="641"/>
      <c r="O25" s="641"/>
      <c r="P25" s="641"/>
      <c r="Q25" s="642"/>
    </row>
    <row r="26" spans="1:26" ht="15.75" customHeight="1">
      <c r="A26" s="72" t="s">
        <v>478</v>
      </c>
      <c r="B26" s="70" t="s">
        <v>444</v>
      </c>
      <c r="C26" s="70" t="s">
        <v>444</v>
      </c>
      <c r="D26" s="70" t="s">
        <v>444</v>
      </c>
      <c r="E26" s="70" t="s">
        <v>445</v>
      </c>
      <c r="F26" s="70" t="s">
        <v>446</v>
      </c>
      <c r="G26" s="70" t="s">
        <v>447</v>
      </c>
      <c r="H26" s="90" t="s">
        <v>479</v>
      </c>
      <c r="J26" s="72" t="s">
        <v>478</v>
      </c>
      <c r="K26" s="70" t="s">
        <v>444</v>
      </c>
      <c r="L26" s="70" t="s">
        <v>444</v>
      </c>
      <c r="M26" s="70" t="s">
        <v>444</v>
      </c>
      <c r="N26" s="70" t="s">
        <v>445</v>
      </c>
      <c r="O26" s="70" t="s">
        <v>446</v>
      </c>
      <c r="P26" s="70" t="s">
        <v>447</v>
      </c>
      <c r="Q26" s="90" t="s">
        <v>479</v>
      </c>
    </row>
    <row r="27" spans="1:26" ht="15.75" customHeight="1">
      <c r="A27" s="72" t="s">
        <v>436</v>
      </c>
      <c r="D27" s="66">
        <f>$D$21/D9</f>
        <v>2000</v>
      </c>
      <c r="E27" s="66">
        <f t="shared" ref="E27:H27" si="48">$D$21/E9</f>
        <v>2000</v>
      </c>
      <c r="F27" s="66">
        <f t="shared" si="48"/>
        <v>2000</v>
      </c>
      <c r="G27" s="66">
        <f t="shared" si="48"/>
        <v>2000</v>
      </c>
      <c r="H27" s="93">
        <f t="shared" si="48"/>
        <v>2000</v>
      </c>
      <c r="J27" s="72" t="s">
        <v>436</v>
      </c>
      <c r="M27" s="66">
        <f>$M$21/M9</f>
        <v>1000</v>
      </c>
      <c r="N27" s="66">
        <f t="shared" ref="N27:Q27" si="49">$M$21/N9</f>
        <v>1000</v>
      </c>
      <c r="O27" s="66">
        <f t="shared" si="49"/>
        <v>1000</v>
      </c>
      <c r="P27" s="66">
        <f t="shared" si="49"/>
        <v>1000</v>
      </c>
      <c r="Q27" s="93">
        <f t="shared" si="49"/>
        <v>1000</v>
      </c>
    </row>
    <row r="28" spans="1:26" ht="15.75" customHeight="1">
      <c r="A28" s="72" t="str">
        <f>A17</f>
        <v>LPA (LL/# ações)</v>
      </c>
      <c r="D28" s="94">
        <f>D17</f>
        <v>0.2</v>
      </c>
      <c r="E28" s="94">
        <f>E17</f>
        <v>0.3</v>
      </c>
      <c r="F28" s="94">
        <f>F17</f>
        <v>0.4</v>
      </c>
      <c r="G28" s="94">
        <f>G17</f>
        <v>0.5</v>
      </c>
      <c r="H28" s="95">
        <f>H17</f>
        <v>0.6</v>
      </c>
      <c r="J28" s="72" t="str">
        <f>J17</f>
        <v>LPA (LL/# ações)</v>
      </c>
      <c r="M28" s="94">
        <f>M17</f>
        <v>0</v>
      </c>
      <c r="N28" s="94">
        <f>N17</f>
        <v>0.2</v>
      </c>
      <c r="O28" s="94">
        <f>O17</f>
        <v>0.4</v>
      </c>
      <c r="P28" s="94">
        <f>P17</f>
        <v>0.6</v>
      </c>
      <c r="Q28" s="95">
        <f>Q17</f>
        <v>0.8</v>
      </c>
    </row>
    <row r="29" spans="1:26" ht="15.75" customHeight="1">
      <c r="A29" s="72"/>
      <c r="H29" s="93"/>
      <c r="J29" s="72"/>
      <c r="Q29" s="93"/>
    </row>
    <row r="30" spans="1:26" ht="15.75" customHeight="1">
      <c r="A30" s="72" t="s">
        <v>497</v>
      </c>
      <c r="D30" s="94">
        <f>D27*D28</f>
        <v>400</v>
      </c>
      <c r="E30" s="94">
        <f t="shared" ref="E30:H30" si="50">E27*E28</f>
        <v>600</v>
      </c>
      <c r="F30" s="94">
        <f t="shared" si="50"/>
        <v>800</v>
      </c>
      <c r="G30" s="94">
        <f t="shared" si="50"/>
        <v>1000</v>
      </c>
      <c r="H30" s="95">
        <f t="shared" si="50"/>
        <v>1200</v>
      </c>
      <c r="J30" s="72" t="s">
        <v>497</v>
      </c>
      <c r="M30" s="94">
        <f>M27*M28</f>
        <v>0</v>
      </c>
      <c r="N30" s="94">
        <f t="shared" ref="N30:Q30" si="51">N27*N28</f>
        <v>200</v>
      </c>
      <c r="O30" s="94">
        <f t="shared" si="51"/>
        <v>400</v>
      </c>
      <c r="P30" s="94">
        <f t="shared" si="51"/>
        <v>600</v>
      </c>
      <c r="Q30" s="95">
        <f t="shared" si="51"/>
        <v>800</v>
      </c>
    </row>
    <row r="31" spans="1:26" ht="15.75" customHeight="1" thickBot="1">
      <c r="A31" s="72" t="s">
        <v>498</v>
      </c>
      <c r="D31" s="94">
        <f>-$D$23*D7</f>
        <v>-400</v>
      </c>
      <c r="E31" s="94">
        <f t="shared" ref="E31:H31" si="52">-$D$23*E7</f>
        <v>-400</v>
      </c>
      <c r="F31" s="94">
        <f t="shared" si="52"/>
        <v>-400</v>
      </c>
      <c r="G31" s="94">
        <f t="shared" si="52"/>
        <v>-400</v>
      </c>
      <c r="H31" s="95">
        <f t="shared" si="52"/>
        <v>-400</v>
      </c>
      <c r="J31" s="72" t="s">
        <v>498</v>
      </c>
      <c r="M31" s="94">
        <f>-$M$23*M7</f>
        <v>0</v>
      </c>
      <c r="N31" s="94">
        <f t="shared" ref="N31:Q31" si="53">-$M$23*N7</f>
        <v>0</v>
      </c>
      <c r="O31" s="94">
        <f t="shared" si="53"/>
        <v>0</v>
      </c>
      <c r="P31" s="94">
        <f t="shared" si="53"/>
        <v>0</v>
      </c>
      <c r="Q31" s="95">
        <f t="shared" si="53"/>
        <v>0</v>
      </c>
    </row>
    <row r="32" spans="1:26" ht="15.75" customHeight="1" thickBot="1">
      <c r="A32" s="68" t="s">
        <v>499</v>
      </c>
      <c r="B32" s="65"/>
      <c r="C32" s="65"/>
      <c r="D32" s="96">
        <f>SUM(D30:D31)</f>
        <v>0</v>
      </c>
      <c r="E32" s="96">
        <f t="shared" ref="E32:H32" si="54">SUM(E30:E31)</f>
        <v>200</v>
      </c>
      <c r="F32" s="96">
        <f t="shared" si="54"/>
        <v>400</v>
      </c>
      <c r="G32" s="96">
        <f t="shared" si="54"/>
        <v>600</v>
      </c>
      <c r="H32" s="97">
        <f t="shared" si="54"/>
        <v>800</v>
      </c>
      <c r="J32" s="68" t="s">
        <v>499</v>
      </c>
      <c r="K32" s="65"/>
      <c r="L32" s="65"/>
      <c r="M32" s="96">
        <f>SUM(M30:M31)</f>
        <v>0</v>
      </c>
      <c r="N32" s="96">
        <f t="shared" ref="N32:Q32" si="55">SUM(N30:N31)</f>
        <v>200</v>
      </c>
      <c r="O32" s="96">
        <f t="shared" si="55"/>
        <v>400</v>
      </c>
      <c r="P32" s="96">
        <f t="shared" si="55"/>
        <v>600</v>
      </c>
      <c r="Q32" s="97">
        <f t="shared" si="55"/>
        <v>800</v>
      </c>
    </row>
  </sheetData>
  <mergeCells count="5">
    <mergeCell ref="A1:H1"/>
    <mergeCell ref="J1:Q1"/>
    <mergeCell ref="S1:Z1"/>
    <mergeCell ref="A25:H25"/>
    <mergeCell ref="J25:Q2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1BAEA-8BC9-493B-B40B-EAA3F7AD171E}">
  <dimension ref="A1:L26"/>
  <sheetViews>
    <sheetView showGridLines="0" workbookViewId="0">
      <selection activeCell="N5" sqref="N5"/>
    </sheetView>
  </sheetViews>
  <sheetFormatPr defaultColWidth="7.69921875" defaultRowHeight="13.8"/>
  <cols>
    <col min="1" max="1" width="25.09765625" style="40" bestFit="1" customWidth="1"/>
    <col min="2" max="12" width="8.8984375" style="38" customWidth="1"/>
    <col min="13" max="16384" width="7.69921875" style="38"/>
  </cols>
  <sheetData>
    <row r="1" spans="1:12">
      <c r="G1" s="35"/>
      <c r="I1" s="35" t="s">
        <v>21</v>
      </c>
      <c r="K1" s="675">
        <f>+'[23]5.4 a 5.9 (FK)'!H1</f>
        <v>0.6</v>
      </c>
    </row>
    <row r="2" spans="1:12">
      <c r="G2" s="35"/>
    </row>
    <row r="3" spans="1:12">
      <c r="A3" s="56" t="s">
        <v>22</v>
      </c>
      <c r="G3" s="35"/>
    </row>
    <row r="4" spans="1:12">
      <c r="A4" s="50" t="s">
        <v>437</v>
      </c>
      <c r="B4" s="62">
        <v>0</v>
      </c>
      <c r="C4" s="62">
        <v>1</v>
      </c>
      <c r="D4" s="62">
        <v>2</v>
      </c>
      <c r="E4" s="62">
        <v>3</v>
      </c>
      <c r="F4" s="62">
        <v>4</v>
      </c>
      <c r="G4" s="62">
        <v>5</v>
      </c>
      <c r="H4" s="62">
        <v>6</v>
      </c>
      <c r="I4" s="62">
        <v>7</v>
      </c>
      <c r="J4" s="62">
        <v>8</v>
      </c>
      <c r="K4" s="62">
        <v>9</v>
      </c>
      <c r="L4" s="62">
        <v>10</v>
      </c>
    </row>
    <row r="5" spans="1:12">
      <c r="A5" s="50" t="s">
        <v>23</v>
      </c>
      <c r="B5" s="100">
        <v>1200</v>
      </c>
      <c r="C5" s="100">
        <v>2000</v>
      </c>
      <c r="D5" s="100">
        <v>2000</v>
      </c>
      <c r="E5" s="100">
        <v>2000</v>
      </c>
      <c r="F5" s="100">
        <v>2000</v>
      </c>
      <c r="G5" s="100">
        <v>2000</v>
      </c>
      <c r="H5" s="100">
        <v>2000</v>
      </c>
      <c r="I5" s="100">
        <v>2000</v>
      </c>
      <c r="J5" s="100">
        <v>2000</v>
      </c>
      <c r="K5" s="100">
        <v>2000</v>
      </c>
      <c r="L5" s="100">
        <v>2000</v>
      </c>
    </row>
    <row r="6" spans="1:12">
      <c r="A6" s="50" t="s">
        <v>685</v>
      </c>
      <c r="B6" s="100">
        <f t="shared" ref="B6:L6" si="0">+B5*B7</f>
        <v>330</v>
      </c>
      <c r="C6" s="100">
        <f t="shared" si="0"/>
        <v>550</v>
      </c>
      <c r="D6" s="100">
        <f t="shared" si="0"/>
        <v>550</v>
      </c>
      <c r="E6" s="100">
        <f t="shared" si="0"/>
        <v>550</v>
      </c>
      <c r="F6" s="100">
        <f t="shared" si="0"/>
        <v>550</v>
      </c>
      <c r="G6" s="100">
        <f t="shared" si="0"/>
        <v>550</v>
      </c>
      <c r="H6" s="100">
        <f t="shared" si="0"/>
        <v>550</v>
      </c>
      <c r="I6" s="100">
        <f t="shared" si="0"/>
        <v>550</v>
      </c>
      <c r="J6" s="100">
        <f t="shared" si="0"/>
        <v>550</v>
      </c>
      <c r="K6" s="100">
        <f t="shared" si="0"/>
        <v>550</v>
      </c>
      <c r="L6" s="100">
        <f t="shared" si="0"/>
        <v>550</v>
      </c>
    </row>
    <row r="7" spans="1:12">
      <c r="A7" s="676" t="s">
        <v>686</v>
      </c>
      <c r="B7" s="57">
        <v>0.27500000000000002</v>
      </c>
      <c r="C7" s="57">
        <f>+B7</f>
        <v>0.27500000000000002</v>
      </c>
      <c r="D7" s="57">
        <f>+C7</f>
        <v>0.27500000000000002</v>
      </c>
      <c r="E7" s="57">
        <f t="shared" ref="E7:L7" si="1">+D7</f>
        <v>0.27500000000000002</v>
      </c>
      <c r="F7" s="57">
        <f t="shared" si="1"/>
        <v>0.27500000000000002</v>
      </c>
      <c r="G7" s="57">
        <f t="shared" si="1"/>
        <v>0.27500000000000002</v>
      </c>
      <c r="H7" s="57">
        <f t="shared" si="1"/>
        <v>0.27500000000000002</v>
      </c>
      <c r="I7" s="57">
        <f t="shared" si="1"/>
        <v>0.27500000000000002</v>
      </c>
      <c r="J7" s="57">
        <f t="shared" si="1"/>
        <v>0.27500000000000002</v>
      </c>
      <c r="K7" s="57">
        <f t="shared" si="1"/>
        <v>0.27500000000000002</v>
      </c>
      <c r="L7" s="57">
        <f t="shared" si="1"/>
        <v>0.27500000000000002</v>
      </c>
    </row>
    <row r="8" spans="1:12">
      <c r="A8" s="50" t="s">
        <v>24</v>
      </c>
      <c r="B8" s="101">
        <v>0</v>
      </c>
      <c r="C8" s="101">
        <f>-C21*'[23]5.2 (FK)'!$C$10</f>
        <v>-110.00000000000001</v>
      </c>
      <c r="D8" s="101">
        <f>-D21*'[23]5.2 (FK)'!$C$10</f>
        <v>-110.00000000000001</v>
      </c>
      <c r="E8" s="101">
        <f>-E21*'[23]5.2 (FK)'!$C$10</f>
        <v>-110.00000000000001</v>
      </c>
      <c r="F8" s="101">
        <f>-F21*'[23]5.2 (FK)'!$C$10</f>
        <v>-110.00000000000001</v>
      </c>
      <c r="G8" s="101">
        <f>-G21*'[23]5.2 (FK)'!$C$10</f>
        <v>-110.00000000000001</v>
      </c>
      <c r="H8" s="101">
        <f>-H21*'[23]5.2 (FK)'!$C$10</f>
        <v>-110.00000000000001</v>
      </c>
      <c r="I8" s="101">
        <f>-I21*'[23]5.2 (FK)'!$C$10</f>
        <v>-110.00000000000001</v>
      </c>
      <c r="J8" s="101">
        <f>-J21*'[23]5.2 (FK)'!$C$10</f>
        <v>-110.00000000000001</v>
      </c>
      <c r="K8" s="101">
        <f>-K21*'[23]5.2 (FK)'!$C$10</f>
        <v>-110.00000000000001</v>
      </c>
      <c r="L8" s="101">
        <f>-L21*'[23]5.2 (FK)'!$C$10</f>
        <v>-110.00000000000001</v>
      </c>
    </row>
    <row r="9" spans="1:12">
      <c r="A9" s="50" t="s">
        <v>500</v>
      </c>
      <c r="B9" s="100">
        <f t="shared" ref="B9:L9" si="2">+B6+B8</f>
        <v>330</v>
      </c>
      <c r="C9" s="100">
        <f t="shared" si="2"/>
        <v>440</v>
      </c>
      <c r="D9" s="100">
        <f t="shared" si="2"/>
        <v>440</v>
      </c>
      <c r="E9" s="100">
        <f t="shared" si="2"/>
        <v>440</v>
      </c>
      <c r="F9" s="100">
        <f t="shared" si="2"/>
        <v>440</v>
      </c>
      <c r="G9" s="100">
        <f t="shared" si="2"/>
        <v>440</v>
      </c>
      <c r="H9" s="100">
        <f t="shared" si="2"/>
        <v>440</v>
      </c>
      <c r="I9" s="100">
        <f t="shared" si="2"/>
        <v>440</v>
      </c>
      <c r="J9" s="100">
        <f t="shared" si="2"/>
        <v>440</v>
      </c>
      <c r="K9" s="100">
        <f t="shared" si="2"/>
        <v>440</v>
      </c>
      <c r="L9" s="100">
        <f t="shared" si="2"/>
        <v>440</v>
      </c>
    </row>
    <row r="10" spans="1:12">
      <c r="A10" s="50" t="s">
        <v>687</v>
      </c>
      <c r="B10" s="101">
        <f t="shared" ref="B10:L10" si="3">-B9*B11</f>
        <v>-112.2</v>
      </c>
      <c r="C10" s="101">
        <f>-C9*C11</f>
        <v>-149.60000000000002</v>
      </c>
      <c r="D10" s="101">
        <f t="shared" si="3"/>
        <v>-149.60000000000002</v>
      </c>
      <c r="E10" s="101">
        <f t="shared" si="3"/>
        <v>-149.60000000000002</v>
      </c>
      <c r="F10" s="101">
        <f t="shared" si="3"/>
        <v>-149.60000000000002</v>
      </c>
      <c r="G10" s="101">
        <f t="shared" si="3"/>
        <v>-149.60000000000002</v>
      </c>
      <c r="H10" s="101">
        <f t="shared" si="3"/>
        <v>-149.60000000000002</v>
      </c>
      <c r="I10" s="101">
        <f t="shared" si="3"/>
        <v>-149.60000000000002</v>
      </c>
      <c r="J10" s="101">
        <f t="shared" si="3"/>
        <v>-149.60000000000002</v>
      </c>
      <c r="K10" s="101">
        <f t="shared" si="3"/>
        <v>-149.60000000000002</v>
      </c>
      <c r="L10" s="101">
        <f t="shared" si="3"/>
        <v>-149.60000000000002</v>
      </c>
    </row>
    <row r="11" spans="1:12">
      <c r="A11" s="676" t="s">
        <v>688</v>
      </c>
      <c r="B11" s="57">
        <f>+'[23]5.2 (FK)'!C11</f>
        <v>0.34</v>
      </c>
      <c r="C11" s="57">
        <f>B11</f>
        <v>0.34</v>
      </c>
      <c r="D11" s="57">
        <f t="shared" ref="D11:L11" si="4">C11</f>
        <v>0.34</v>
      </c>
      <c r="E11" s="57">
        <f t="shared" si="4"/>
        <v>0.34</v>
      </c>
      <c r="F11" s="57">
        <f t="shared" si="4"/>
        <v>0.34</v>
      </c>
      <c r="G11" s="57">
        <f t="shared" si="4"/>
        <v>0.34</v>
      </c>
      <c r="H11" s="57">
        <f t="shared" si="4"/>
        <v>0.34</v>
      </c>
      <c r="I11" s="57">
        <f t="shared" si="4"/>
        <v>0.34</v>
      </c>
      <c r="J11" s="57">
        <f t="shared" si="4"/>
        <v>0.34</v>
      </c>
      <c r="K11" s="57">
        <f t="shared" si="4"/>
        <v>0.34</v>
      </c>
      <c r="L11" s="57">
        <f t="shared" si="4"/>
        <v>0.34</v>
      </c>
    </row>
    <row r="12" spans="1:12">
      <c r="A12" s="50" t="s">
        <v>671</v>
      </c>
      <c r="B12" s="100">
        <f t="shared" ref="B12:L12" si="5">+B9+B10</f>
        <v>217.8</v>
      </c>
      <c r="C12" s="100">
        <f t="shared" si="5"/>
        <v>290.39999999999998</v>
      </c>
      <c r="D12" s="100">
        <f t="shared" si="5"/>
        <v>290.39999999999998</v>
      </c>
      <c r="E12" s="100">
        <f t="shared" si="5"/>
        <v>290.39999999999998</v>
      </c>
      <c r="F12" s="100">
        <f t="shared" si="5"/>
        <v>290.39999999999998</v>
      </c>
      <c r="G12" s="100">
        <f t="shared" si="5"/>
        <v>290.39999999999998</v>
      </c>
      <c r="H12" s="100">
        <f t="shared" si="5"/>
        <v>290.39999999999998</v>
      </c>
      <c r="I12" s="100">
        <f t="shared" si="5"/>
        <v>290.39999999999998</v>
      </c>
      <c r="J12" s="100">
        <f t="shared" si="5"/>
        <v>290.39999999999998</v>
      </c>
      <c r="K12" s="100">
        <f t="shared" si="5"/>
        <v>290.39999999999998</v>
      </c>
      <c r="L12" s="100">
        <f t="shared" si="5"/>
        <v>290.39999999999998</v>
      </c>
    </row>
    <row r="13" spans="1:12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</row>
    <row r="14" spans="1:12">
      <c r="A14" s="50" t="s">
        <v>437</v>
      </c>
      <c r="B14" s="62">
        <v>0</v>
      </c>
      <c r="C14" s="62">
        <v>1</v>
      </c>
      <c r="D14" s="62">
        <v>2</v>
      </c>
      <c r="E14" s="62">
        <v>3</v>
      </c>
      <c r="F14" s="62">
        <v>4</v>
      </c>
      <c r="G14" s="62">
        <v>5</v>
      </c>
      <c r="H14" s="62">
        <v>6</v>
      </c>
      <c r="I14" s="62">
        <v>7</v>
      </c>
      <c r="J14" s="62">
        <v>8</v>
      </c>
      <c r="K14" s="62">
        <v>9</v>
      </c>
      <c r="L14" s="62">
        <v>10</v>
      </c>
    </row>
    <row r="15" spans="1:12">
      <c r="A15" s="50" t="s">
        <v>27</v>
      </c>
      <c r="B15" s="100">
        <v>1500</v>
      </c>
      <c r="C15" s="100">
        <v>2500</v>
      </c>
      <c r="D15" s="100">
        <v>2500</v>
      </c>
      <c r="E15" s="100">
        <v>2500</v>
      </c>
      <c r="F15" s="100">
        <v>2500</v>
      </c>
      <c r="G15" s="100">
        <v>2500</v>
      </c>
      <c r="H15" s="100">
        <v>2500</v>
      </c>
      <c r="I15" s="100">
        <v>2500</v>
      </c>
      <c r="J15" s="100">
        <v>2500</v>
      </c>
      <c r="K15" s="100">
        <v>2500</v>
      </c>
      <c r="L15" s="100">
        <v>2500</v>
      </c>
    </row>
    <row r="16" spans="1:12">
      <c r="A16" s="676" t="s">
        <v>28</v>
      </c>
      <c r="B16" s="101">
        <f>+B15-B17</f>
        <v>300</v>
      </c>
      <c r="C16" s="101">
        <f>+C15-C17</f>
        <v>500</v>
      </c>
      <c r="D16" s="101">
        <f t="shared" ref="D16:L16" si="6">+D5*25%</f>
        <v>500</v>
      </c>
      <c r="E16" s="101">
        <f t="shared" si="6"/>
        <v>500</v>
      </c>
      <c r="F16" s="101">
        <f t="shared" si="6"/>
        <v>500</v>
      </c>
      <c r="G16" s="101">
        <f t="shared" si="6"/>
        <v>500</v>
      </c>
      <c r="H16" s="101">
        <f t="shared" si="6"/>
        <v>500</v>
      </c>
      <c r="I16" s="101">
        <f t="shared" si="6"/>
        <v>500</v>
      </c>
      <c r="J16" s="101">
        <f t="shared" si="6"/>
        <v>500</v>
      </c>
      <c r="K16" s="101">
        <f t="shared" si="6"/>
        <v>500</v>
      </c>
      <c r="L16" s="101">
        <f t="shared" si="6"/>
        <v>500</v>
      </c>
    </row>
    <row r="17" spans="1:12">
      <c r="A17" s="676" t="s">
        <v>29</v>
      </c>
      <c r="B17" s="101">
        <f t="shared" ref="B17:L17" si="7">+B15*0.8</f>
        <v>1200</v>
      </c>
      <c r="C17" s="101">
        <f t="shared" si="7"/>
        <v>2000</v>
      </c>
      <c r="D17" s="101">
        <f t="shared" si="7"/>
        <v>2000</v>
      </c>
      <c r="E17" s="101">
        <f t="shared" si="7"/>
        <v>2000</v>
      </c>
      <c r="F17" s="101">
        <f t="shared" si="7"/>
        <v>2000</v>
      </c>
      <c r="G17" s="101">
        <f t="shared" si="7"/>
        <v>2000</v>
      </c>
      <c r="H17" s="101">
        <f t="shared" si="7"/>
        <v>2000</v>
      </c>
      <c r="I17" s="101">
        <f t="shared" si="7"/>
        <v>2000</v>
      </c>
      <c r="J17" s="101">
        <f t="shared" si="7"/>
        <v>2000</v>
      </c>
      <c r="K17" s="101">
        <f t="shared" si="7"/>
        <v>2000</v>
      </c>
      <c r="L17" s="101">
        <f t="shared" si="7"/>
        <v>2000</v>
      </c>
    </row>
    <row r="18" spans="1:12">
      <c r="A18" s="50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</row>
    <row r="19" spans="1:12">
      <c r="A19" s="50" t="s">
        <v>689</v>
      </c>
      <c r="B19" s="100">
        <f>+B20</f>
        <v>1500</v>
      </c>
      <c r="C19" s="100">
        <f t="shared" ref="C19:L19" si="8">+C20+C21</f>
        <v>2500</v>
      </c>
      <c r="D19" s="100">
        <f t="shared" si="8"/>
        <v>2500</v>
      </c>
      <c r="E19" s="100">
        <f t="shared" si="8"/>
        <v>2500</v>
      </c>
      <c r="F19" s="100">
        <f t="shared" si="8"/>
        <v>2500</v>
      </c>
      <c r="G19" s="100">
        <f t="shared" si="8"/>
        <v>2500</v>
      </c>
      <c r="H19" s="100">
        <f t="shared" si="8"/>
        <v>2500</v>
      </c>
      <c r="I19" s="100">
        <f t="shared" si="8"/>
        <v>2500</v>
      </c>
      <c r="J19" s="100">
        <f t="shared" si="8"/>
        <v>2500</v>
      </c>
      <c r="K19" s="100">
        <f t="shared" si="8"/>
        <v>2500</v>
      </c>
      <c r="L19" s="100">
        <f t="shared" si="8"/>
        <v>2500</v>
      </c>
    </row>
    <row r="20" spans="1:12">
      <c r="A20" s="676" t="s">
        <v>30</v>
      </c>
      <c r="B20" s="101">
        <v>1500</v>
      </c>
      <c r="C20" s="101">
        <f>+C15*K1</f>
        <v>1500</v>
      </c>
      <c r="D20" s="101">
        <f t="shared" ref="D20:L20" si="9">+D15*D23</f>
        <v>1500</v>
      </c>
      <c r="E20" s="101">
        <f t="shared" si="9"/>
        <v>1500</v>
      </c>
      <c r="F20" s="101">
        <f t="shared" si="9"/>
        <v>1500</v>
      </c>
      <c r="G20" s="101">
        <f t="shared" si="9"/>
        <v>1500</v>
      </c>
      <c r="H20" s="101">
        <f t="shared" si="9"/>
        <v>1500</v>
      </c>
      <c r="I20" s="101">
        <f t="shared" si="9"/>
        <v>1500</v>
      </c>
      <c r="J20" s="101">
        <f t="shared" si="9"/>
        <v>1500</v>
      </c>
      <c r="K20" s="101">
        <f t="shared" si="9"/>
        <v>1500</v>
      </c>
      <c r="L20" s="101">
        <f t="shared" si="9"/>
        <v>1500</v>
      </c>
    </row>
    <row r="21" spans="1:12">
      <c r="A21" s="676" t="s">
        <v>32</v>
      </c>
      <c r="B21" s="101">
        <v>0</v>
      </c>
      <c r="C21" s="101">
        <f t="shared" ref="C21:L21" si="10">+C15-C20</f>
        <v>1000</v>
      </c>
      <c r="D21" s="101">
        <f t="shared" si="10"/>
        <v>1000</v>
      </c>
      <c r="E21" s="101">
        <f t="shared" si="10"/>
        <v>1000</v>
      </c>
      <c r="F21" s="101">
        <f t="shared" si="10"/>
        <v>1000</v>
      </c>
      <c r="G21" s="101">
        <f t="shared" si="10"/>
        <v>1000</v>
      </c>
      <c r="H21" s="101">
        <f t="shared" si="10"/>
        <v>1000</v>
      </c>
      <c r="I21" s="101">
        <f t="shared" si="10"/>
        <v>1000</v>
      </c>
      <c r="J21" s="101">
        <f t="shared" si="10"/>
        <v>1000</v>
      </c>
      <c r="K21" s="101">
        <f t="shared" si="10"/>
        <v>1000</v>
      </c>
      <c r="L21" s="101">
        <f t="shared" si="10"/>
        <v>1000</v>
      </c>
    </row>
    <row r="22" spans="1:12"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</row>
    <row r="23" spans="1:12">
      <c r="A23" s="50" t="s">
        <v>31</v>
      </c>
      <c r="B23" s="57">
        <v>1</v>
      </c>
      <c r="C23" s="57">
        <f>+K1</f>
        <v>0.6</v>
      </c>
      <c r="D23" s="57">
        <f>+K1</f>
        <v>0.6</v>
      </c>
      <c r="E23" s="57">
        <f t="shared" ref="E23:L23" si="11">+D23</f>
        <v>0.6</v>
      </c>
      <c r="F23" s="57">
        <f t="shared" si="11"/>
        <v>0.6</v>
      </c>
      <c r="G23" s="57">
        <f t="shared" si="11"/>
        <v>0.6</v>
      </c>
      <c r="H23" s="57">
        <f t="shared" si="11"/>
        <v>0.6</v>
      </c>
      <c r="I23" s="57">
        <f t="shared" si="11"/>
        <v>0.6</v>
      </c>
      <c r="J23" s="57">
        <f t="shared" si="11"/>
        <v>0.6</v>
      </c>
      <c r="K23" s="57">
        <f t="shared" si="11"/>
        <v>0.6</v>
      </c>
      <c r="L23" s="57">
        <f t="shared" si="11"/>
        <v>0.6</v>
      </c>
    </row>
    <row r="24" spans="1:12">
      <c r="A24" s="50" t="s">
        <v>33</v>
      </c>
      <c r="B24" s="102">
        <v>0</v>
      </c>
      <c r="C24" s="57">
        <f>1-K1</f>
        <v>0.4</v>
      </c>
      <c r="D24" s="57">
        <f t="shared" ref="D24:L24" si="12">1-D23</f>
        <v>0.4</v>
      </c>
      <c r="E24" s="57">
        <f t="shared" si="12"/>
        <v>0.4</v>
      </c>
      <c r="F24" s="57">
        <f t="shared" si="12"/>
        <v>0.4</v>
      </c>
      <c r="G24" s="57">
        <f t="shared" si="12"/>
        <v>0.4</v>
      </c>
      <c r="H24" s="57">
        <f t="shared" si="12"/>
        <v>0.4</v>
      </c>
      <c r="I24" s="57">
        <f t="shared" si="12"/>
        <v>0.4</v>
      </c>
      <c r="J24" s="57">
        <f t="shared" si="12"/>
        <v>0.4</v>
      </c>
      <c r="K24" s="57">
        <f t="shared" si="12"/>
        <v>0.4</v>
      </c>
      <c r="L24" s="57">
        <f t="shared" si="12"/>
        <v>0.4</v>
      </c>
    </row>
    <row r="25" spans="1:12">
      <c r="A25" s="50" t="s">
        <v>690</v>
      </c>
      <c r="B25" s="102">
        <v>0</v>
      </c>
      <c r="C25" s="57">
        <f t="shared" ref="C25:L25" si="13">+C21/C20</f>
        <v>0.66666666666666663</v>
      </c>
      <c r="D25" s="57">
        <f t="shared" si="13"/>
        <v>0.66666666666666663</v>
      </c>
      <c r="E25" s="57">
        <f t="shared" si="13"/>
        <v>0.66666666666666663</v>
      </c>
      <c r="F25" s="57">
        <f t="shared" si="13"/>
        <v>0.66666666666666663</v>
      </c>
      <c r="G25" s="57">
        <f t="shared" si="13"/>
        <v>0.66666666666666663</v>
      </c>
      <c r="H25" s="57">
        <f t="shared" si="13"/>
        <v>0.66666666666666663</v>
      </c>
      <c r="I25" s="57">
        <f t="shared" si="13"/>
        <v>0.66666666666666663</v>
      </c>
      <c r="J25" s="57">
        <f t="shared" si="13"/>
        <v>0.66666666666666663</v>
      </c>
      <c r="K25" s="57">
        <f t="shared" si="13"/>
        <v>0.66666666666666663</v>
      </c>
      <c r="L25" s="57">
        <f t="shared" si="13"/>
        <v>0.66666666666666663</v>
      </c>
    </row>
    <row r="26" spans="1:12">
      <c r="B26" s="677"/>
      <c r="C26" s="678"/>
      <c r="D26" s="678"/>
      <c r="E26" s="678"/>
      <c r="F26" s="678"/>
      <c r="G26" s="678"/>
      <c r="H26" s="678"/>
      <c r="I26" s="678"/>
      <c r="J26" s="678"/>
      <c r="K26" s="678"/>
      <c r="L26" s="678"/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F5ACD-E049-4A94-9849-83D53127D47C}">
  <dimension ref="A1:M49"/>
  <sheetViews>
    <sheetView showGridLines="0" workbookViewId="0">
      <selection activeCell="H13" sqref="H13"/>
    </sheetView>
  </sheetViews>
  <sheetFormatPr defaultColWidth="7.69921875" defaultRowHeight="13.8"/>
  <cols>
    <col min="1" max="1" width="3" style="98" customWidth="1"/>
    <col min="2" max="2" width="27.59765625" style="98" bestFit="1" customWidth="1"/>
    <col min="3" max="3" width="7.5" style="38" customWidth="1"/>
    <col min="4" max="4" width="30.59765625" style="41" bestFit="1" customWidth="1"/>
    <col min="5" max="5" width="5.19921875" style="98" customWidth="1"/>
    <col min="6" max="8" width="11.8984375" style="38" customWidth="1"/>
    <col min="9" max="16384" width="7.69921875" style="98"/>
  </cols>
  <sheetData>
    <row r="1" spans="1:13">
      <c r="A1" s="99" t="s">
        <v>20</v>
      </c>
    </row>
    <row r="3" spans="1:13">
      <c r="A3" s="99" t="s">
        <v>691</v>
      </c>
      <c r="D3" s="40"/>
      <c r="E3" s="99"/>
      <c r="F3" s="35"/>
      <c r="G3" s="35"/>
      <c r="H3" s="35"/>
    </row>
    <row r="4" spans="1:13">
      <c r="C4" s="35"/>
      <c r="J4" s="35"/>
      <c r="K4" s="35"/>
      <c r="L4" s="35"/>
      <c r="M4" s="35"/>
    </row>
    <row r="5" spans="1:13">
      <c r="J5" s="679"/>
      <c r="K5" s="679"/>
      <c r="L5" s="679"/>
      <c r="M5" s="679"/>
    </row>
    <row r="6" spans="1:13">
      <c r="A6" s="99" t="s">
        <v>692</v>
      </c>
      <c r="C6" s="680" t="s">
        <v>34</v>
      </c>
      <c r="D6" s="681" t="s">
        <v>693</v>
      </c>
      <c r="F6" s="682" t="s">
        <v>694</v>
      </c>
      <c r="G6" s="682"/>
      <c r="H6" s="682"/>
      <c r="J6" s="679"/>
      <c r="K6" s="679"/>
      <c r="L6" s="679"/>
      <c r="M6" s="679"/>
    </row>
    <row r="7" spans="1:13">
      <c r="A7" s="99" t="s">
        <v>35</v>
      </c>
      <c r="F7" s="42" t="s">
        <v>695</v>
      </c>
      <c r="G7" s="42" t="s">
        <v>696</v>
      </c>
      <c r="H7" s="42" t="s">
        <v>697</v>
      </c>
      <c r="J7" s="683"/>
      <c r="K7" s="683"/>
      <c r="L7" s="683"/>
      <c r="M7" s="683"/>
    </row>
    <row r="8" spans="1:13">
      <c r="A8" s="99"/>
      <c r="B8" s="104" t="s">
        <v>698</v>
      </c>
      <c r="C8" s="684">
        <v>0.1</v>
      </c>
      <c r="D8" s="41" t="s">
        <v>699</v>
      </c>
      <c r="F8" s="685">
        <v>0</v>
      </c>
      <c r="G8" s="49">
        <f>1-F8</f>
        <v>1</v>
      </c>
      <c r="H8" s="686">
        <v>1.05</v>
      </c>
      <c r="J8" s="683"/>
      <c r="K8" s="683"/>
      <c r="L8" s="683"/>
      <c r="M8" s="683"/>
    </row>
    <row r="9" spans="1:13">
      <c r="A9" s="99"/>
      <c r="B9" s="104" t="s">
        <v>700</v>
      </c>
      <c r="C9" s="684">
        <f>VLOOKUP(C13,F8:H22,3,TRUE)</f>
        <v>1.1000000000000001</v>
      </c>
      <c r="D9" s="41" t="s">
        <v>701</v>
      </c>
      <c r="F9" s="685">
        <v>0.1</v>
      </c>
      <c r="G9" s="49">
        <f t="shared" ref="G9:G22" si="0">1-F9</f>
        <v>0.9</v>
      </c>
      <c r="H9" s="686">
        <v>1.05</v>
      </c>
      <c r="J9" s="683"/>
      <c r="K9" s="683"/>
      <c r="L9" s="683"/>
      <c r="M9" s="683"/>
    </row>
    <row r="10" spans="1:13">
      <c r="B10" s="105" t="s">
        <v>36</v>
      </c>
      <c r="C10" s="687">
        <f>C8*C9</f>
        <v>0.11000000000000001</v>
      </c>
      <c r="D10" s="41" t="s">
        <v>702</v>
      </c>
      <c r="F10" s="685">
        <v>0.2</v>
      </c>
      <c r="G10" s="49">
        <f t="shared" si="0"/>
        <v>0.8</v>
      </c>
      <c r="H10" s="686">
        <v>1.05</v>
      </c>
      <c r="J10" s="683"/>
      <c r="K10" s="683"/>
      <c r="L10" s="683"/>
      <c r="M10" s="683"/>
    </row>
    <row r="11" spans="1:13">
      <c r="B11" s="104" t="s">
        <v>37</v>
      </c>
      <c r="C11" s="688">
        <v>0.34</v>
      </c>
      <c r="D11" s="41" t="s">
        <v>703</v>
      </c>
      <c r="F11" s="685">
        <v>0.25</v>
      </c>
      <c r="G11" s="49">
        <f t="shared" si="0"/>
        <v>0.75</v>
      </c>
      <c r="H11" s="686">
        <f>H10</f>
        <v>1.05</v>
      </c>
      <c r="J11" s="689"/>
      <c r="K11" s="689"/>
      <c r="L11" s="689"/>
      <c r="M11" s="689"/>
    </row>
    <row r="12" spans="1:13">
      <c r="B12" s="690" t="s">
        <v>704</v>
      </c>
      <c r="C12" s="691">
        <f>+C10*(1-C11)</f>
        <v>7.2599999999999998E-2</v>
      </c>
      <c r="D12" s="40" t="s">
        <v>705</v>
      </c>
      <c r="F12" s="685">
        <v>0.3</v>
      </c>
      <c r="G12" s="49">
        <f t="shared" si="0"/>
        <v>0.7</v>
      </c>
      <c r="H12" s="686">
        <f>H11</f>
        <v>1.05</v>
      </c>
      <c r="J12" s="689"/>
      <c r="K12" s="689"/>
      <c r="L12" s="689"/>
      <c r="M12" s="689"/>
    </row>
    <row r="13" spans="1:13">
      <c r="B13" s="104" t="s">
        <v>38</v>
      </c>
      <c r="C13" s="688">
        <f>+(1-'[23]5.4 a 5.9 (FK)'!H1)</f>
        <v>0.4</v>
      </c>
      <c r="D13" s="41" t="s">
        <v>706</v>
      </c>
      <c r="F13" s="685">
        <v>0.35</v>
      </c>
      <c r="G13" s="49">
        <f t="shared" si="0"/>
        <v>0.65</v>
      </c>
      <c r="H13" s="686">
        <v>1.1000000000000001</v>
      </c>
      <c r="J13" s="692"/>
      <c r="K13" s="692"/>
      <c r="L13" s="692"/>
      <c r="M13" s="692"/>
    </row>
    <row r="14" spans="1:13">
      <c r="C14" s="693"/>
      <c r="F14" s="685">
        <v>0.4</v>
      </c>
      <c r="G14" s="49">
        <f t="shared" si="0"/>
        <v>0.6</v>
      </c>
      <c r="H14" s="686">
        <f>H13</f>
        <v>1.1000000000000001</v>
      </c>
      <c r="J14" s="689"/>
      <c r="K14" s="689"/>
      <c r="L14" s="689"/>
      <c r="M14" s="689"/>
    </row>
    <row r="15" spans="1:13">
      <c r="A15" s="99" t="s">
        <v>707</v>
      </c>
      <c r="B15" s="99"/>
      <c r="C15" s="694"/>
      <c r="D15" s="695"/>
      <c r="F15" s="685">
        <v>0.45</v>
      </c>
      <c r="G15" s="49">
        <f t="shared" si="0"/>
        <v>0.55000000000000004</v>
      </c>
      <c r="H15" s="686">
        <v>1.1000000000000001</v>
      </c>
      <c r="J15" s="696"/>
      <c r="K15" s="696"/>
      <c r="L15" s="696"/>
      <c r="M15" s="696"/>
    </row>
    <row r="16" spans="1:13">
      <c r="B16" s="104" t="s">
        <v>39</v>
      </c>
      <c r="C16" s="697">
        <v>0.9</v>
      </c>
      <c r="D16" s="41" t="s">
        <v>708</v>
      </c>
      <c r="E16" s="698"/>
      <c r="F16" s="685">
        <v>0.5</v>
      </c>
      <c r="G16" s="49">
        <f t="shared" si="0"/>
        <v>0.5</v>
      </c>
      <c r="H16" s="686">
        <v>1.1000000000000001</v>
      </c>
      <c r="J16" s="698"/>
      <c r="K16" s="698"/>
      <c r="L16" s="698"/>
      <c r="M16" s="698"/>
    </row>
    <row r="17" spans="1:13">
      <c r="B17" s="104" t="s">
        <v>40</v>
      </c>
      <c r="C17" s="699">
        <f>+C16*(1+(+C13/C24)*(1-C11))</f>
        <v>1.296</v>
      </c>
      <c r="D17" s="41" t="s">
        <v>709</v>
      </c>
      <c r="E17" s="700"/>
      <c r="F17" s="685">
        <v>0.55000000000000004</v>
      </c>
      <c r="G17" s="49">
        <f t="shared" si="0"/>
        <v>0.44999999999999996</v>
      </c>
      <c r="H17" s="686">
        <v>1.2</v>
      </c>
      <c r="J17" s="700"/>
      <c r="K17" s="700"/>
      <c r="L17" s="700"/>
      <c r="M17" s="700"/>
    </row>
    <row r="18" spans="1:13">
      <c r="B18" s="104" t="s">
        <v>41</v>
      </c>
      <c r="C18" s="701">
        <v>2.4899999999999999E-2</v>
      </c>
      <c r="D18" s="702" t="s">
        <v>710</v>
      </c>
      <c r="E18" s="700"/>
      <c r="F18" s="685">
        <v>0.6</v>
      </c>
      <c r="G18" s="49">
        <f t="shared" si="0"/>
        <v>0.4</v>
      </c>
      <c r="H18" s="686">
        <v>1.3</v>
      </c>
      <c r="I18" s="700"/>
      <c r="J18" s="700"/>
      <c r="K18" s="700"/>
      <c r="L18" s="700"/>
      <c r="M18" s="700"/>
    </row>
    <row r="19" spans="1:13">
      <c r="B19" s="104" t="s">
        <v>42</v>
      </c>
      <c r="C19" s="701">
        <v>6.25E-2</v>
      </c>
      <c r="D19" s="702" t="s">
        <v>711</v>
      </c>
      <c r="E19" s="703"/>
      <c r="F19" s="685">
        <v>0.65</v>
      </c>
      <c r="G19" s="49">
        <f t="shared" si="0"/>
        <v>0.35</v>
      </c>
      <c r="H19" s="686">
        <v>1.5</v>
      </c>
      <c r="I19" s="703"/>
      <c r="J19" s="703"/>
      <c r="K19" s="703"/>
      <c r="L19" s="703"/>
      <c r="M19" s="703"/>
    </row>
    <row r="20" spans="1:13">
      <c r="B20" s="105" t="s">
        <v>43</v>
      </c>
      <c r="C20" s="106">
        <f>C18+(C17*C19)</f>
        <v>0.10589999999999999</v>
      </c>
      <c r="D20" s="702" t="s">
        <v>712</v>
      </c>
      <c r="E20" s="703"/>
      <c r="F20" s="685">
        <v>0.7</v>
      </c>
      <c r="G20" s="49">
        <f t="shared" si="0"/>
        <v>0.30000000000000004</v>
      </c>
      <c r="H20" s="686">
        <v>1.8</v>
      </c>
      <c r="I20" s="703"/>
      <c r="J20" s="703"/>
      <c r="K20" s="703"/>
      <c r="L20" s="703"/>
      <c r="M20" s="703"/>
    </row>
    <row r="21" spans="1:13">
      <c r="B21" s="104" t="s">
        <v>44</v>
      </c>
      <c r="C21" s="49">
        <v>2.3E-2</v>
      </c>
      <c r="D21" s="702" t="s">
        <v>713</v>
      </c>
      <c r="E21" s="703"/>
      <c r="F21" s="685">
        <v>0.75</v>
      </c>
      <c r="G21" s="49">
        <f t="shared" si="0"/>
        <v>0.25</v>
      </c>
      <c r="H21" s="686">
        <v>2.1</v>
      </c>
      <c r="I21" s="703"/>
      <c r="J21" s="703"/>
      <c r="K21" s="703"/>
      <c r="L21" s="703"/>
      <c r="M21" s="703"/>
    </row>
    <row r="22" spans="1:13">
      <c r="B22" s="104" t="s">
        <v>714</v>
      </c>
      <c r="C22" s="49">
        <v>0.02</v>
      </c>
      <c r="D22" s="702" t="s">
        <v>715</v>
      </c>
      <c r="E22" s="703"/>
      <c r="F22" s="685">
        <v>0.8</v>
      </c>
      <c r="G22" s="49">
        <f t="shared" si="0"/>
        <v>0.19999999999999996</v>
      </c>
      <c r="H22" s="686">
        <v>2.4</v>
      </c>
      <c r="I22" s="703"/>
      <c r="J22" s="703"/>
      <c r="K22" s="703"/>
      <c r="L22" s="703"/>
      <c r="M22" s="703"/>
    </row>
    <row r="23" spans="1:13">
      <c r="B23" s="690" t="s">
        <v>45</v>
      </c>
      <c r="C23" s="704">
        <f>+C18+(C17*C19)+C21+C22</f>
        <v>0.14889999999999998</v>
      </c>
      <c r="D23" s="705" t="s">
        <v>716</v>
      </c>
      <c r="E23" s="703"/>
      <c r="F23" s="37"/>
      <c r="G23" s="37"/>
      <c r="H23" s="37"/>
      <c r="I23" s="703"/>
      <c r="J23" s="703"/>
      <c r="K23" s="703"/>
      <c r="L23" s="703"/>
      <c r="M23" s="703"/>
    </row>
    <row r="24" spans="1:13">
      <c r="B24" s="104" t="s">
        <v>38</v>
      </c>
      <c r="C24" s="49">
        <f>1-C13</f>
        <v>0.6</v>
      </c>
      <c r="D24" s="702" t="s">
        <v>717</v>
      </c>
      <c r="E24" s="706"/>
      <c r="H24" s="37"/>
      <c r="I24" s="683"/>
      <c r="J24" s="683"/>
      <c r="K24" s="706"/>
      <c r="L24" s="706"/>
      <c r="M24" s="706"/>
    </row>
    <row r="25" spans="1:13">
      <c r="D25" s="707"/>
      <c r="E25" s="703"/>
      <c r="F25" s="35"/>
      <c r="H25" s="708"/>
      <c r="I25" s="692"/>
      <c r="J25" s="692"/>
      <c r="K25" s="703"/>
      <c r="L25" s="703"/>
      <c r="M25" s="703"/>
    </row>
    <row r="26" spans="1:13">
      <c r="A26" s="99" t="s">
        <v>46</v>
      </c>
      <c r="D26" s="709"/>
      <c r="E26" s="689"/>
      <c r="H26" s="37"/>
      <c r="K26" s="689"/>
      <c r="L26" s="689"/>
      <c r="M26" s="689"/>
    </row>
    <row r="27" spans="1:13">
      <c r="B27" s="690" t="s">
        <v>7</v>
      </c>
      <c r="C27" s="710">
        <f>+C12*C13+C23*C24</f>
        <v>0.11837999999999999</v>
      </c>
      <c r="D27" s="711" t="s">
        <v>718</v>
      </c>
      <c r="E27" s="683"/>
      <c r="H27" s="694"/>
      <c r="K27" s="683"/>
      <c r="L27" s="683"/>
      <c r="M27" s="683"/>
    </row>
    <row r="28" spans="1:13">
      <c r="E28" s="692"/>
      <c r="H28" s="678"/>
      <c r="K28" s="692"/>
      <c r="L28" s="692"/>
      <c r="M28" s="692"/>
    </row>
    <row r="29" spans="1:13">
      <c r="H29" s="708"/>
    </row>
    <row r="45" spans="3:5">
      <c r="C45" s="712"/>
      <c r="D45" s="713"/>
    </row>
    <row r="46" spans="3:5">
      <c r="C46" s="712"/>
      <c r="D46" s="713"/>
      <c r="E46" s="103"/>
    </row>
    <row r="47" spans="3:5">
      <c r="C47" s="712"/>
      <c r="D47" s="713"/>
      <c r="E47" s="103"/>
    </row>
    <row r="48" spans="3:5">
      <c r="C48" s="712"/>
      <c r="D48" s="713"/>
      <c r="E48" s="103"/>
    </row>
    <row r="49" spans="5:5">
      <c r="E49" s="103"/>
    </row>
  </sheetData>
  <mergeCells count="1">
    <mergeCell ref="F6:H6"/>
  </mergeCell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4AAC7-9F32-4B2B-BF27-F32FC385F862}">
  <dimension ref="A2:L37"/>
  <sheetViews>
    <sheetView showGridLines="0" topLeftCell="A4" workbookViewId="0">
      <selection activeCell="R14" sqref="R14"/>
    </sheetView>
  </sheetViews>
  <sheetFormatPr defaultColWidth="7.69921875" defaultRowHeight="13.8"/>
  <cols>
    <col min="1" max="1" width="28.19921875" style="98" bestFit="1" customWidth="1"/>
    <col min="2" max="12" width="8.8984375" style="39" customWidth="1"/>
    <col min="13" max="16384" width="7.69921875" style="98"/>
  </cols>
  <sheetData>
    <row r="2" spans="1:12">
      <c r="A2" s="98" t="s">
        <v>22</v>
      </c>
    </row>
    <row r="4" spans="1:12" s="38" customFormat="1">
      <c r="A4" s="56" t="s">
        <v>22</v>
      </c>
      <c r="B4" s="39"/>
      <c r="C4" s="39"/>
      <c r="D4" s="39"/>
      <c r="E4" s="39"/>
      <c r="F4" s="39"/>
      <c r="G4" s="53"/>
      <c r="H4" s="39"/>
      <c r="I4" s="39"/>
      <c r="J4" s="39"/>
      <c r="K4" s="39"/>
      <c r="L4" s="39"/>
    </row>
    <row r="5" spans="1:12" s="38" customFormat="1">
      <c r="A5" s="50" t="s">
        <v>437</v>
      </c>
      <c r="B5" s="51">
        <v>0</v>
      </c>
      <c r="C5" s="51">
        <v>1</v>
      </c>
      <c r="D5" s="51">
        <v>2</v>
      </c>
      <c r="E5" s="51">
        <v>3</v>
      </c>
      <c r="F5" s="51">
        <v>4</v>
      </c>
      <c r="G5" s="51">
        <v>5</v>
      </c>
      <c r="H5" s="51">
        <v>6</v>
      </c>
      <c r="I5" s="51">
        <v>7</v>
      </c>
      <c r="J5" s="51">
        <v>8</v>
      </c>
      <c r="K5" s="51">
        <v>9</v>
      </c>
      <c r="L5" s="51">
        <v>10</v>
      </c>
    </row>
    <row r="6" spans="1:12">
      <c r="A6" s="107" t="s">
        <v>685</v>
      </c>
      <c r="B6" s="100">
        <f>+'[23]5.1 (FK)'!B6</f>
        <v>330</v>
      </c>
      <c r="C6" s="100">
        <f>+'[23]5.1 (FK)'!C6</f>
        <v>550</v>
      </c>
      <c r="D6" s="100">
        <f>+'[23]5.1 (FK)'!D6</f>
        <v>550</v>
      </c>
      <c r="E6" s="100">
        <f>+'[23]5.1 (FK)'!E6</f>
        <v>550</v>
      </c>
      <c r="F6" s="100">
        <f>+'[23]5.1 (FK)'!F6</f>
        <v>550</v>
      </c>
      <c r="G6" s="100">
        <f>+'[23]5.1 (FK)'!G6</f>
        <v>550</v>
      </c>
      <c r="H6" s="100">
        <f>+'[23]5.1 (FK)'!H6</f>
        <v>550</v>
      </c>
      <c r="I6" s="100">
        <f>+'[23]5.1 (FK)'!I6</f>
        <v>550</v>
      </c>
      <c r="J6" s="100">
        <f>+'[23]5.1 (FK)'!J6</f>
        <v>550</v>
      </c>
      <c r="K6" s="100">
        <f>+'[23]5.1 (FK)'!K6</f>
        <v>550</v>
      </c>
      <c r="L6" s="100">
        <f>+'[23]5.1 (FK)'!L6</f>
        <v>550</v>
      </c>
    </row>
    <row r="7" spans="1:12">
      <c r="A7" s="107" t="s">
        <v>719</v>
      </c>
      <c r="B7" s="101">
        <f>-'[23]5.1 (FK)'!B11*B6</f>
        <v>-112.2</v>
      </c>
      <c r="C7" s="101">
        <f>-'[23]5.1 (FK)'!C11*C6</f>
        <v>-187</v>
      </c>
      <c r="D7" s="101">
        <f>-'[23]5.1 (FK)'!D11*D6</f>
        <v>-187</v>
      </c>
      <c r="E7" s="101">
        <f>-'[23]5.1 (FK)'!E11*E6</f>
        <v>-187</v>
      </c>
      <c r="F7" s="101">
        <f>-'[23]5.1 (FK)'!F11*F6</f>
        <v>-187</v>
      </c>
      <c r="G7" s="101">
        <f>-'[23]5.1 (FK)'!G11*G6</f>
        <v>-187</v>
      </c>
      <c r="H7" s="101">
        <f>-'[23]5.1 (FK)'!H11*H6</f>
        <v>-187</v>
      </c>
      <c r="I7" s="101">
        <f>-'[23]5.1 (FK)'!I11*I6</f>
        <v>-187</v>
      </c>
      <c r="J7" s="101">
        <f>-'[23]5.1 (FK)'!J11*J6</f>
        <v>-187</v>
      </c>
      <c r="K7" s="101">
        <f>-'[23]5.1 (FK)'!K11*K6</f>
        <v>-187</v>
      </c>
      <c r="L7" s="101">
        <f>-'[23]5.1 (FK)'!L11*L6</f>
        <v>-187</v>
      </c>
    </row>
    <row r="8" spans="1:12">
      <c r="A8" s="107" t="s">
        <v>47</v>
      </c>
      <c r="B8" s="101">
        <v>0</v>
      </c>
      <c r="C8" s="101">
        <v>111.11111111111111</v>
      </c>
      <c r="D8" s="101">
        <v>111.11111111111111</v>
      </c>
      <c r="E8" s="101">
        <v>111.11111111111111</v>
      </c>
      <c r="F8" s="101">
        <v>111.11111111111111</v>
      </c>
      <c r="G8" s="101">
        <v>111.11111111111111</v>
      </c>
      <c r="H8" s="101">
        <v>111.11111111111111</v>
      </c>
      <c r="I8" s="101">
        <v>111.11111111111111</v>
      </c>
      <c r="J8" s="101">
        <v>111.11111111111111</v>
      </c>
      <c r="K8" s="101">
        <v>111.11111111111111</v>
      </c>
      <c r="L8" s="101">
        <v>111.11111111111111</v>
      </c>
    </row>
    <row r="9" spans="1:12">
      <c r="A9" s="107" t="s">
        <v>720</v>
      </c>
      <c r="B9" s="101">
        <v>0</v>
      </c>
      <c r="C9" s="101">
        <f>-'[23]5.1 (FK)'!C16+'[23]5.1 (FK)'!B16</f>
        <v>-200</v>
      </c>
      <c r="D9" s="101">
        <f>-'[23]5.1 (FK)'!D16+'[23]5.1 (FK)'!C16</f>
        <v>0</v>
      </c>
      <c r="E9" s="101">
        <f>-'[23]5.1 (FK)'!E16+'[23]5.1 (FK)'!D16</f>
        <v>0</v>
      </c>
      <c r="F9" s="101">
        <f>-'[23]5.1 (FK)'!F16+'[23]5.1 (FK)'!E16</f>
        <v>0</v>
      </c>
      <c r="G9" s="101">
        <f>-'[23]5.1 (FK)'!G16+'[23]5.1 (FK)'!F16</f>
        <v>0</v>
      </c>
      <c r="H9" s="101">
        <f>-'[23]5.1 (FK)'!H16+'[23]5.1 (FK)'!G16</f>
        <v>0</v>
      </c>
      <c r="I9" s="101">
        <f>-'[23]5.1 (FK)'!I16+'[23]5.1 (FK)'!H16</f>
        <v>0</v>
      </c>
      <c r="J9" s="101">
        <f>-'[23]5.1 (FK)'!J16+'[23]5.1 (FK)'!I16</f>
        <v>0</v>
      </c>
      <c r="K9" s="101">
        <f>-'[23]5.1 (FK)'!K16+'[23]5.1 (FK)'!J16</f>
        <v>0</v>
      </c>
      <c r="L9" s="101">
        <f>-'[23]5.1 (FK)'!L16+'[23]5.1 (FK)'!K16</f>
        <v>0</v>
      </c>
    </row>
    <row r="10" spans="1:12">
      <c r="A10" s="107" t="s">
        <v>48</v>
      </c>
      <c r="B10" s="101">
        <v>0</v>
      </c>
      <c r="C10" s="101">
        <f t="shared" ref="C10:L10" si="0">-C8</f>
        <v>-111.11111111111111</v>
      </c>
      <c r="D10" s="101">
        <f>-D8</f>
        <v>-111.11111111111111</v>
      </c>
      <c r="E10" s="101">
        <f t="shared" si="0"/>
        <v>-111.11111111111111</v>
      </c>
      <c r="F10" s="101">
        <f t="shared" si="0"/>
        <v>-111.11111111111111</v>
      </c>
      <c r="G10" s="101">
        <f t="shared" si="0"/>
        <v>-111.11111111111111</v>
      </c>
      <c r="H10" s="101">
        <f t="shared" si="0"/>
        <v>-111.11111111111111</v>
      </c>
      <c r="I10" s="101">
        <f t="shared" si="0"/>
        <v>-111.11111111111111</v>
      </c>
      <c r="J10" s="101">
        <f t="shared" si="0"/>
        <v>-111.11111111111111</v>
      </c>
      <c r="K10" s="101">
        <f t="shared" si="0"/>
        <v>-111.11111111111111</v>
      </c>
      <c r="L10" s="101">
        <f t="shared" si="0"/>
        <v>-111.11111111111111</v>
      </c>
    </row>
    <row r="11" spans="1:12">
      <c r="A11" s="107" t="s">
        <v>220</v>
      </c>
      <c r="B11" s="100">
        <f t="shared" ref="B11:L11" si="1">SUM(B6:B10)</f>
        <v>217.8</v>
      </c>
      <c r="C11" s="100">
        <f t="shared" si="1"/>
        <v>162.99999999999997</v>
      </c>
      <c r="D11" s="100">
        <f t="shared" si="1"/>
        <v>363</v>
      </c>
      <c r="E11" s="100">
        <f t="shared" si="1"/>
        <v>363</v>
      </c>
      <c r="F11" s="100">
        <f t="shared" si="1"/>
        <v>363</v>
      </c>
      <c r="G11" s="100">
        <f t="shared" si="1"/>
        <v>363</v>
      </c>
      <c r="H11" s="100">
        <f t="shared" si="1"/>
        <v>363</v>
      </c>
      <c r="I11" s="100">
        <f t="shared" si="1"/>
        <v>363</v>
      </c>
      <c r="J11" s="100">
        <f t="shared" si="1"/>
        <v>363</v>
      </c>
      <c r="K11" s="100">
        <f t="shared" si="1"/>
        <v>363</v>
      </c>
      <c r="L11" s="100">
        <f t="shared" si="1"/>
        <v>363</v>
      </c>
    </row>
    <row r="12" spans="1:12">
      <c r="A12" s="107" t="s">
        <v>50</v>
      </c>
      <c r="B12" s="101">
        <f>+'[23]5.1 (FK)'!B8*(1-'[23]5.1 (FK)'!B11)</f>
        <v>0</v>
      </c>
      <c r="C12" s="101">
        <f>+'[23]5.1 (FK)'!C8</f>
        <v>-110.00000000000001</v>
      </c>
      <c r="D12" s="101">
        <f>+'[23]5.1 (FK)'!D8</f>
        <v>-110.00000000000001</v>
      </c>
      <c r="E12" s="101">
        <f>+'[23]5.1 (FK)'!E8</f>
        <v>-110.00000000000001</v>
      </c>
      <c r="F12" s="101">
        <f>+'[23]5.1 (FK)'!F8</f>
        <v>-110.00000000000001</v>
      </c>
      <c r="G12" s="101">
        <f>+'[23]5.1 (FK)'!G8</f>
        <v>-110.00000000000001</v>
      </c>
      <c r="H12" s="101">
        <f>+'[23]5.1 (FK)'!H8</f>
        <v>-110.00000000000001</v>
      </c>
      <c r="I12" s="101">
        <f>+'[23]5.1 (FK)'!I8</f>
        <v>-110.00000000000001</v>
      </c>
      <c r="J12" s="101">
        <f>+'[23]5.1 (FK)'!J8</f>
        <v>-110.00000000000001</v>
      </c>
      <c r="K12" s="101">
        <f>+'[23]5.1 (FK)'!K8</f>
        <v>-110.00000000000001</v>
      </c>
      <c r="L12" s="101">
        <f>+'[23]5.1 (FK)'!L8</f>
        <v>-110.00000000000001</v>
      </c>
    </row>
    <row r="13" spans="1:12">
      <c r="A13" s="107" t="s">
        <v>721</v>
      </c>
      <c r="B13" s="101">
        <f>-'[23]5.1 (FK)'!B11*B12</f>
        <v>0</v>
      </c>
      <c r="C13" s="101">
        <f>-'[23]5.1 (FK)'!C11*C12</f>
        <v>37.400000000000006</v>
      </c>
      <c r="D13" s="101">
        <f>-'[23]5.1 (FK)'!D11*D12</f>
        <v>37.400000000000006</v>
      </c>
      <c r="E13" s="101">
        <f>-'[23]5.1 (FK)'!E11*E12</f>
        <v>37.400000000000006</v>
      </c>
      <c r="F13" s="101">
        <f>-'[23]5.1 (FK)'!F11*F12</f>
        <v>37.400000000000006</v>
      </c>
      <c r="G13" s="101">
        <f>-'[23]5.1 (FK)'!G11*G12</f>
        <v>37.400000000000006</v>
      </c>
      <c r="H13" s="101">
        <f>-'[23]5.1 (FK)'!H11*H12</f>
        <v>37.400000000000006</v>
      </c>
      <c r="I13" s="101">
        <f>-'[23]5.1 (FK)'!I11*I12</f>
        <v>37.400000000000006</v>
      </c>
      <c r="J13" s="101">
        <f>-'[23]5.1 (FK)'!J11*J12</f>
        <v>37.400000000000006</v>
      </c>
      <c r="K13" s="101">
        <f>-'[23]5.1 (FK)'!K11*K12</f>
        <v>37.400000000000006</v>
      </c>
      <c r="L13" s="101">
        <f>-'[23]5.1 (FK)'!L11*L12</f>
        <v>37.400000000000006</v>
      </c>
    </row>
    <row r="14" spans="1:12">
      <c r="A14" s="107" t="s">
        <v>722</v>
      </c>
      <c r="B14" s="100">
        <v>217.8</v>
      </c>
      <c r="C14" s="100">
        <f t="shared" ref="C14:L14" si="2">+C11+C12+C13</f>
        <v>90.399999999999963</v>
      </c>
      <c r="D14" s="100">
        <f t="shared" si="2"/>
        <v>290.39999999999998</v>
      </c>
      <c r="E14" s="100">
        <f t="shared" si="2"/>
        <v>290.39999999999998</v>
      </c>
      <c r="F14" s="100">
        <f t="shared" si="2"/>
        <v>290.39999999999998</v>
      </c>
      <c r="G14" s="100">
        <f t="shared" si="2"/>
        <v>290.39999999999998</v>
      </c>
      <c r="H14" s="100">
        <f t="shared" si="2"/>
        <v>290.39999999999998</v>
      </c>
      <c r="I14" s="100">
        <f t="shared" si="2"/>
        <v>290.39999999999998</v>
      </c>
      <c r="J14" s="100">
        <f t="shared" si="2"/>
        <v>290.39999999999998</v>
      </c>
      <c r="K14" s="100">
        <f t="shared" si="2"/>
        <v>290.39999999999998</v>
      </c>
      <c r="L14" s="100">
        <f t="shared" si="2"/>
        <v>290.39999999999998</v>
      </c>
    </row>
    <row r="15" spans="1:12">
      <c r="A15" s="714"/>
    </row>
    <row r="16" spans="1:12">
      <c r="A16" s="715" t="s">
        <v>723</v>
      </c>
      <c r="B16" s="716"/>
      <c r="C16" s="717">
        <v>1</v>
      </c>
      <c r="D16" s="717">
        <v>2</v>
      </c>
      <c r="E16" s="717">
        <v>3</v>
      </c>
      <c r="F16" s="717">
        <v>4</v>
      </c>
      <c r="G16" s="717">
        <v>5</v>
      </c>
      <c r="H16" s="717">
        <v>6</v>
      </c>
      <c r="I16" s="717">
        <v>7</v>
      </c>
      <c r="J16" s="717">
        <v>8</v>
      </c>
      <c r="K16" s="717">
        <v>9</v>
      </c>
      <c r="L16" s="717">
        <v>10</v>
      </c>
    </row>
    <row r="17" spans="1:12">
      <c r="A17" s="107" t="s">
        <v>724</v>
      </c>
      <c r="B17" s="46" t="s">
        <v>19</v>
      </c>
      <c r="C17" s="101">
        <f t="shared" ref="C17:L17" si="3">+C11</f>
        <v>162.99999999999997</v>
      </c>
      <c r="D17" s="101">
        <f t="shared" si="3"/>
        <v>363</v>
      </c>
      <c r="E17" s="101">
        <f t="shared" si="3"/>
        <v>363</v>
      </c>
      <c r="F17" s="101">
        <f t="shared" si="3"/>
        <v>363</v>
      </c>
      <c r="G17" s="101">
        <f t="shared" si="3"/>
        <v>363</v>
      </c>
      <c r="H17" s="101">
        <f t="shared" si="3"/>
        <v>363</v>
      </c>
      <c r="I17" s="101">
        <f t="shared" si="3"/>
        <v>363</v>
      </c>
      <c r="J17" s="101">
        <f t="shared" si="3"/>
        <v>363</v>
      </c>
      <c r="K17" s="101">
        <f t="shared" si="3"/>
        <v>363</v>
      </c>
      <c r="L17" s="101">
        <f t="shared" si="3"/>
        <v>363</v>
      </c>
    </row>
    <row r="18" spans="1:12">
      <c r="A18" s="107" t="s">
        <v>51</v>
      </c>
      <c r="B18" s="46" t="s">
        <v>19</v>
      </c>
      <c r="C18" s="101">
        <f t="shared" ref="C18:L18" si="4">(1+$B$37)^C16</f>
        <v>1.1183799999999999</v>
      </c>
      <c r="D18" s="101">
        <f t="shared" si="4"/>
        <v>1.2507738243999997</v>
      </c>
      <c r="E18" s="101">
        <f t="shared" si="4"/>
        <v>1.3988404297324717</v>
      </c>
      <c r="F18" s="101">
        <f t="shared" si="4"/>
        <v>1.5644351598042014</v>
      </c>
      <c r="G18" s="101">
        <f t="shared" si="4"/>
        <v>1.7496329940218227</v>
      </c>
      <c r="H18" s="101">
        <f t="shared" si="4"/>
        <v>1.9567545478541257</v>
      </c>
      <c r="I18" s="101">
        <f t="shared" si="4"/>
        <v>2.1883951512290971</v>
      </c>
      <c r="J18" s="101">
        <f t="shared" si="4"/>
        <v>2.4474573692315973</v>
      </c>
      <c r="K18" s="101">
        <f t="shared" si="4"/>
        <v>2.7371873726012335</v>
      </c>
      <c r="L18" s="101">
        <f t="shared" si="4"/>
        <v>3.0612156137697673</v>
      </c>
    </row>
    <row r="19" spans="1:12">
      <c r="A19" s="107" t="s">
        <v>725</v>
      </c>
      <c r="B19" s="46" t="s">
        <v>19</v>
      </c>
      <c r="C19" s="101">
        <f>C17/C18</f>
        <v>145.7465262254332</v>
      </c>
      <c r="D19" s="101">
        <f t="shared" ref="D19:L19" si="5">D17/D18</f>
        <v>290.22033633789249</v>
      </c>
      <c r="E19" s="101">
        <f t="shared" si="5"/>
        <v>259.50064945536622</v>
      </c>
      <c r="F19" s="101">
        <f t="shared" si="5"/>
        <v>232.0326270635797</v>
      </c>
      <c r="G19" s="101">
        <f t="shared" si="5"/>
        <v>207.47208199679869</v>
      </c>
      <c r="H19" s="101">
        <f t="shared" si="5"/>
        <v>185.51125913982611</v>
      </c>
      <c r="I19" s="101">
        <f t="shared" si="5"/>
        <v>165.8749791124896</v>
      </c>
      <c r="J19" s="101">
        <f t="shared" si="5"/>
        <v>148.31719014332305</v>
      </c>
      <c r="K19" s="101">
        <f t="shared" si="5"/>
        <v>132.61788492580612</v>
      </c>
      <c r="L19" s="101">
        <f t="shared" si="5"/>
        <v>118.58034382392938</v>
      </c>
    </row>
    <row r="20" spans="1:12">
      <c r="A20" s="108" t="s">
        <v>726</v>
      </c>
      <c r="B20" s="100">
        <f>SUM(C19:L19)</f>
        <v>1885.8738782244441</v>
      </c>
      <c r="C20" s="98"/>
      <c r="D20" s="14"/>
      <c r="E20" s="14"/>
      <c r="F20" s="14"/>
      <c r="G20" s="14"/>
      <c r="H20" s="14"/>
      <c r="I20" s="14"/>
      <c r="J20" s="14"/>
      <c r="K20" s="14"/>
      <c r="L20" s="14"/>
    </row>
    <row r="21" spans="1:12">
      <c r="A21" s="714"/>
      <c r="C21" s="53"/>
    </row>
    <row r="22" spans="1:12">
      <c r="A22" s="715" t="s">
        <v>727</v>
      </c>
      <c r="C22" s="718"/>
      <c r="D22" s="718"/>
    </row>
    <row r="23" spans="1:12">
      <c r="A23" s="107" t="s">
        <v>728</v>
      </c>
      <c r="B23" s="46" t="s">
        <v>19</v>
      </c>
      <c r="C23" s="44" t="s">
        <v>19</v>
      </c>
      <c r="D23" s="46" t="s">
        <v>19</v>
      </c>
      <c r="E23" s="46" t="s">
        <v>19</v>
      </c>
      <c r="F23" s="46" t="s">
        <v>19</v>
      </c>
      <c r="G23" s="46" t="s">
        <v>19</v>
      </c>
      <c r="H23" s="46" t="s">
        <v>19</v>
      </c>
      <c r="I23" s="46" t="s">
        <v>19</v>
      </c>
      <c r="J23" s="46" t="s">
        <v>19</v>
      </c>
      <c r="K23" s="46" t="s">
        <v>19</v>
      </c>
      <c r="L23" s="101">
        <f>+L11/B37</f>
        <v>3066.3963507349217</v>
      </c>
    </row>
    <row r="24" spans="1:12">
      <c r="A24" s="107" t="s">
        <v>729</v>
      </c>
      <c r="B24" s="100">
        <f>+L23/L18</f>
        <v>1001.6923789823398</v>
      </c>
    </row>
    <row r="25" spans="1:12">
      <c r="A25" s="714"/>
      <c r="C25" s="14"/>
    </row>
    <row r="26" spans="1:12">
      <c r="A26" s="715" t="s">
        <v>730</v>
      </c>
      <c r="C26" s="39" t="s">
        <v>731</v>
      </c>
    </row>
    <row r="27" spans="1:12">
      <c r="A27" s="107" t="s">
        <v>732</v>
      </c>
      <c r="B27" s="101">
        <f>IF(('[23]5.1 (FK)'!C20-'[23]5.1 (FK)'!B20)*(1-(1/(1-C27)))&gt;0,0,('[23]5.1 (FK)'!C20-'[23]5.1 (FK)'!B20)*(1-(1/(1-C27))))</f>
        <v>0</v>
      </c>
      <c r="C27" s="719">
        <v>0.05</v>
      </c>
    </row>
    <row r="28" spans="1:12">
      <c r="A28" s="107" t="s">
        <v>733</v>
      </c>
      <c r="B28" s="101">
        <f>+('[23]5.1 (FK)'!C21-'[23]5.1 (FK)'!B21)*(1-(1/(1-C28)))</f>
        <v>-20.408163265306143</v>
      </c>
      <c r="C28" s="719">
        <v>0.02</v>
      </c>
    </row>
    <row r="29" spans="1:12">
      <c r="A29" s="108" t="s">
        <v>734</v>
      </c>
      <c r="B29" s="100">
        <f>+B27+B28</f>
        <v>-20.408163265306143</v>
      </c>
    </row>
    <row r="30" spans="1:12">
      <c r="A30" s="714"/>
      <c r="B30" s="14"/>
    </row>
    <row r="31" spans="1:12">
      <c r="A31" s="108" t="s">
        <v>54</v>
      </c>
      <c r="B31" s="100">
        <f>+B20+B24+B29</f>
        <v>2867.158093941478</v>
      </c>
      <c r="C31" s="39" t="s">
        <v>735</v>
      </c>
    </row>
    <row r="32" spans="1:12">
      <c r="A32" s="714"/>
      <c r="B32" s="14"/>
    </row>
    <row r="33" spans="1:2">
      <c r="A33" s="108" t="s">
        <v>736</v>
      </c>
      <c r="B33" s="100">
        <f>-'[23]5.1 (FK)'!C21</f>
        <v>-1000</v>
      </c>
    </row>
    <row r="34" spans="1:2">
      <c r="A34" s="714"/>
      <c r="B34" s="14"/>
    </row>
    <row r="35" spans="1:2">
      <c r="A35" s="108" t="s">
        <v>55</v>
      </c>
      <c r="B35" s="100">
        <f>+B31+B33</f>
        <v>1867.158093941478</v>
      </c>
    </row>
    <row r="37" spans="1:2">
      <c r="A37" s="107" t="s">
        <v>7</v>
      </c>
      <c r="B37" s="57">
        <f>+'[23]5.2 (FK)'!C27</f>
        <v>0.11837999999999999</v>
      </c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A40B0-E4A9-4D4F-B7A1-41C7210D9A0C}">
  <sheetPr codeName="Sheet39">
    <tabColor theme="0"/>
  </sheetPr>
  <dimension ref="A1:O30"/>
  <sheetViews>
    <sheetView showGridLines="0" topLeftCell="C37" zoomScale="120" zoomScaleNormal="120" zoomScalePageLayoutView="150" workbookViewId="0">
      <selection activeCell="AA13" sqref="AA13"/>
    </sheetView>
  </sheetViews>
  <sheetFormatPr defaultColWidth="7.69921875" defaultRowHeight="13.8"/>
  <cols>
    <col min="1" max="1" width="33.09765625" style="113" hidden="1" customWidth="1"/>
    <col min="2" max="2" width="7.8984375" style="110" hidden="1" customWidth="1"/>
    <col min="3" max="3" width="9.59765625" style="110" customWidth="1"/>
    <col min="4" max="4" width="9.59765625" style="110" hidden="1" customWidth="1"/>
    <col min="5" max="14" width="9.59765625" style="110" customWidth="1"/>
    <col min="15" max="16384" width="7.69921875" style="110"/>
  </cols>
  <sheetData>
    <row r="1" spans="1:15">
      <c r="A1" s="109" t="s">
        <v>20</v>
      </c>
      <c r="F1" s="111" t="s">
        <v>21</v>
      </c>
      <c r="H1" s="112">
        <v>0.6</v>
      </c>
    </row>
    <row r="2" spans="1:15">
      <c r="A2" s="113" t="s">
        <v>22</v>
      </c>
      <c r="F2" s="110" t="s">
        <v>56</v>
      </c>
    </row>
    <row r="4" spans="1:15">
      <c r="D4" s="110" t="s">
        <v>57</v>
      </c>
      <c r="E4" s="643" t="s">
        <v>58</v>
      </c>
      <c r="F4" s="643"/>
      <c r="G4" s="643"/>
      <c r="H4" s="643"/>
      <c r="I4" s="643"/>
      <c r="J4" s="643"/>
      <c r="K4" s="643"/>
      <c r="L4" s="643"/>
      <c r="M4" s="643"/>
      <c r="N4" s="643"/>
    </row>
    <row r="5" spans="1:15">
      <c r="A5" s="109" t="s">
        <v>503</v>
      </c>
      <c r="B5" s="114" t="e">
        <f>+#REF!</f>
        <v>#REF!</v>
      </c>
      <c r="C5" s="56" t="s">
        <v>22</v>
      </c>
      <c r="O5" s="116"/>
    </row>
    <row r="6" spans="1:15">
      <c r="A6" s="109" t="s">
        <v>65</v>
      </c>
      <c r="B6" s="114" t="e">
        <f>+#REF!</f>
        <v>#REF!</v>
      </c>
      <c r="C6" s="119" t="s">
        <v>504</v>
      </c>
      <c r="D6" s="119" t="s">
        <v>505</v>
      </c>
      <c r="E6" s="119" t="s">
        <v>477</v>
      </c>
      <c r="F6" s="119" t="s">
        <v>59</v>
      </c>
      <c r="G6" s="119" t="s">
        <v>484</v>
      </c>
      <c r="H6" s="119" t="s">
        <v>32</v>
      </c>
      <c r="I6" s="119" t="s">
        <v>501</v>
      </c>
      <c r="J6" s="119" t="s">
        <v>502</v>
      </c>
      <c r="K6" s="119" t="s">
        <v>7</v>
      </c>
      <c r="L6" s="119" t="s">
        <v>62</v>
      </c>
      <c r="M6" s="119" t="s">
        <v>63</v>
      </c>
      <c r="N6" s="119" t="s">
        <v>64</v>
      </c>
      <c r="O6" s="116"/>
    </row>
    <row r="7" spans="1:15">
      <c r="A7" s="109"/>
      <c r="B7" s="114"/>
      <c r="C7" s="120">
        <f>100%-D7</f>
        <v>0</v>
      </c>
      <c r="D7" s="121">
        <v>1</v>
      </c>
      <c r="E7" s="122">
        <f t="dataTable" ref="E7:N23" dt2D="0" dtr="0" r1="H1"/>
        <v>550</v>
      </c>
      <c r="F7" s="122">
        <v>363</v>
      </c>
      <c r="G7" s="122">
        <v>2500</v>
      </c>
      <c r="H7" s="123">
        <v>0</v>
      </c>
      <c r="I7" s="124">
        <v>6.93E-2</v>
      </c>
      <c r="J7" s="124">
        <v>0.12415</v>
      </c>
      <c r="K7" s="124">
        <v>0.12415</v>
      </c>
      <c r="L7" s="122">
        <v>2693.3386210456847</v>
      </c>
      <c r="M7" s="122">
        <v>2693.3386210456847</v>
      </c>
      <c r="N7" s="125">
        <v>1.0773354484182738</v>
      </c>
      <c r="O7" s="116"/>
    </row>
    <row r="8" spans="1:15">
      <c r="A8" s="109" t="s">
        <v>66</v>
      </c>
      <c r="B8" s="114" t="e">
        <f>+#REF!</f>
        <v>#REF!</v>
      </c>
      <c r="C8" s="120">
        <f t="shared" ref="C8:C23" si="0">100%-D8</f>
        <v>5.0000000000000044E-2</v>
      </c>
      <c r="D8" s="121">
        <f>D7-5%</f>
        <v>0.95</v>
      </c>
      <c r="E8" s="122">
        <v>550</v>
      </c>
      <c r="F8" s="122">
        <v>354.33749999999998</v>
      </c>
      <c r="G8" s="122">
        <v>2375</v>
      </c>
      <c r="H8" s="122">
        <v>125</v>
      </c>
      <c r="I8" s="124">
        <v>6.93E-2</v>
      </c>
      <c r="J8" s="124">
        <v>0.12610394736842104</v>
      </c>
      <c r="K8" s="124">
        <v>0.12326374999999999</v>
      </c>
      <c r="L8" s="122">
        <v>2718.2485024184898</v>
      </c>
      <c r="M8" s="122">
        <v>2593.2485024184898</v>
      </c>
      <c r="N8" s="125">
        <v>1.0918941062814693</v>
      </c>
      <c r="O8" s="116"/>
    </row>
    <row r="9" spans="1:15">
      <c r="A9" s="109" t="s">
        <v>67</v>
      </c>
      <c r="B9" s="114" t="e">
        <f>+#REF!</f>
        <v>#REF!</v>
      </c>
      <c r="C9" s="120">
        <f t="shared" si="0"/>
        <v>0.10000000000000009</v>
      </c>
      <c r="D9" s="121">
        <f t="shared" ref="D9:D23" si="1">D8-5%</f>
        <v>0.89999999999999991</v>
      </c>
      <c r="E9" s="122">
        <v>550</v>
      </c>
      <c r="F9" s="122">
        <v>345.67499999999995</v>
      </c>
      <c r="G9" s="122">
        <v>2250</v>
      </c>
      <c r="H9" s="122">
        <v>250</v>
      </c>
      <c r="I9" s="124">
        <v>6.93E-2</v>
      </c>
      <c r="J9" s="124">
        <v>0.128275</v>
      </c>
      <c r="K9" s="124">
        <v>0.1223775</v>
      </c>
      <c r="L9" s="122">
        <v>2743.4626467866487</v>
      </c>
      <c r="M9" s="122">
        <v>2493.4626467866487</v>
      </c>
      <c r="N9" s="125">
        <v>1.108205620794066</v>
      </c>
      <c r="O9" s="116"/>
    </row>
    <row r="10" spans="1:15">
      <c r="A10" s="109"/>
      <c r="B10" s="115"/>
      <c r="C10" s="120">
        <f t="shared" si="0"/>
        <v>0.15000000000000013</v>
      </c>
      <c r="D10" s="121">
        <f t="shared" si="1"/>
        <v>0.84999999999999987</v>
      </c>
      <c r="E10" s="122">
        <v>550</v>
      </c>
      <c r="F10" s="122">
        <v>337.01249999999993</v>
      </c>
      <c r="G10" s="122">
        <v>2124.9999999999995</v>
      </c>
      <c r="H10" s="122">
        <v>375.00000000000045</v>
      </c>
      <c r="I10" s="124">
        <v>6.93E-2</v>
      </c>
      <c r="J10" s="124">
        <v>0.13070147058823528</v>
      </c>
      <c r="K10" s="124">
        <v>0.12149124999999998</v>
      </c>
      <c r="L10" s="122">
        <v>2768.9877170562008</v>
      </c>
      <c r="M10" s="122">
        <v>2393.9877170562004</v>
      </c>
      <c r="N10" s="125">
        <v>1.126582455085271</v>
      </c>
      <c r="O10" s="116"/>
    </row>
    <row r="11" spans="1:15">
      <c r="A11" s="109" t="s">
        <v>68</v>
      </c>
      <c r="B11" s="115">
        <f>+H1</f>
        <v>0.6</v>
      </c>
      <c r="C11" s="120">
        <f t="shared" si="0"/>
        <v>0.20000000000000018</v>
      </c>
      <c r="D11" s="121">
        <f t="shared" si="1"/>
        <v>0.79999999999999982</v>
      </c>
      <c r="E11" s="122">
        <v>550</v>
      </c>
      <c r="F11" s="122">
        <v>328.34999999999991</v>
      </c>
      <c r="G11" s="122">
        <v>1999.9999999999995</v>
      </c>
      <c r="H11" s="122">
        <v>500.00000000000045</v>
      </c>
      <c r="I11" s="124">
        <v>6.93E-2</v>
      </c>
      <c r="J11" s="124">
        <v>0.13343125</v>
      </c>
      <c r="K11" s="124">
        <v>0.12060499999999999</v>
      </c>
      <c r="L11" s="122">
        <v>2794.8305719929253</v>
      </c>
      <c r="M11" s="122">
        <v>2294.8305719929249</v>
      </c>
      <c r="N11" s="125">
        <v>1.1474152859964628</v>
      </c>
      <c r="O11" s="116"/>
    </row>
    <row r="12" spans="1:15">
      <c r="A12" s="109" t="s">
        <v>69</v>
      </c>
      <c r="B12" s="115">
        <f>1-B11</f>
        <v>0.4</v>
      </c>
      <c r="C12" s="120">
        <f t="shared" si="0"/>
        <v>0.25000000000000022</v>
      </c>
      <c r="D12" s="121">
        <f t="shared" si="1"/>
        <v>0.74999999999999978</v>
      </c>
      <c r="E12" s="122">
        <v>550</v>
      </c>
      <c r="F12" s="122">
        <v>319.68749999999994</v>
      </c>
      <c r="G12" s="122">
        <v>1874.9999999999995</v>
      </c>
      <c r="H12" s="122">
        <v>625.00000000000045</v>
      </c>
      <c r="I12" s="124">
        <v>6.93E-2</v>
      </c>
      <c r="J12" s="124">
        <v>0.13652500000000001</v>
      </c>
      <c r="K12" s="124">
        <v>0.11971874999999998</v>
      </c>
      <c r="L12" s="122">
        <v>2820.9982734719219</v>
      </c>
      <c r="M12" s="122">
        <v>2195.9982734719215</v>
      </c>
      <c r="N12" s="125">
        <v>1.1711990791850251</v>
      </c>
      <c r="O12" s="116"/>
    </row>
    <row r="13" spans="1:15">
      <c r="A13" s="109"/>
      <c r="B13" s="115"/>
      <c r="C13" s="120">
        <f t="shared" si="0"/>
        <v>0.30000000000000027</v>
      </c>
      <c r="D13" s="121">
        <f t="shared" si="1"/>
        <v>0.69999999999999973</v>
      </c>
      <c r="E13" s="122">
        <v>550</v>
      </c>
      <c r="F13" s="122">
        <v>311.02499999999992</v>
      </c>
      <c r="G13" s="122">
        <v>1749.9999999999993</v>
      </c>
      <c r="H13" s="122">
        <v>750.00000000000068</v>
      </c>
      <c r="I13" s="124">
        <v>6.93E-2</v>
      </c>
      <c r="J13" s="124">
        <v>0.14006071428571429</v>
      </c>
      <c r="K13" s="124">
        <v>0.11883249999999998</v>
      </c>
      <c r="L13" s="122">
        <v>2847.4980940515907</v>
      </c>
      <c r="M13" s="122">
        <v>2097.4980940515898</v>
      </c>
      <c r="N13" s="125">
        <v>1.1985703394580518</v>
      </c>
      <c r="O13" s="116"/>
    </row>
    <row r="14" spans="1:15">
      <c r="A14" s="109" t="s">
        <v>70</v>
      </c>
      <c r="B14" s="117" t="e">
        <f>#REF!</f>
        <v>#REF!</v>
      </c>
      <c r="C14" s="120">
        <f t="shared" si="0"/>
        <v>0.35000000000000031</v>
      </c>
      <c r="D14" s="121">
        <f t="shared" si="1"/>
        <v>0.64999999999999969</v>
      </c>
      <c r="E14" s="122">
        <v>550</v>
      </c>
      <c r="F14" s="122">
        <v>299.47499999999991</v>
      </c>
      <c r="G14" s="122">
        <v>1624.9999999999993</v>
      </c>
      <c r="H14" s="122">
        <v>875.00000000000068</v>
      </c>
      <c r="I14" s="124">
        <v>7.2599999999999998E-2</v>
      </c>
      <c r="J14" s="124">
        <v>0.14414038461538461</v>
      </c>
      <c r="K14" s="124">
        <v>0.11910124999999996</v>
      </c>
      <c r="L14" s="122">
        <v>2844.6760244800926</v>
      </c>
      <c r="M14" s="122">
        <v>1969.6760244800919</v>
      </c>
      <c r="N14" s="125">
        <v>1.2121083227569802</v>
      </c>
      <c r="O14" s="116"/>
    </row>
    <row r="15" spans="1:15">
      <c r="A15" s="109" t="s">
        <v>71</v>
      </c>
      <c r="B15" s="117" t="e">
        <f>+#REF!</f>
        <v>#REF!</v>
      </c>
      <c r="C15" s="120">
        <f t="shared" si="0"/>
        <v>0.40000000000000036</v>
      </c>
      <c r="D15" s="121">
        <f t="shared" si="1"/>
        <v>0.59999999999999964</v>
      </c>
      <c r="E15" s="122">
        <v>550</v>
      </c>
      <c r="F15" s="122">
        <v>290.39999999999992</v>
      </c>
      <c r="G15" s="122">
        <v>1499.9999999999991</v>
      </c>
      <c r="H15" s="122">
        <v>1000.0000000000009</v>
      </c>
      <c r="I15" s="124">
        <v>7.2599999999999998E-2</v>
      </c>
      <c r="J15" s="124">
        <v>0.1489</v>
      </c>
      <c r="K15" s="124">
        <v>0.11837999999999997</v>
      </c>
      <c r="L15" s="122">
        <v>2867.158093941478</v>
      </c>
      <c r="M15" s="122">
        <v>1867.1580939414771</v>
      </c>
      <c r="N15" s="125">
        <v>1.2447720626276522</v>
      </c>
      <c r="O15" s="116"/>
    </row>
    <row r="16" spans="1:15">
      <c r="A16" s="109" t="s">
        <v>7</v>
      </c>
      <c r="B16" s="117" t="e">
        <f>+#REF!</f>
        <v>#REF!</v>
      </c>
      <c r="C16" s="120">
        <f t="shared" si="0"/>
        <v>0.4500000000000004</v>
      </c>
      <c r="D16" s="121">
        <f t="shared" si="1"/>
        <v>0.5499999999999996</v>
      </c>
      <c r="E16" s="122">
        <v>550</v>
      </c>
      <c r="F16" s="122">
        <v>281.32499999999993</v>
      </c>
      <c r="G16" s="122">
        <v>1374.9999999999991</v>
      </c>
      <c r="H16" s="122">
        <v>1125.0000000000009</v>
      </c>
      <c r="I16" s="124">
        <v>7.2599999999999998E-2</v>
      </c>
      <c r="J16" s="124">
        <v>0.15452500000000002</v>
      </c>
      <c r="K16" s="124">
        <v>0.11765874999999998</v>
      </c>
      <c r="L16" s="122">
        <v>2883.2887286745458</v>
      </c>
      <c r="M16" s="122">
        <v>1758.2887286745449</v>
      </c>
      <c r="N16" s="125">
        <v>1.2787554390360336</v>
      </c>
      <c r="O16" s="116"/>
    </row>
    <row r="17" spans="1:15">
      <c r="A17" s="109"/>
      <c r="B17" s="115"/>
      <c r="C17" s="120">
        <f t="shared" si="0"/>
        <v>0.50000000000000044</v>
      </c>
      <c r="D17" s="121">
        <f t="shared" si="1"/>
        <v>0.49999999999999961</v>
      </c>
      <c r="E17" s="122">
        <v>550</v>
      </c>
      <c r="F17" s="122">
        <v>272.24999999999989</v>
      </c>
      <c r="G17" s="122">
        <v>1249.9999999999991</v>
      </c>
      <c r="H17" s="122">
        <v>1250.0000000000009</v>
      </c>
      <c r="I17" s="124">
        <v>7.2599999999999998E-2</v>
      </c>
      <c r="J17" s="124">
        <v>0.16127500000000003</v>
      </c>
      <c r="K17" s="124">
        <v>0.11693749999999997</v>
      </c>
      <c r="L17" s="122">
        <v>2899.651088286224</v>
      </c>
      <c r="M17" s="122">
        <v>1649.6510882862231</v>
      </c>
      <c r="N17" s="125">
        <v>1.3197208706289794</v>
      </c>
      <c r="O17" s="116"/>
    </row>
    <row r="18" spans="1:15">
      <c r="A18" s="109" t="s">
        <v>54</v>
      </c>
      <c r="B18" s="114" t="e">
        <f>+#REF!</f>
        <v>#REF!</v>
      </c>
      <c r="C18" s="120">
        <f t="shared" si="0"/>
        <v>0.55000000000000038</v>
      </c>
      <c r="D18" s="121">
        <f t="shared" si="1"/>
        <v>0.44999999999999962</v>
      </c>
      <c r="E18" s="122">
        <v>550</v>
      </c>
      <c r="F18" s="122">
        <v>254.09999999999991</v>
      </c>
      <c r="G18" s="122">
        <v>1124.9999999999991</v>
      </c>
      <c r="H18" s="122">
        <v>1375.0000000000009</v>
      </c>
      <c r="I18" s="124">
        <v>7.9199999999999993E-2</v>
      </c>
      <c r="J18" s="124">
        <v>0.16952500000000004</v>
      </c>
      <c r="K18" s="124">
        <v>0.11984624999999999</v>
      </c>
      <c r="L18" s="122">
        <v>2822.2235833267937</v>
      </c>
      <c r="M18" s="122">
        <v>1447.2235833267928</v>
      </c>
      <c r="N18" s="125">
        <v>1.2864209629571501</v>
      </c>
      <c r="O18" s="116"/>
    </row>
    <row r="19" spans="1:15">
      <c r="A19" s="109" t="s">
        <v>55</v>
      </c>
      <c r="B19" s="114" t="e">
        <f>+#REF!</f>
        <v>#REF!</v>
      </c>
      <c r="C19" s="120">
        <f t="shared" si="0"/>
        <v>0.60000000000000031</v>
      </c>
      <c r="D19" s="121">
        <f t="shared" si="1"/>
        <v>0.39999999999999963</v>
      </c>
      <c r="E19" s="122">
        <v>550</v>
      </c>
      <c r="F19" s="122">
        <v>234.2999999999999</v>
      </c>
      <c r="G19" s="122">
        <v>999.99999999999909</v>
      </c>
      <c r="H19" s="122">
        <v>1500.0000000000009</v>
      </c>
      <c r="I19" s="124">
        <v>8.5799999999999987E-2</v>
      </c>
      <c r="J19" s="124">
        <v>0.17983750000000004</v>
      </c>
      <c r="K19" s="124">
        <v>0.12341499999999997</v>
      </c>
      <c r="L19" s="122">
        <v>2732.6547833776744</v>
      </c>
      <c r="M19" s="122">
        <v>1232.6547833776735</v>
      </c>
      <c r="N19" s="125">
        <v>1.2326547833776746</v>
      </c>
      <c r="O19" s="116"/>
    </row>
    <row r="20" spans="1:15">
      <c r="A20" s="109" t="s">
        <v>72</v>
      </c>
      <c r="B20" s="117" t="e">
        <f>+B19/B8</f>
        <v>#REF!</v>
      </c>
      <c r="C20" s="120">
        <f t="shared" si="0"/>
        <v>0.65000000000000036</v>
      </c>
      <c r="D20" s="121">
        <f t="shared" si="1"/>
        <v>0.34999999999999964</v>
      </c>
      <c r="E20" s="122">
        <v>550</v>
      </c>
      <c r="F20" s="122">
        <v>202.12499999999989</v>
      </c>
      <c r="G20" s="122">
        <v>874.99999999999909</v>
      </c>
      <c r="H20" s="122">
        <v>1625.0000000000009</v>
      </c>
      <c r="I20" s="124">
        <v>9.9000000000000005E-2</v>
      </c>
      <c r="J20" s="124">
        <v>0.19309642857142867</v>
      </c>
      <c r="K20" s="124">
        <v>0.13193375000000002</v>
      </c>
      <c r="L20" s="122">
        <v>2541.528850199204</v>
      </c>
      <c r="M20" s="122">
        <v>916.52885019920313</v>
      </c>
      <c r="N20" s="125">
        <v>1.0474615430848047</v>
      </c>
      <c r="O20" s="116"/>
    </row>
    <row r="21" spans="1:15">
      <c r="B21" s="116"/>
      <c r="C21" s="120">
        <f t="shared" si="0"/>
        <v>0.7000000000000004</v>
      </c>
      <c r="D21" s="121">
        <f t="shared" si="1"/>
        <v>0.29999999999999966</v>
      </c>
      <c r="E21" s="122">
        <v>550</v>
      </c>
      <c r="F21" s="122">
        <v>155.09999999999985</v>
      </c>
      <c r="G21" s="122">
        <v>749.99999999999909</v>
      </c>
      <c r="H21" s="122">
        <v>1750.0000000000009</v>
      </c>
      <c r="I21" s="124">
        <v>0.1188</v>
      </c>
      <c r="J21" s="124">
        <v>0.21077500000000016</v>
      </c>
      <c r="K21" s="124">
        <v>0.14639250000000004</v>
      </c>
      <c r="L21" s="122">
        <v>2269.4606235899059</v>
      </c>
      <c r="M21" s="122">
        <v>519.46062358990503</v>
      </c>
      <c r="N21" s="125">
        <v>0.69261416478654092</v>
      </c>
      <c r="O21" s="116"/>
    </row>
    <row r="22" spans="1:15">
      <c r="B22" s="116"/>
      <c r="C22" s="120">
        <f t="shared" si="0"/>
        <v>0.75000000000000033</v>
      </c>
      <c r="D22" s="121">
        <f t="shared" si="1"/>
        <v>0.24999999999999967</v>
      </c>
      <c r="E22" s="122">
        <v>550</v>
      </c>
      <c r="F22" s="122">
        <v>103.12499999999984</v>
      </c>
      <c r="G22" s="122">
        <v>624.9999999999992</v>
      </c>
      <c r="H22" s="122">
        <v>1875.0000000000009</v>
      </c>
      <c r="I22" s="124">
        <v>0.1386</v>
      </c>
      <c r="J22" s="124">
        <v>0.23552500000000018</v>
      </c>
      <c r="K22" s="124">
        <v>0.16283125000000001</v>
      </c>
      <c r="L22" s="122">
        <v>2019.0425000215828</v>
      </c>
      <c r="M22" s="122">
        <v>144.04250002158187</v>
      </c>
      <c r="N22" s="125">
        <v>0.2304680000345313</v>
      </c>
      <c r="O22" s="116"/>
    </row>
    <row r="23" spans="1:15">
      <c r="B23" s="116"/>
      <c r="C23" s="120">
        <f t="shared" si="0"/>
        <v>0.80000000000000027</v>
      </c>
      <c r="D23" s="121">
        <f t="shared" si="1"/>
        <v>0.19999999999999968</v>
      </c>
      <c r="E23" s="122">
        <v>550</v>
      </c>
      <c r="F23" s="122">
        <v>46.199999999999847</v>
      </c>
      <c r="G23" s="122">
        <v>499.9999999999992</v>
      </c>
      <c r="H23" s="122">
        <v>2000.0000000000009</v>
      </c>
      <c r="I23" s="124">
        <v>0.15839999999999999</v>
      </c>
      <c r="J23" s="124">
        <v>0.27265000000000028</v>
      </c>
      <c r="K23" s="124">
        <v>0.18125000000000002</v>
      </c>
      <c r="L23" s="122">
        <v>1792.6301248468747</v>
      </c>
      <c r="M23" s="122">
        <v>-207.36987515312626</v>
      </c>
      <c r="N23" s="125">
        <v>-0.41473975030625315</v>
      </c>
      <c r="O23" s="116"/>
    </row>
    <row r="24" spans="1:15"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</row>
    <row r="25" spans="1:15">
      <c r="D25" s="118"/>
    </row>
    <row r="26" spans="1:15">
      <c r="D26" s="118"/>
    </row>
    <row r="27" spans="1:15">
      <c r="D27" s="118"/>
    </row>
    <row r="28" spans="1:15">
      <c r="D28" s="118"/>
    </row>
    <row r="30" spans="1:15">
      <c r="A30" s="109"/>
    </row>
  </sheetData>
  <mergeCells count="1">
    <mergeCell ref="E4:N4"/>
  </mergeCells>
  <pageMargins left="0.78740157499999996" right="0.78740157499999996" top="0.984251969" bottom="0.984251969" header="0.49212598499999999" footer="0.49212598499999999"/>
  <pageSetup paperSize="9" orientation="portrait" horizontalDpi="4294967292" verticalDpi="4294967292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FF7CD-6968-4516-AE7D-01D5B0C87FEB}">
  <dimension ref="A1:E38"/>
  <sheetViews>
    <sheetView showGridLines="0" topLeftCell="A35" workbookViewId="0">
      <selection activeCell="F7" sqref="F7"/>
    </sheetView>
  </sheetViews>
  <sheetFormatPr defaultColWidth="8.09765625" defaultRowHeight="13.8"/>
  <cols>
    <col min="1" max="1" width="3.19921875" style="140" customWidth="1"/>
    <col min="2" max="2" width="30.59765625" style="126" bestFit="1" customWidth="1"/>
    <col min="3" max="3" width="9.09765625" style="178" customWidth="1"/>
    <col min="4" max="4" width="54.3984375" style="179" bestFit="1" customWidth="1"/>
    <col min="5" max="5" width="8.09765625" style="126"/>
    <col min="6" max="6" width="23.3984375" style="126" customWidth="1"/>
    <col min="7" max="7" width="8.09765625" style="126"/>
    <col min="8" max="8" width="9.59765625" style="126" customWidth="1"/>
    <col min="9" max="9" width="9.09765625" style="126" customWidth="1"/>
    <col min="10" max="10" width="9.59765625" style="126" customWidth="1"/>
    <col min="11" max="11" width="10.59765625" style="126" customWidth="1"/>
    <col min="12" max="16384" width="8.09765625" style="126"/>
  </cols>
  <sheetData>
    <row r="1" spans="1:5">
      <c r="A1" s="644" t="s">
        <v>506</v>
      </c>
      <c r="B1" s="644"/>
      <c r="C1" s="644"/>
      <c r="D1" s="644"/>
    </row>
    <row r="2" spans="1:5">
      <c r="A2" s="645"/>
      <c r="B2" s="645"/>
      <c r="C2" s="645"/>
      <c r="D2" s="645"/>
      <c r="E2" s="127"/>
    </row>
    <row r="3" spans="1:5" s="129" customFormat="1">
      <c r="A3" s="646" t="s">
        <v>34</v>
      </c>
      <c r="B3" s="646"/>
      <c r="C3" s="646" t="s">
        <v>414</v>
      </c>
      <c r="D3" s="647" t="s">
        <v>3</v>
      </c>
      <c r="E3" s="128"/>
    </row>
    <row r="4" spans="1:5" s="129" customFormat="1">
      <c r="A4" s="646"/>
      <c r="B4" s="646"/>
      <c r="C4" s="646"/>
      <c r="D4" s="647"/>
      <c r="E4" s="128"/>
    </row>
    <row r="5" spans="1:5">
      <c r="A5" s="130"/>
      <c r="B5" s="131"/>
      <c r="C5" s="132"/>
      <c r="D5" s="133"/>
      <c r="E5" s="128"/>
    </row>
    <row r="6" spans="1:5">
      <c r="A6" s="134" t="s">
        <v>35</v>
      </c>
      <c r="B6" s="131"/>
      <c r="C6" s="135"/>
      <c r="D6" s="133"/>
      <c r="E6" s="136"/>
    </row>
    <row r="7" spans="1:5">
      <c r="A7" s="134"/>
      <c r="B7" s="126" t="s">
        <v>257</v>
      </c>
      <c r="C7" s="137">
        <v>0.08</v>
      </c>
      <c r="D7" s="138" t="s">
        <v>507</v>
      </c>
      <c r="E7" s="136"/>
    </row>
    <row r="8" spans="1:5">
      <c r="A8" s="134"/>
      <c r="B8" s="126" t="s">
        <v>508</v>
      </c>
      <c r="C8" s="139">
        <v>1.2</v>
      </c>
      <c r="D8" s="138" t="s">
        <v>509</v>
      </c>
      <c r="E8" s="136"/>
    </row>
    <row r="9" spans="1:5">
      <c r="B9" s="141" t="s">
        <v>36</v>
      </c>
      <c r="C9" s="142">
        <f>C8*C7</f>
        <v>9.6000000000000002E-2</v>
      </c>
      <c r="D9" s="138" t="s">
        <v>510</v>
      </c>
      <c r="E9" s="143"/>
    </row>
    <row r="10" spans="1:5">
      <c r="B10" s="126" t="s">
        <v>511</v>
      </c>
      <c r="C10" s="139">
        <v>0.34</v>
      </c>
      <c r="D10" s="138" t="s">
        <v>512</v>
      </c>
      <c r="E10" s="143"/>
    </row>
    <row r="11" spans="1:5" s="147" customFormat="1">
      <c r="A11" s="134"/>
      <c r="B11" s="144" t="s">
        <v>513</v>
      </c>
      <c r="C11" s="145">
        <f>+C9*(1-C10)</f>
        <v>6.336E-2</v>
      </c>
      <c r="D11" s="138"/>
      <c r="E11" s="146"/>
    </row>
    <row r="12" spans="1:5" s="141" customFormat="1" ht="27.6">
      <c r="A12" s="134"/>
      <c r="B12" s="144" t="s">
        <v>38</v>
      </c>
      <c r="C12" s="139">
        <v>0.3</v>
      </c>
      <c r="D12" s="138" t="s">
        <v>514</v>
      </c>
      <c r="E12" s="148"/>
    </row>
    <row r="13" spans="1:5">
      <c r="C13" s="149"/>
      <c r="D13" s="138"/>
      <c r="E13" s="150"/>
    </row>
    <row r="14" spans="1:5" s="131" customFormat="1">
      <c r="A14" s="134" t="s">
        <v>515</v>
      </c>
      <c r="B14" s="151"/>
      <c r="C14" s="152"/>
      <c r="D14" s="138"/>
      <c r="E14" s="153"/>
    </row>
    <row r="15" spans="1:5" s="131" customFormat="1">
      <c r="A15" s="140"/>
      <c r="B15" s="126" t="s">
        <v>39</v>
      </c>
      <c r="C15" s="154">
        <v>0.92</v>
      </c>
      <c r="D15" s="138" t="s">
        <v>516</v>
      </c>
      <c r="E15" s="155"/>
    </row>
    <row r="16" spans="1:5" s="131" customFormat="1">
      <c r="A16" s="140"/>
      <c r="B16" s="126" t="s">
        <v>40</v>
      </c>
      <c r="C16" s="156">
        <f>+C15*(1+(+C12/C26)*(1-C10))</f>
        <v>1.1802285714285716</v>
      </c>
      <c r="D16" s="157" t="s">
        <v>517</v>
      </c>
      <c r="E16" s="155"/>
    </row>
    <row r="17" spans="1:5" s="131" customFormat="1">
      <c r="A17" s="140"/>
      <c r="B17" s="126" t="s">
        <v>41</v>
      </c>
      <c r="C17" s="137">
        <v>0.03</v>
      </c>
      <c r="D17" s="158" t="s">
        <v>518</v>
      </c>
      <c r="E17" s="159"/>
    </row>
    <row r="18" spans="1:5" s="131" customFormat="1">
      <c r="A18" s="140"/>
      <c r="B18" s="126" t="s">
        <v>42</v>
      </c>
      <c r="C18" s="137">
        <v>6.5000000000000002E-2</v>
      </c>
      <c r="D18" s="138" t="s">
        <v>519</v>
      </c>
      <c r="E18" s="159"/>
    </row>
    <row r="19" spans="1:5" s="141" customFormat="1">
      <c r="A19" s="134"/>
      <c r="B19" s="144" t="s">
        <v>43</v>
      </c>
      <c r="C19" s="160">
        <f>C17+(C16*C18)</f>
        <v>0.10671485714285715</v>
      </c>
      <c r="D19" s="158" t="s">
        <v>520</v>
      </c>
      <c r="E19" s="161"/>
    </row>
    <row r="20" spans="1:5" s="151" customFormat="1">
      <c r="A20" s="134"/>
      <c r="C20" s="160"/>
      <c r="D20" s="158"/>
      <c r="E20" s="162"/>
    </row>
    <row r="21" spans="1:5" s="131" customFormat="1">
      <c r="A21" s="140"/>
      <c r="B21" s="126" t="s">
        <v>44</v>
      </c>
      <c r="C21" s="137">
        <v>1.67E-2</v>
      </c>
      <c r="D21" s="158" t="s">
        <v>521</v>
      </c>
      <c r="E21" s="159"/>
    </row>
    <row r="22" spans="1:5" s="131" customFormat="1">
      <c r="A22" s="140"/>
      <c r="B22" s="126" t="s">
        <v>522</v>
      </c>
      <c r="C22" s="137">
        <v>0.02</v>
      </c>
      <c r="D22" s="158" t="s">
        <v>523</v>
      </c>
      <c r="E22" s="159"/>
    </row>
    <row r="23" spans="1:5" s="131" customFormat="1">
      <c r="A23" s="140"/>
      <c r="B23" s="126" t="s">
        <v>524</v>
      </c>
      <c r="C23" s="137">
        <v>0.02</v>
      </c>
      <c r="D23" s="158" t="s">
        <v>525</v>
      </c>
      <c r="E23" s="159"/>
    </row>
    <row r="24" spans="1:5" s="131" customFormat="1">
      <c r="A24" s="140"/>
      <c r="B24" s="126" t="s">
        <v>526</v>
      </c>
      <c r="C24" s="137">
        <v>0.04</v>
      </c>
      <c r="D24" s="158" t="s">
        <v>527</v>
      </c>
      <c r="E24" s="159"/>
    </row>
    <row r="25" spans="1:5" s="147" customFormat="1">
      <c r="A25" s="134"/>
      <c r="B25" s="144" t="s">
        <v>45</v>
      </c>
      <c r="C25" s="145">
        <f>(1+(C19+C21+C22))*(1+C24)/(1+C23)-1</f>
        <v>0.16583475630252109</v>
      </c>
      <c r="D25" s="138"/>
      <c r="E25" s="146"/>
    </row>
    <row r="26" spans="1:5" s="141" customFormat="1">
      <c r="A26" s="134"/>
      <c r="B26" s="144" t="s">
        <v>38</v>
      </c>
      <c r="C26" s="163">
        <f>1-C12</f>
        <v>0.7</v>
      </c>
      <c r="D26" s="138" t="s">
        <v>528</v>
      </c>
      <c r="E26" s="161"/>
    </row>
    <row r="27" spans="1:5" s="141" customFormat="1">
      <c r="A27" s="134"/>
      <c r="B27" s="151"/>
      <c r="C27" s="164"/>
      <c r="D27" s="138"/>
      <c r="E27" s="161"/>
    </row>
    <row r="28" spans="1:5" s="141" customFormat="1">
      <c r="A28" s="134" t="s">
        <v>46</v>
      </c>
      <c r="B28" s="131"/>
      <c r="C28" s="165"/>
      <c r="D28" s="138"/>
      <c r="E28" s="161"/>
    </row>
    <row r="29" spans="1:5" s="147" customFormat="1">
      <c r="A29" s="134"/>
      <c r="B29" s="144" t="s">
        <v>529</v>
      </c>
      <c r="C29" s="145">
        <f>+C11*C12+C25*C26</f>
        <v>0.13509232941176477</v>
      </c>
      <c r="D29" s="158" t="s">
        <v>235</v>
      </c>
      <c r="E29" s="166"/>
    </row>
    <row r="30" spans="1:5" s="147" customFormat="1">
      <c r="A30" s="140"/>
      <c r="B30" s="126"/>
      <c r="C30" s="167"/>
      <c r="D30" s="158"/>
      <c r="E30" s="166"/>
    </row>
    <row r="31" spans="1:5" s="169" customFormat="1">
      <c r="A31" s="140"/>
      <c r="B31" s="144" t="s">
        <v>530</v>
      </c>
      <c r="C31" s="145">
        <f>(1+C29)/(1+C24)-1</f>
        <v>9.1434932126696733E-2</v>
      </c>
      <c r="D31" s="158" t="s">
        <v>531</v>
      </c>
      <c r="E31" s="168"/>
    </row>
    <row r="32" spans="1:5" s="170" customFormat="1">
      <c r="A32" s="140"/>
      <c r="C32" s="171"/>
      <c r="D32" s="138"/>
      <c r="E32" s="172"/>
    </row>
    <row r="33" spans="1:5" s="170" customFormat="1">
      <c r="A33" s="134" t="s">
        <v>532</v>
      </c>
      <c r="C33" s="171"/>
      <c r="D33" s="138"/>
      <c r="E33" s="172"/>
    </row>
    <row r="34" spans="1:5" s="170" customFormat="1" ht="27.6">
      <c r="A34" s="140"/>
      <c r="B34" s="144" t="s">
        <v>533</v>
      </c>
      <c r="C34" s="145">
        <f>C7+(C16*C18)+C22</f>
        <v>0.17671485714285715</v>
      </c>
      <c r="D34" s="158" t="s">
        <v>534</v>
      </c>
    </row>
    <row r="35" spans="1:5" s="170" customFormat="1">
      <c r="A35" s="140"/>
      <c r="B35" s="144"/>
      <c r="C35" s="173"/>
      <c r="D35" s="158"/>
    </row>
    <row r="36" spans="1:5" s="175" customFormat="1">
      <c r="A36" s="134"/>
      <c r="B36" s="144" t="s">
        <v>535</v>
      </c>
      <c r="C36" s="145">
        <f>C12*C11+C34*C26</f>
        <v>0.14270839999999999</v>
      </c>
      <c r="D36" s="138" t="s">
        <v>536</v>
      </c>
      <c r="E36" s="174"/>
    </row>
    <row r="37" spans="1:5" s="131" customFormat="1">
      <c r="A37" s="140"/>
      <c r="B37" s="126" t="s">
        <v>537</v>
      </c>
      <c r="C37" s="176">
        <f>C29-C36</f>
        <v>-7.6160705882352131E-3</v>
      </c>
      <c r="D37" s="177"/>
      <c r="E37" s="159"/>
    </row>
    <row r="38" spans="1:5">
      <c r="D38" s="138"/>
    </row>
  </sheetData>
  <mergeCells count="5">
    <mergeCell ref="A1:D1"/>
    <mergeCell ref="A2:D2"/>
    <mergeCell ref="A3:B4"/>
    <mergeCell ref="C3:C4"/>
    <mergeCell ref="D3:D4"/>
  </mergeCells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F7B29-4FEE-4BF7-BFCB-55C4E9EC9456}">
  <dimension ref="B1:K9"/>
  <sheetViews>
    <sheetView showGridLines="0" topLeftCell="A7" workbookViewId="0">
      <selection activeCell="L10" sqref="L10"/>
    </sheetView>
  </sheetViews>
  <sheetFormatPr defaultRowHeight="15.6"/>
  <cols>
    <col min="2" max="2" width="12.59765625" bestFit="1" customWidth="1"/>
  </cols>
  <sheetData>
    <row r="1" spans="2:11">
      <c r="B1" t="s">
        <v>737</v>
      </c>
      <c r="C1">
        <v>2015</v>
      </c>
      <c r="D1">
        <v>2016</v>
      </c>
      <c r="E1">
        <v>2017</v>
      </c>
      <c r="F1">
        <v>2018</v>
      </c>
      <c r="G1">
        <v>2019</v>
      </c>
      <c r="H1">
        <v>2020</v>
      </c>
      <c r="I1">
        <v>2021</v>
      </c>
      <c r="J1">
        <v>2022</v>
      </c>
      <c r="K1">
        <v>2023</v>
      </c>
    </row>
    <row r="2" spans="2:11">
      <c r="B2" t="s">
        <v>6</v>
      </c>
      <c r="C2" s="720">
        <v>0.236599</v>
      </c>
      <c r="D2" s="720">
        <v>0.18628600000000001</v>
      </c>
      <c r="E2" s="720">
        <v>0.19943</v>
      </c>
      <c r="F2" s="720">
        <v>0.19139800000000001</v>
      </c>
      <c r="G2" s="720">
        <v>0.16056400000000001</v>
      </c>
      <c r="H2" s="720">
        <v>0.13980000000000001</v>
      </c>
      <c r="I2" s="720">
        <v>0.129355</v>
      </c>
      <c r="J2" s="720">
        <v>0.12645100000000001</v>
      </c>
      <c r="K2" s="720">
        <v>0.13784299999999999</v>
      </c>
    </row>
    <row r="3" spans="2:11">
      <c r="B3" t="s">
        <v>77</v>
      </c>
      <c r="C3" s="720">
        <v>0.65622100000000005</v>
      </c>
      <c r="D3" s="720">
        <v>0.63427500000000003</v>
      </c>
      <c r="E3" s="720">
        <v>0.62333899999999998</v>
      </c>
      <c r="F3" s="720">
        <v>0.616784</v>
      </c>
      <c r="G3" s="720">
        <v>0.58315300000000003</v>
      </c>
      <c r="H3" s="720">
        <v>0.53637199999999996</v>
      </c>
      <c r="I3" s="720">
        <v>0.51053300000000001</v>
      </c>
      <c r="J3" s="720">
        <v>0.49287799999999998</v>
      </c>
      <c r="K3" s="720">
        <v>0.50723399999999996</v>
      </c>
    </row>
    <row r="4" spans="2:11">
      <c r="B4" t="s">
        <v>738</v>
      </c>
      <c r="C4" s="721">
        <v>0.57565699999999997</v>
      </c>
      <c r="D4" s="721">
        <v>0.52411399999999997</v>
      </c>
      <c r="E4" s="721">
        <v>0.56123100000000004</v>
      </c>
      <c r="F4" s="721">
        <v>0.55027999999999999</v>
      </c>
      <c r="G4" s="721">
        <v>0.52674699999999997</v>
      </c>
      <c r="H4" s="721">
        <v>0.51448899999999997</v>
      </c>
      <c r="I4" s="721">
        <v>0.55234700000000003</v>
      </c>
      <c r="J4" s="721">
        <v>0.57642899999999997</v>
      </c>
      <c r="K4" s="721">
        <v>0.58932799999999996</v>
      </c>
    </row>
    <row r="6" spans="2:11">
      <c r="B6" t="s">
        <v>739</v>
      </c>
      <c r="C6">
        <v>2015</v>
      </c>
      <c r="D6">
        <v>2016</v>
      </c>
      <c r="E6">
        <v>2017</v>
      </c>
      <c r="F6">
        <v>2018</v>
      </c>
      <c r="G6">
        <v>2019</v>
      </c>
      <c r="H6">
        <v>2020</v>
      </c>
      <c r="I6">
        <v>2021</v>
      </c>
      <c r="J6">
        <v>2022</v>
      </c>
      <c r="K6">
        <v>2023</v>
      </c>
    </row>
    <row r="7" spans="2:11">
      <c r="B7" t="s">
        <v>6</v>
      </c>
      <c r="C7" s="720">
        <v>7.8756999999999994E-2</v>
      </c>
      <c r="D7" s="720">
        <v>0.141565</v>
      </c>
      <c r="E7" s="720">
        <v>0.187918</v>
      </c>
      <c r="F7" s="720">
        <v>0.227739</v>
      </c>
      <c r="G7" s="720">
        <v>7.8955999999999998E-2</v>
      </c>
      <c r="H7" s="720">
        <v>3.5413E-2</v>
      </c>
      <c r="I7" s="720">
        <v>4.1409999999999997E-3</v>
      </c>
      <c r="J7" s="720">
        <v>2.6336999999999999E-2</v>
      </c>
      <c r="K7" s="720">
        <v>-1.4357E-2</v>
      </c>
    </row>
    <row r="8" spans="2:11">
      <c r="B8" t="s">
        <v>77</v>
      </c>
      <c r="C8" s="720">
        <v>0.28720800000000002</v>
      </c>
      <c r="D8" s="720">
        <v>0.30736000000000002</v>
      </c>
      <c r="E8" s="720">
        <v>0.30089500000000002</v>
      </c>
      <c r="F8" s="720">
        <v>0.29103800000000002</v>
      </c>
      <c r="G8" s="720">
        <v>0.27928500000000001</v>
      </c>
      <c r="H8" s="720">
        <v>0.25773400000000002</v>
      </c>
      <c r="I8" s="720">
        <v>0.240568</v>
      </c>
      <c r="J8" s="720">
        <v>0.27987000000000001</v>
      </c>
      <c r="K8" s="720">
        <v>0.27643099999999998</v>
      </c>
    </row>
    <row r="9" spans="2:11">
      <c r="B9" t="s">
        <v>738</v>
      </c>
      <c r="C9" s="721">
        <v>1.66387</v>
      </c>
      <c r="D9" s="721">
        <v>1.639073</v>
      </c>
      <c r="E9" s="721">
        <v>1.772802</v>
      </c>
      <c r="F9" s="721">
        <v>1.9228160000000001</v>
      </c>
      <c r="G9" s="721">
        <v>1.391243</v>
      </c>
      <c r="H9" s="721">
        <v>1.3131520000000001</v>
      </c>
      <c r="I9" s="721">
        <v>1.119375</v>
      </c>
      <c r="J9" s="721">
        <v>0.97961299999999996</v>
      </c>
      <c r="K9" s="721">
        <v>0.97760400000000003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51567-87AC-4D77-915B-F851D4C73AA2}">
  <sheetPr>
    <tabColor theme="3" tint="0.39997558519241921"/>
  </sheetPr>
  <dimension ref="B1:U117"/>
  <sheetViews>
    <sheetView showGridLines="0" topLeftCell="H97" zoomScale="140" zoomScaleNormal="140" workbookViewId="0">
      <selection activeCell="B97" sqref="B97"/>
    </sheetView>
  </sheetViews>
  <sheetFormatPr defaultColWidth="7.69921875" defaultRowHeight="13.8"/>
  <cols>
    <col min="1" max="1" width="2.5" style="180" customWidth="1"/>
    <col min="2" max="2" width="28.5" style="180" bestFit="1" customWidth="1"/>
    <col min="3" max="12" width="7.59765625" style="184" customWidth="1"/>
    <col min="13" max="13" width="7.69921875" style="180"/>
    <col min="14" max="14" width="4.8984375" style="180" bestFit="1" customWidth="1"/>
    <col min="15" max="15" width="6.69921875" style="184" bestFit="1" customWidth="1"/>
    <col min="16" max="16" width="5.8984375" style="184" bestFit="1" customWidth="1"/>
    <col min="17" max="17" width="10.69921875" style="184" bestFit="1" customWidth="1"/>
    <col min="18" max="18" width="4.3984375" style="184" customWidth="1"/>
    <col min="19" max="19" width="5.3984375" style="184" bestFit="1" customWidth="1"/>
    <col min="20" max="20" width="13.09765625" style="184" bestFit="1" customWidth="1"/>
    <col min="21" max="21" width="12.09765625" style="184" bestFit="1" customWidth="1"/>
    <col min="22" max="16384" width="7.69921875" style="180"/>
  </cols>
  <sheetData>
    <row r="1" spans="2:21">
      <c r="B1" s="182" t="s">
        <v>541</v>
      </c>
    </row>
    <row r="2" spans="2:21">
      <c r="B2" s="204" t="s">
        <v>256</v>
      </c>
      <c r="C2" s="194">
        <v>2020</v>
      </c>
      <c r="D2" s="198" t="s">
        <v>540</v>
      </c>
      <c r="E2" s="194">
        <f>C2+1</f>
        <v>2021</v>
      </c>
      <c r="F2" s="198" t="s">
        <v>540</v>
      </c>
      <c r="G2" s="194">
        <f>E2+1</f>
        <v>2022</v>
      </c>
      <c r="H2" s="198" t="s">
        <v>540</v>
      </c>
      <c r="I2" s="194">
        <f>G2+1</f>
        <v>2023</v>
      </c>
      <c r="J2" s="198" t="s">
        <v>540</v>
      </c>
      <c r="K2" s="194">
        <f>I2+1</f>
        <v>2024</v>
      </c>
      <c r="L2" s="198" t="s">
        <v>540</v>
      </c>
    </row>
    <row r="3" spans="2:21">
      <c r="B3" s="204" t="s">
        <v>75</v>
      </c>
      <c r="C3" s="195">
        <v>99000</v>
      </c>
      <c r="D3" s="199" t="s">
        <v>19</v>
      </c>
      <c r="E3" s="195">
        <v>110000</v>
      </c>
      <c r="F3" s="199">
        <f t="shared" ref="F3:F15" si="0">E3/C3-1</f>
        <v>0.11111111111111116</v>
      </c>
      <c r="G3" s="195">
        <v>90000</v>
      </c>
      <c r="H3" s="199">
        <f>G3/E3-1</f>
        <v>-0.18181818181818177</v>
      </c>
      <c r="I3" s="195">
        <v>115000</v>
      </c>
      <c r="J3" s="199">
        <f>I3/G3-1</f>
        <v>0.27777777777777768</v>
      </c>
      <c r="K3" s="195">
        <v>143000</v>
      </c>
      <c r="L3" s="199">
        <f>K3/I3-1</f>
        <v>0.24347826086956514</v>
      </c>
      <c r="O3" s="184" t="s">
        <v>333</v>
      </c>
      <c r="P3" s="184" t="s">
        <v>133</v>
      </c>
      <c r="Q3" s="184" t="s">
        <v>542</v>
      </c>
    </row>
    <row r="4" spans="2:21">
      <c r="B4" s="215" t="s">
        <v>76</v>
      </c>
      <c r="C4" s="196">
        <f>-60%*C3</f>
        <v>-59400</v>
      </c>
      <c r="D4" s="199" t="s">
        <v>19</v>
      </c>
      <c r="E4" s="196">
        <f>-65.4%*E3</f>
        <v>-71940</v>
      </c>
      <c r="F4" s="199">
        <f t="shared" si="0"/>
        <v>0.21111111111111103</v>
      </c>
      <c r="G4" s="196">
        <f>-74.5%*G3</f>
        <v>-67050</v>
      </c>
      <c r="H4" s="199">
        <f t="shared" ref="H4:L21" si="1">G4/E4-1</f>
        <v>-6.7973311092577093E-2</v>
      </c>
      <c r="I4" s="196">
        <f>-68.4996%*I3</f>
        <v>-78774.540000000008</v>
      </c>
      <c r="J4" s="199">
        <f t="shared" si="1"/>
        <v>0.17486263982102912</v>
      </c>
      <c r="K4" s="196">
        <f>-65%*K3</f>
        <v>-92950</v>
      </c>
      <c r="L4" s="199">
        <f t="shared" si="1"/>
        <v>0.17994976549529818</v>
      </c>
      <c r="N4" s="200">
        <f>C2</f>
        <v>2020</v>
      </c>
      <c r="O4" s="189">
        <f>C3</f>
        <v>99000</v>
      </c>
      <c r="P4" s="189">
        <f>C20</f>
        <v>31952.861952861953</v>
      </c>
      <c r="Q4" s="193">
        <f>P4/O4</f>
        <v>0.32275618134203993</v>
      </c>
      <c r="R4" s="193"/>
      <c r="T4" s="184" t="s">
        <v>543</v>
      </c>
      <c r="U4" s="184" t="s">
        <v>544</v>
      </c>
    </row>
    <row r="5" spans="2:21">
      <c r="B5" s="204" t="s">
        <v>429</v>
      </c>
      <c r="C5" s="195">
        <f t="shared" ref="C5:G5" si="2">C3+C4</f>
        <v>39600</v>
      </c>
      <c r="D5" s="199" t="s">
        <v>19</v>
      </c>
      <c r="E5" s="195">
        <f t="shared" si="2"/>
        <v>38060</v>
      </c>
      <c r="F5" s="199">
        <f t="shared" si="0"/>
        <v>-3.8888888888888862E-2</v>
      </c>
      <c r="G5" s="195">
        <f t="shared" si="2"/>
        <v>22950</v>
      </c>
      <c r="H5" s="199">
        <f t="shared" si="1"/>
        <v>-0.39700472937467157</v>
      </c>
      <c r="I5" s="195">
        <f>I3+I4</f>
        <v>36225.459999999992</v>
      </c>
      <c r="J5" s="199">
        <f t="shared" si="1"/>
        <v>0.57845141612200401</v>
      </c>
      <c r="K5" s="195">
        <f>K3+K4</f>
        <v>50050</v>
      </c>
      <c r="L5" s="199">
        <f t="shared" si="1"/>
        <v>0.38162496763326148</v>
      </c>
      <c r="N5" s="200">
        <f>E2</f>
        <v>2021</v>
      </c>
      <c r="O5" s="189">
        <f>E3</f>
        <v>110000</v>
      </c>
      <c r="P5" s="189">
        <f>E20</f>
        <v>30369.090909090912</v>
      </c>
      <c r="Q5" s="193">
        <f t="shared" ref="Q5:Q8" si="3">P5/O5</f>
        <v>0.27608264462809917</v>
      </c>
      <c r="R5" s="193"/>
      <c r="S5" s="189">
        <f>N5</f>
        <v>2021</v>
      </c>
      <c r="T5" s="186">
        <f>F3</f>
        <v>0.11111111111111116</v>
      </c>
      <c r="U5" s="186">
        <f>F20</f>
        <v>-4.9565858798735429E-2</v>
      </c>
    </row>
    <row r="6" spans="2:21">
      <c r="B6" s="227" t="s">
        <v>77</v>
      </c>
      <c r="C6" s="197">
        <f>C5/C3</f>
        <v>0.4</v>
      </c>
      <c r="D6" s="199" t="s">
        <v>19</v>
      </c>
      <c r="E6" s="197">
        <f t="shared" ref="E6:K6" si="4">E5/E3</f>
        <v>0.34599999999999997</v>
      </c>
      <c r="F6" s="199">
        <f t="shared" si="0"/>
        <v>-0.13500000000000012</v>
      </c>
      <c r="G6" s="197">
        <f t="shared" si="4"/>
        <v>0.255</v>
      </c>
      <c r="H6" s="199">
        <f t="shared" si="1"/>
        <v>-0.26300578034682076</v>
      </c>
      <c r="I6" s="197">
        <f t="shared" si="4"/>
        <v>0.31500399999999995</v>
      </c>
      <c r="J6" s="199">
        <f t="shared" si="1"/>
        <v>0.23530980392156842</v>
      </c>
      <c r="K6" s="197">
        <f t="shared" si="4"/>
        <v>0.35</v>
      </c>
      <c r="L6" s="199">
        <f t="shared" si="1"/>
        <v>0.11109700194283256</v>
      </c>
      <c r="N6" s="200">
        <f>G2</f>
        <v>2022</v>
      </c>
      <c r="O6" s="189">
        <f>G3</f>
        <v>90000</v>
      </c>
      <c r="P6" s="189">
        <f>G20</f>
        <v>12700</v>
      </c>
      <c r="Q6" s="193">
        <f t="shared" si="3"/>
        <v>0.1411111111111111</v>
      </c>
      <c r="R6" s="193"/>
      <c r="S6" s="189">
        <f t="shared" ref="S6:S8" si="5">N6</f>
        <v>2022</v>
      </c>
      <c r="T6" s="186">
        <f>H3</f>
        <v>-0.18181818181818177</v>
      </c>
      <c r="U6" s="186">
        <f>H20</f>
        <v>-0.58181165060168838</v>
      </c>
    </row>
    <row r="7" spans="2:21">
      <c r="B7" s="215" t="s">
        <v>78</v>
      </c>
      <c r="C7" s="196">
        <f>E7/1.08</f>
        <v>-13047.138047138045</v>
      </c>
      <c r="D7" s="199" t="s">
        <v>19</v>
      </c>
      <c r="E7" s="196">
        <f>G7/1.1</f>
        <v>-14090.90909090909</v>
      </c>
      <c r="F7" s="199">
        <f t="shared" si="0"/>
        <v>8.0000000000000071E-2</v>
      </c>
      <c r="G7" s="196">
        <v>-15500</v>
      </c>
      <c r="H7" s="199">
        <f t="shared" si="1"/>
        <v>0.10000000000000009</v>
      </c>
      <c r="I7" s="196">
        <v>-14999.5</v>
      </c>
      <c r="J7" s="199">
        <f t="shared" si="1"/>
        <v>-3.2290322580645126E-2</v>
      </c>
      <c r="K7" s="196">
        <v>-16500</v>
      </c>
      <c r="L7" s="199">
        <f t="shared" si="1"/>
        <v>0.10003666788892973</v>
      </c>
      <c r="N7" s="200">
        <f>I2</f>
        <v>2023</v>
      </c>
      <c r="O7" s="189">
        <f>I3</f>
        <v>115000</v>
      </c>
      <c r="P7" s="189">
        <f>I20</f>
        <v>27225.959999999992</v>
      </c>
      <c r="Q7" s="193">
        <f t="shared" si="3"/>
        <v>0.2367474782608695</v>
      </c>
      <c r="R7" s="193"/>
      <c r="S7" s="189">
        <f t="shared" si="5"/>
        <v>2023</v>
      </c>
      <c r="T7" s="186">
        <f>J3</f>
        <v>0.27777777777777768</v>
      </c>
      <c r="U7" s="186">
        <f>J20</f>
        <v>1.1437763779527552</v>
      </c>
    </row>
    <row r="8" spans="2:21">
      <c r="B8" s="215" t="s">
        <v>79</v>
      </c>
      <c r="C8" s="196">
        <v>-2100</v>
      </c>
      <c r="D8" s="199" t="s">
        <v>19</v>
      </c>
      <c r="E8" s="196">
        <f>-42*50</f>
        <v>-2100</v>
      </c>
      <c r="F8" s="199">
        <f t="shared" si="0"/>
        <v>0</v>
      </c>
      <c r="G8" s="196">
        <v>-3500</v>
      </c>
      <c r="H8" s="199">
        <f t="shared" si="1"/>
        <v>0.66666666666666674</v>
      </c>
      <c r="I8" s="196">
        <f>-60*50</f>
        <v>-3000</v>
      </c>
      <c r="J8" s="199">
        <f t="shared" si="1"/>
        <v>-0.1428571428571429</v>
      </c>
      <c r="K8" s="196">
        <v>-4500</v>
      </c>
      <c r="L8" s="199">
        <f t="shared" si="1"/>
        <v>0.5</v>
      </c>
      <c r="N8" s="200">
        <f>K2</f>
        <v>2024</v>
      </c>
      <c r="O8" s="189">
        <f>K3</f>
        <v>143000</v>
      </c>
      <c r="P8" s="189">
        <f>K20</f>
        <v>38800</v>
      </c>
      <c r="Q8" s="193">
        <f t="shared" si="3"/>
        <v>0.27132867132867133</v>
      </c>
      <c r="R8" s="193"/>
      <c r="S8" s="189">
        <f t="shared" si="5"/>
        <v>2024</v>
      </c>
      <c r="T8" s="186">
        <f>L3</f>
        <v>0.24347826086956514</v>
      </c>
      <c r="U8" s="186">
        <f>L20</f>
        <v>0.42511044605957005</v>
      </c>
    </row>
    <row r="9" spans="2:21">
      <c r="B9" s="204" t="s">
        <v>538</v>
      </c>
      <c r="C9" s="195">
        <f>C5+C7+C8</f>
        <v>24452.861952861953</v>
      </c>
      <c r="D9" s="199" t="s">
        <v>19</v>
      </c>
      <c r="E9" s="195">
        <f>E5+E7+E8</f>
        <v>21869.090909090912</v>
      </c>
      <c r="F9" s="199">
        <f t="shared" si="0"/>
        <v>-0.10566333907056791</v>
      </c>
      <c r="G9" s="195">
        <f>G5+G7+G8</f>
        <v>3950</v>
      </c>
      <c r="H9" s="199">
        <f t="shared" si="1"/>
        <v>-0.81937978051213833</v>
      </c>
      <c r="I9" s="195">
        <f>I5+I7+I8</f>
        <v>18225.959999999992</v>
      </c>
      <c r="J9" s="199">
        <f t="shared" si="1"/>
        <v>3.6141670886075925</v>
      </c>
      <c r="K9" s="195">
        <f>K5+K7+K8</f>
        <v>29050</v>
      </c>
      <c r="L9" s="199">
        <f t="shared" si="1"/>
        <v>0.5938803772201855</v>
      </c>
    </row>
    <row r="10" spans="2:21">
      <c r="B10" s="227" t="s">
        <v>81</v>
      </c>
      <c r="C10" s="197">
        <f>C9/C3</f>
        <v>0.24699860558446418</v>
      </c>
      <c r="D10" s="199" t="s">
        <v>19</v>
      </c>
      <c r="E10" s="197">
        <f>E9/E3</f>
        <v>0.19880991735537193</v>
      </c>
      <c r="F10" s="199">
        <f t="shared" si="0"/>
        <v>-0.19509700516351114</v>
      </c>
      <c r="G10" s="197">
        <f>G9/G3</f>
        <v>4.3888888888888887E-2</v>
      </c>
      <c r="H10" s="199">
        <f t="shared" si="1"/>
        <v>-0.7792419539592802</v>
      </c>
      <c r="I10" s="197">
        <f>I9/I3</f>
        <v>0.15848660869565209</v>
      </c>
      <c r="J10" s="199">
        <f t="shared" si="1"/>
        <v>2.6110872867363768</v>
      </c>
      <c r="K10" s="197">
        <f>K9/K3</f>
        <v>0.20314685314685316</v>
      </c>
      <c r="L10" s="199">
        <f t="shared" si="1"/>
        <v>0.281791911750499</v>
      </c>
    </row>
    <row r="11" spans="2:21">
      <c r="B11" s="215" t="s">
        <v>82</v>
      </c>
      <c r="C11" s="196">
        <v>-6573.4</v>
      </c>
      <c r="D11" s="199" t="s">
        <v>19</v>
      </c>
      <c r="E11" s="196">
        <v>-7092</v>
      </c>
      <c r="F11" s="199">
        <f t="shared" si="0"/>
        <v>7.8893723187391629E-2</v>
      </c>
      <c r="G11" s="196">
        <v>-6462</v>
      </c>
      <c r="H11" s="199">
        <f t="shared" si="1"/>
        <v>-8.8832487309644659E-2</v>
      </c>
      <c r="I11" s="196">
        <v>-7688.49</v>
      </c>
      <c r="J11" s="199">
        <f t="shared" si="1"/>
        <v>0.18980037140204264</v>
      </c>
      <c r="K11" s="196">
        <v>-8454</v>
      </c>
      <c r="L11" s="199">
        <f t="shared" si="1"/>
        <v>9.9565714464088462E-2</v>
      </c>
    </row>
    <row r="12" spans="2:21">
      <c r="B12" s="204" t="s">
        <v>500</v>
      </c>
      <c r="C12" s="195">
        <f>C9+C11</f>
        <v>17879.461952861951</v>
      </c>
      <c r="D12" s="199" t="s">
        <v>19</v>
      </c>
      <c r="E12" s="195">
        <f>E9+E11</f>
        <v>14777.090909090912</v>
      </c>
      <c r="F12" s="199">
        <f t="shared" si="0"/>
        <v>-0.17351590623645397</v>
      </c>
      <c r="G12" s="195">
        <f t="shared" ref="G12" si="6">G9+G11</f>
        <v>-2512</v>
      </c>
      <c r="H12" s="199">
        <f t="shared" si="1"/>
        <v>-1.1699928636464305</v>
      </c>
      <c r="I12" s="195">
        <f>I9+I11</f>
        <v>10537.469999999992</v>
      </c>
      <c r="J12" s="199">
        <f t="shared" si="1"/>
        <v>-5.1948527070063664</v>
      </c>
      <c r="K12" s="195">
        <f>K9+K11</f>
        <v>20596</v>
      </c>
      <c r="L12" s="199">
        <f t="shared" si="1"/>
        <v>0.95454886229806735</v>
      </c>
    </row>
    <row r="13" spans="2:21">
      <c r="B13" s="215" t="s">
        <v>83</v>
      </c>
      <c r="C13" s="196">
        <f>-C12*34%</f>
        <v>-6079.0170639730641</v>
      </c>
      <c r="D13" s="199" t="s">
        <v>19</v>
      </c>
      <c r="E13" s="196">
        <f t="shared" ref="E13:I13" si="7">-E12*34%</f>
        <v>-5024.2109090909107</v>
      </c>
      <c r="F13" s="199">
        <f t="shared" si="0"/>
        <v>-0.17351590623645385</v>
      </c>
      <c r="G13" s="196">
        <f t="shared" si="7"/>
        <v>854.08</v>
      </c>
      <c r="H13" s="199">
        <f t="shared" si="1"/>
        <v>-1.1699928636464305</v>
      </c>
      <c r="I13" s="196">
        <f t="shared" si="7"/>
        <v>-3582.7397999999976</v>
      </c>
      <c r="J13" s="199">
        <f t="shared" si="1"/>
        <v>-5.1948527070063664</v>
      </c>
      <c r="K13" s="196">
        <f>-K12*34%</f>
        <v>-7002.64</v>
      </c>
      <c r="L13" s="199">
        <f t="shared" si="1"/>
        <v>0.95454886229806735</v>
      </c>
    </row>
    <row r="14" spans="2:21">
      <c r="B14" s="204" t="s">
        <v>539</v>
      </c>
      <c r="C14" s="195">
        <f>C12+C13</f>
        <v>11800.444888888887</v>
      </c>
      <c r="D14" s="199" t="s">
        <v>19</v>
      </c>
      <c r="E14" s="195">
        <f t="shared" ref="E14:G14" si="8">E12+E13</f>
        <v>9752.880000000001</v>
      </c>
      <c r="F14" s="199">
        <f t="shared" si="0"/>
        <v>-0.17351590623645397</v>
      </c>
      <c r="G14" s="195">
        <f t="shared" si="8"/>
        <v>-1657.92</v>
      </c>
      <c r="H14" s="199">
        <f t="shared" si="1"/>
        <v>-1.1699928636464305</v>
      </c>
      <c r="I14" s="195">
        <f>I12+I13</f>
        <v>6954.7301999999945</v>
      </c>
      <c r="J14" s="199">
        <f t="shared" si="1"/>
        <v>-5.1948527070063664</v>
      </c>
      <c r="K14" s="195">
        <f>K12+K13</f>
        <v>13593.36</v>
      </c>
      <c r="L14" s="199">
        <f t="shared" si="1"/>
        <v>0.95454886229806757</v>
      </c>
    </row>
    <row r="15" spans="2:21">
      <c r="B15" s="227" t="s">
        <v>84</v>
      </c>
      <c r="C15" s="197">
        <f>C14/C3</f>
        <v>0.11919641301907967</v>
      </c>
      <c r="D15" s="199" t="s">
        <v>19</v>
      </c>
      <c r="E15" s="197">
        <f>E14/E3</f>
        <v>8.8662545454545466E-2</v>
      </c>
      <c r="F15" s="199">
        <f t="shared" si="0"/>
        <v>-0.2561643156128085</v>
      </c>
      <c r="G15" s="197">
        <f>G14/G3</f>
        <v>-1.8421333333333335E-2</v>
      </c>
      <c r="H15" s="199">
        <f t="shared" si="1"/>
        <v>-1.2077690555678595</v>
      </c>
      <c r="I15" s="197">
        <f>I14/I3</f>
        <v>6.047591478260865E-2</v>
      </c>
      <c r="J15" s="199">
        <f t="shared" si="1"/>
        <v>-4.2829282054832429</v>
      </c>
      <c r="K15" s="197">
        <f>K14/K3</f>
        <v>9.5058461538461536E-2</v>
      </c>
      <c r="L15" s="199">
        <f t="shared" si="1"/>
        <v>0.57183999415578834</v>
      </c>
    </row>
    <row r="16" spans="2:21">
      <c r="C16" s="189"/>
      <c r="D16" s="199"/>
      <c r="E16" s="189"/>
      <c r="F16" s="199"/>
      <c r="G16" s="189"/>
      <c r="H16" s="199"/>
      <c r="I16" s="191"/>
      <c r="J16" s="199"/>
      <c r="K16" s="191"/>
      <c r="L16" s="199"/>
    </row>
    <row r="17" spans="2:12">
      <c r="B17" s="181" t="s">
        <v>211</v>
      </c>
      <c r="C17" s="188"/>
      <c r="D17" s="199"/>
      <c r="E17" s="188"/>
      <c r="F17" s="199"/>
      <c r="G17" s="188"/>
      <c r="H17" s="199"/>
      <c r="I17" s="188"/>
      <c r="J17" s="199"/>
      <c r="K17" s="188"/>
      <c r="L17" s="199"/>
    </row>
    <row r="18" spans="2:12">
      <c r="B18" s="204" t="s">
        <v>80</v>
      </c>
      <c r="C18" s="194">
        <f>C9</f>
        <v>24452.861952861953</v>
      </c>
      <c r="D18" s="199" t="s">
        <v>19</v>
      </c>
      <c r="E18" s="194">
        <f t="shared" ref="E18:K18" si="9">E9</f>
        <v>21869.090909090912</v>
      </c>
      <c r="F18" s="199">
        <f>E18/C18-1</f>
        <v>-0.10566333907056791</v>
      </c>
      <c r="G18" s="194">
        <f t="shared" si="9"/>
        <v>3950</v>
      </c>
      <c r="H18" s="199">
        <f t="shared" si="1"/>
        <v>-0.81937978051213833</v>
      </c>
      <c r="I18" s="194">
        <f t="shared" si="9"/>
        <v>18225.959999999992</v>
      </c>
      <c r="J18" s="199">
        <f t="shared" si="1"/>
        <v>3.6141670886075925</v>
      </c>
      <c r="K18" s="194">
        <f t="shared" si="9"/>
        <v>29050</v>
      </c>
      <c r="L18" s="199">
        <f t="shared" si="1"/>
        <v>0.5938803772201855</v>
      </c>
    </row>
    <row r="19" spans="2:12">
      <c r="B19" s="215" t="s">
        <v>85</v>
      </c>
      <c r="C19" s="196">
        <v>7500</v>
      </c>
      <c r="D19" s="199" t="s">
        <v>19</v>
      </c>
      <c r="E19" s="196">
        <v>8500</v>
      </c>
      <c r="F19" s="199">
        <f>E19/C19-1</f>
        <v>0.1333333333333333</v>
      </c>
      <c r="G19" s="196">
        <v>8750</v>
      </c>
      <c r="H19" s="199">
        <f t="shared" si="1"/>
        <v>2.9411764705882248E-2</v>
      </c>
      <c r="I19" s="196">
        <v>9000</v>
      </c>
      <c r="J19" s="199">
        <f t="shared" si="1"/>
        <v>2.857142857142847E-2</v>
      </c>
      <c r="K19" s="196">
        <v>9750</v>
      </c>
      <c r="L19" s="199">
        <f t="shared" si="1"/>
        <v>8.3333333333333259E-2</v>
      </c>
    </row>
    <row r="20" spans="2:12">
      <c r="B20" s="204" t="s">
        <v>86</v>
      </c>
      <c r="C20" s="195">
        <f>C9+C19</f>
        <v>31952.861952861953</v>
      </c>
      <c r="D20" s="199" t="s">
        <v>19</v>
      </c>
      <c r="E20" s="195">
        <f>E9+E19</f>
        <v>30369.090909090912</v>
      </c>
      <c r="F20" s="199">
        <f>E20/C20-1</f>
        <v>-4.9565858798735429E-2</v>
      </c>
      <c r="G20" s="195">
        <f>G9+G19</f>
        <v>12700</v>
      </c>
      <c r="H20" s="199">
        <f t="shared" si="1"/>
        <v>-0.58181165060168838</v>
      </c>
      <c r="I20" s="195">
        <f>I9+I19</f>
        <v>27225.959999999992</v>
      </c>
      <c r="J20" s="199">
        <f t="shared" si="1"/>
        <v>1.1437763779527552</v>
      </c>
      <c r="K20" s="195">
        <f>K9+K19</f>
        <v>38800</v>
      </c>
      <c r="L20" s="199">
        <f t="shared" si="1"/>
        <v>0.42511044605957005</v>
      </c>
    </row>
    <row r="21" spans="2:12">
      <c r="B21" s="227" t="s">
        <v>87</v>
      </c>
      <c r="C21" s="197">
        <f>C20/C3</f>
        <v>0.32275618134203993</v>
      </c>
      <c r="D21" s="199" t="s">
        <v>19</v>
      </c>
      <c r="E21" s="197">
        <f>E20/E3</f>
        <v>0.27608264462809917</v>
      </c>
      <c r="F21" s="199">
        <f>E21/C21-1</f>
        <v>-0.14460927291886194</v>
      </c>
      <c r="G21" s="197">
        <f>G20/G3</f>
        <v>0.1411111111111111</v>
      </c>
      <c r="H21" s="199">
        <f t="shared" si="1"/>
        <v>-0.48888090629095238</v>
      </c>
      <c r="I21" s="197">
        <f>I20/I3</f>
        <v>0.2367474782608695</v>
      </c>
      <c r="J21" s="199">
        <f t="shared" si="1"/>
        <v>0.67773803491954765</v>
      </c>
      <c r="K21" s="197">
        <f>K20/K3</f>
        <v>0.27132867132867133</v>
      </c>
      <c r="L21" s="199">
        <f t="shared" si="1"/>
        <v>0.14606784123671712</v>
      </c>
    </row>
    <row r="22" spans="2:12">
      <c r="B22" s="182"/>
      <c r="C22" s="190"/>
      <c r="D22" s="190"/>
      <c r="E22" s="190"/>
      <c r="F22" s="190"/>
      <c r="G22" s="190"/>
      <c r="H22" s="190"/>
      <c r="I22" s="190"/>
      <c r="J22" s="190"/>
      <c r="K22" s="190"/>
      <c r="L22" s="190"/>
    </row>
    <row r="24" spans="2:12">
      <c r="B24" s="182" t="s">
        <v>541</v>
      </c>
      <c r="D24" s="203"/>
      <c r="F24" s="203"/>
      <c r="H24" s="203"/>
      <c r="J24" s="203"/>
      <c r="L24" s="203"/>
    </row>
    <row r="25" spans="2:12">
      <c r="B25" s="209" t="s">
        <v>256</v>
      </c>
      <c r="C25" s="194">
        <v>2020</v>
      </c>
      <c r="D25" s="203" t="s">
        <v>540</v>
      </c>
      <c r="E25" s="194">
        <f>C25+1</f>
        <v>2021</v>
      </c>
      <c r="F25" s="203" t="s">
        <v>540</v>
      </c>
      <c r="G25" s="194">
        <f>E25+1</f>
        <v>2022</v>
      </c>
      <c r="H25" s="203" t="s">
        <v>540</v>
      </c>
      <c r="I25" s="194">
        <f>G25+1</f>
        <v>2023</v>
      </c>
      <c r="J25" s="203" t="s">
        <v>540</v>
      </c>
      <c r="K25" s="194">
        <f>I25+1</f>
        <v>2024</v>
      </c>
      <c r="L25" s="203" t="s">
        <v>540</v>
      </c>
    </row>
    <row r="26" spans="2:12">
      <c r="B26" s="210" t="s">
        <v>90</v>
      </c>
      <c r="C26" s="206">
        <f>C51-C34-C28-C27</f>
        <v>4800.4448888888874</v>
      </c>
      <c r="D26" s="203" t="s">
        <v>19</v>
      </c>
      <c r="E26" s="206">
        <f>E51-E34-E28-E27</f>
        <v>1553.324888888892</v>
      </c>
      <c r="F26" s="203">
        <f>E26/C26-1</f>
        <v>-0.67642063916112882</v>
      </c>
      <c r="G26" s="206">
        <f>G51-G34-G28-G27</f>
        <v>3695.4048888888792</v>
      </c>
      <c r="H26" s="203">
        <f>G26/E26-1</f>
        <v>1.3790289560944569</v>
      </c>
      <c r="I26" s="206">
        <f>I51-I34-I28-I27</f>
        <v>4850.1350888888701</v>
      </c>
      <c r="J26" s="203">
        <f>I26/G26-1</f>
        <v>0.31247731567167758</v>
      </c>
      <c r="K26" s="206">
        <f>K51-K34-K28-K27</f>
        <v>5243.4950888888852</v>
      </c>
      <c r="L26" s="203" t="s">
        <v>547</v>
      </c>
    </row>
    <row r="27" spans="2:12">
      <c r="B27" s="210" t="s">
        <v>91</v>
      </c>
      <c r="C27" s="206">
        <v>15000</v>
      </c>
      <c r="D27" s="203" t="s">
        <v>19</v>
      </c>
      <c r="E27" s="206">
        <v>25000</v>
      </c>
      <c r="F27" s="203">
        <f t="shared" ref="F27:L41" si="10">E27/C27-1</f>
        <v>0.66666666666666674</v>
      </c>
      <c r="G27" s="206">
        <v>13200</v>
      </c>
      <c r="H27" s="203">
        <f t="shared" si="10"/>
        <v>-0.47199999999999998</v>
      </c>
      <c r="I27" s="206">
        <v>16000</v>
      </c>
      <c r="J27" s="203">
        <f t="shared" si="10"/>
        <v>0.21212121212121215</v>
      </c>
      <c r="K27" s="206">
        <v>19500</v>
      </c>
      <c r="L27" s="203">
        <f t="shared" si="10"/>
        <v>0.21875</v>
      </c>
    </row>
    <row r="28" spans="2:12">
      <c r="B28" s="210" t="s">
        <v>92</v>
      </c>
      <c r="C28" s="206">
        <v>20000</v>
      </c>
      <c r="D28" s="203" t="s">
        <v>19</v>
      </c>
      <c r="E28" s="206">
        <v>22500</v>
      </c>
      <c r="F28" s="203">
        <f t="shared" si="10"/>
        <v>0.125</v>
      </c>
      <c r="G28" s="206">
        <v>20500</v>
      </c>
      <c r="H28" s="203">
        <f t="shared" si="10"/>
        <v>-8.8888888888888906E-2</v>
      </c>
      <c r="I28" s="206">
        <v>25000</v>
      </c>
      <c r="J28" s="203">
        <f t="shared" si="10"/>
        <v>0.21951219512195119</v>
      </c>
      <c r="K28" s="206">
        <v>26000</v>
      </c>
      <c r="L28" s="203">
        <f t="shared" si="10"/>
        <v>4.0000000000000036E-2</v>
      </c>
    </row>
    <row r="29" spans="2:12">
      <c r="B29" s="211" t="s">
        <v>89</v>
      </c>
      <c r="C29" s="208">
        <f>SUM(C26:C28)</f>
        <v>39800.444888888887</v>
      </c>
      <c r="D29" s="203" t="s">
        <v>19</v>
      </c>
      <c r="E29" s="208">
        <f>SUM(E26:E28)</f>
        <v>49053.324888888892</v>
      </c>
      <c r="F29" s="203">
        <f t="shared" si="10"/>
        <v>0.23248182340251011</v>
      </c>
      <c r="G29" s="208">
        <f>SUM(G26:G28)</f>
        <v>37395.404888888879</v>
      </c>
      <c r="H29" s="203">
        <f t="shared" si="10"/>
        <v>-0.23765810016765365</v>
      </c>
      <c r="I29" s="208">
        <f>SUM(I26:I28)</f>
        <v>45850.13508888887</v>
      </c>
      <c r="J29" s="203">
        <f t="shared" si="10"/>
        <v>0.22609008312976187</v>
      </c>
      <c r="K29" s="208">
        <f>SUM(K26:K28)</f>
        <v>50743.495088888885</v>
      </c>
      <c r="L29" s="203">
        <f t="shared" si="10"/>
        <v>0.10672509449565082</v>
      </c>
    </row>
    <row r="30" spans="2:12">
      <c r="B30" s="212"/>
      <c r="C30" s="206"/>
      <c r="D30" s="203"/>
      <c r="E30" s="206"/>
      <c r="F30" s="203"/>
      <c r="G30" s="206"/>
      <c r="H30" s="203"/>
      <c r="I30" s="206"/>
      <c r="J30" s="203"/>
      <c r="K30" s="206"/>
      <c r="L30" s="203"/>
    </row>
    <row r="31" spans="2:12">
      <c r="B31" s="210" t="s">
        <v>93</v>
      </c>
      <c r="C31" s="206">
        <v>1000</v>
      </c>
      <c r="D31" s="203" t="s">
        <v>19</v>
      </c>
      <c r="E31" s="206">
        <v>2500</v>
      </c>
      <c r="F31" s="203">
        <f t="shared" si="10"/>
        <v>1.5</v>
      </c>
      <c r="G31" s="206">
        <v>3500</v>
      </c>
      <c r="H31" s="203">
        <f t="shared" si="10"/>
        <v>0.39999999999999991</v>
      </c>
      <c r="I31" s="206">
        <v>4000</v>
      </c>
      <c r="J31" s="203">
        <f t="shared" si="10"/>
        <v>0.14285714285714279</v>
      </c>
      <c r="K31" s="206">
        <v>4200</v>
      </c>
      <c r="L31" s="203">
        <f t="shared" si="10"/>
        <v>5.0000000000000044E-2</v>
      </c>
    </row>
    <row r="32" spans="2:12">
      <c r="B32" s="210" t="s">
        <v>48</v>
      </c>
      <c r="C32" s="206">
        <v>9500</v>
      </c>
      <c r="D32" s="203" t="s">
        <v>19</v>
      </c>
      <c r="E32" s="206">
        <v>10000</v>
      </c>
      <c r="F32" s="203">
        <f t="shared" si="10"/>
        <v>5.2631578947368363E-2</v>
      </c>
      <c r="G32" s="206">
        <v>13000</v>
      </c>
      <c r="H32" s="203">
        <f t="shared" si="10"/>
        <v>0.30000000000000004</v>
      </c>
      <c r="I32" s="206">
        <v>14000</v>
      </c>
      <c r="J32" s="203">
        <f t="shared" si="10"/>
        <v>7.6923076923076872E-2</v>
      </c>
      <c r="K32" s="206">
        <v>15000</v>
      </c>
      <c r="L32" s="203">
        <f t="shared" si="10"/>
        <v>7.1428571428571397E-2</v>
      </c>
    </row>
    <row r="33" spans="2:12">
      <c r="B33" s="210" t="s">
        <v>29</v>
      </c>
      <c r="C33" s="206">
        <v>75000</v>
      </c>
      <c r="D33" s="203" t="s">
        <v>19</v>
      </c>
      <c r="E33" s="206">
        <v>85000</v>
      </c>
      <c r="F33" s="203">
        <f t="shared" si="10"/>
        <v>0.1333333333333333</v>
      </c>
      <c r="G33" s="206">
        <v>87500</v>
      </c>
      <c r="H33" s="203">
        <f t="shared" si="10"/>
        <v>2.9411764705882248E-2</v>
      </c>
      <c r="I33" s="206">
        <v>90000</v>
      </c>
      <c r="J33" s="203">
        <f t="shared" si="10"/>
        <v>2.857142857142847E-2</v>
      </c>
      <c r="K33" s="206">
        <v>97500</v>
      </c>
      <c r="L33" s="203">
        <f t="shared" si="10"/>
        <v>8.3333333333333259E-2</v>
      </c>
    </row>
    <row r="34" spans="2:12">
      <c r="B34" s="211" t="s">
        <v>11</v>
      </c>
      <c r="C34" s="206">
        <f>SUM(C31:C33)</f>
        <v>85500</v>
      </c>
      <c r="D34" s="203" t="s">
        <v>19</v>
      </c>
      <c r="E34" s="206">
        <f>SUM(E31:E33)</f>
        <v>97500</v>
      </c>
      <c r="F34" s="203">
        <f t="shared" si="10"/>
        <v>0.14035087719298245</v>
      </c>
      <c r="G34" s="206">
        <f>SUM(G31:G33)</f>
        <v>104000</v>
      </c>
      <c r="H34" s="203">
        <f t="shared" si="10"/>
        <v>6.6666666666666652E-2</v>
      </c>
      <c r="I34" s="206">
        <f>SUM(I31:I33)</f>
        <v>108000</v>
      </c>
      <c r="J34" s="203">
        <f t="shared" si="10"/>
        <v>3.8461538461538547E-2</v>
      </c>
      <c r="K34" s="206">
        <f>SUM(K31:K33)</f>
        <v>116700</v>
      </c>
      <c r="L34" s="203">
        <f t="shared" si="10"/>
        <v>8.0555555555555491E-2</v>
      </c>
    </row>
    <row r="35" spans="2:12">
      <c r="B35" s="209" t="s">
        <v>546</v>
      </c>
      <c r="C35" s="208">
        <f>C29+C34</f>
        <v>125300.44488888889</v>
      </c>
      <c r="D35" s="203" t="s">
        <v>19</v>
      </c>
      <c r="E35" s="208">
        <f>E29+E34</f>
        <v>146553.32488888889</v>
      </c>
      <c r="F35" s="203">
        <f t="shared" si="10"/>
        <v>0.16961535945739192</v>
      </c>
      <c r="G35" s="208">
        <f>G29+G34</f>
        <v>141395.40488888888</v>
      </c>
      <c r="H35" s="203">
        <f t="shared" si="10"/>
        <v>-3.5194834398404429E-2</v>
      </c>
      <c r="I35" s="208">
        <f>I29+I34</f>
        <v>153850.13508888887</v>
      </c>
      <c r="J35" s="203">
        <f t="shared" si="10"/>
        <v>8.8084405640955321E-2</v>
      </c>
      <c r="K35" s="208">
        <f>K29+K34</f>
        <v>167443.49508888889</v>
      </c>
      <c r="L35" s="203">
        <f t="shared" si="10"/>
        <v>8.8354553553991133E-2</v>
      </c>
    </row>
    <row r="36" spans="2:12">
      <c r="C36" s="189"/>
      <c r="D36" s="203"/>
      <c r="E36" s="189"/>
      <c r="F36" s="203"/>
      <c r="G36" s="189"/>
      <c r="H36" s="203"/>
      <c r="I36" s="189"/>
      <c r="J36" s="203"/>
      <c r="K36" s="189"/>
      <c r="L36" s="203"/>
    </row>
    <row r="37" spans="2:12">
      <c r="B37" s="205" t="s">
        <v>95</v>
      </c>
      <c r="C37" s="206">
        <v>11500</v>
      </c>
      <c r="D37" s="203" t="s">
        <v>19</v>
      </c>
      <c r="E37" s="206">
        <v>12500</v>
      </c>
      <c r="F37" s="203">
        <f t="shared" si="10"/>
        <v>8.6956521739130377E-2</v>
      </c>
      <c r="G37" s="206">
        <v>11000</v>
      </c>
      <c r="H37" s="203">
        <f t="shared" si="10"/>
        <v>-0.12</v>
      </c>
      <c r="I37" s="206">
        <v>11500</v>
      </c>
      <c r="J37" s="203">
        <f t="shared" si="10"/>
        <v>4.5454545454545414E-2</v>
      </c>
      <c r="K37" s="206">
        <v>15000</v>
      </c>
      <c r="L37" s="203">
        <f t="shared" si="10"/>
        <v>0.30434782608695654</v>
      </c>
    </row>
    <row r="38" spans="2:12">
      <c r="B38" s="205" t="s">
        <v>96</v>
      </c>
      <c r="C38" s="206">
        <v>5000</v>
      </c>
      <c r="D38" s="203" t="s">
        <v>19</v>
      </c>
      <c r="E38" s="206">
        <v>6000</v>
      </c>
      <c r="F38" s="203">
        <f t="shared" si="10"/>
        <v>0.19999999999999996</v>
      </c>
      <c r="G38" s="206">
        <v>6500</v>
      </c>
      <c r="H38" s="203">
        <f t="shared" si="10"/>
        <v>8.3333333333333259E-2</v>
      </c>
      <c r="I38" s="206">
        <v>6000</v>
      </c>
      <c r="J38" s="203">
        <f t="shared" si="10"/>
        <v>-7.6923076923076872E-2</v>
      </c>
      <c r="K38" s="206">
        <v>7000</v>
      </c>
      <c r="L38" s="203">
        <f t="shared" si="10"/>
        <v>0.16666666666666674</v>
      </c>
    </row>
    <row r="39" spans="2:12">
      <c r="B39" s="205" t="s">
        <v>97</v>
      </c>
      <c r="C39" s="206">
        <v>3000</v>
      </c>
      <c r="D39" s="203" t="s">
        <v>19</v>
      </c>
      <c r="E39" s="206">
        <v>7500</v>
      </c>
      <c r="F39" s="203">
        <f t="shared" si="10"/>
        <v>1.5</v>
      </c>
      <c r="G39" s="206">
        <v>10000</v>
      </c>
      <c r="H39" s="203">
        <f t="shared" si="10"/>
        <v>0.33333333333333326</v>
      </c>
      <c r="I39" s="206">
        <v>7000</v>
      </c>
      <c r="J39" s="203">
        <f t="shared" si="10"/>
        <v>-0.30000000000000004</v>
      </c>
      <c r="K39" s="206">
        <v>12500</v>
      </c>
      <c r="L39" s="203">
        <f t="shared" si="10"/>
        <v>0.78571428571428581</v>
      </c>
    </row>
    <row r="40" spans="2:12">
      <c r="B40" s="205" t="s">
        <v>98</v>
      </c>
      <c r="C40" s="206">
        <v>0</v>
      </c>
      <c r="D40" s="203" t="s">
        <v>19</v>
      </c>
      <c r="E40" s="206">
        <v>0</v>
      </c>
      <c r="F40" s="203" t="s">
        <v>547</v>
      </c>
      <c r="G40" s="206">
        <v>10000</v>
      </c>
      <c r="H40" s="203" t="s">
        <v>547</v>
      </c>
      <c r="I40" s="206">
        <v>10000</v>
      </c>
      <c r="J40" s="203">
        <f t="shared" si="10"/>
        <v>0</v>
      </c>
      <c r="K40" s="206">
        <v>5000</v>
      </c>
      <c r="L40" s="203">
        <f t="shared" si="10"/>
        <v>-0.5</v>
      </c>
    </row>
    <row r="41" spans="2:12">
      <c r="B41" s="207" t="s">
        <v>94</v>
      </c>
      <c r="C41" s="208">
        <f>SUM(C37:C40)</f>
        <v>19500</v>
      </c>
      <c r="D41" s="203" t="s">
        <v>19</v>
      </c>
      <c r="E41" s="208">
        <f>SUM(E37:E40)</f>
        <v>26000</v>
      </c>
      <c r="F41" s="203">
        <f t="shared" si="10"/>
        <v>0.33333333333333326</v>
      </c>
      <c r="G41" s="208">
        <f>SUM(G37:G40)</f>
        <v>37500</v>
      </c>
      <c r="H41" s="203">
        <f t="shared" si="10"/>
        <v>0.44230769230769229</v>
      </c>
      <c r="I41" s="208">
        <f>SUM(I37:I40)</f>
        <v>34500</v>
      </c>
      <c r="J41" s="203">
        <f t="shared" si="10"/>
        <v>-7.999999999999996E-2</v>
      </c>
      <c r="K41" s="208">
        <f>SUM(K37:K40)</f>
        <v>39500</v>
      </c>
      <c r="L41" s="203">
        <f t="shared" si="10"/>
        <v>0.14492753623188404</v>
      </c>
    </row>
    <row r="42" spans="2:12">
      <c r="B42" s="212"/>
      <c r="C42" s="206"/>
      <c r="D42" s="203"/>
      <c r="E42" s="206"/>
      <c r="F42" s="203"/>
      <c r="G42" s="206"/>
      <c r="H42" s="203"/>
      <c r="I42" s="206"/>
      <c r="J42" s="203"/>
      <c r="K42" s="206"/>
      <c r="L42" s="203"/>
    </row>
    <row r="43" spans="2:12">
      <c r="B43" s="210" t="s">
        <v>99</v>
      </c>
      <c r="C43" s="206">
        <v>20000</v>
      </c>
      <c r="D43" s="203" t="s">
        <v>19</v>
      </c>
      <c r="E43" s="206">
        <v>25000</v>
      </c>
      <c r="F43" s="203">
        <f t="shared" ref="F43:L51" si="11">E43/C43-1</f>
        <v>0.25</v>
      </c>
      <c r="G43" s="206">
        <v>15000</v>
      </c>
      <c r="H43" s="203">
        <f t="shared" si="11"/>
        <v>-0.4</v>
      </c>
      <c r="I43" s="206">
        <v>15000</v>
      </c>
      <c r="J43" s="203">
        <f t="shared" si="11"/>
        <v>0</v>
      </c>
      <c r="K43" s="206">
        <v>18000</v>
      </c>
      <c r="L43" s="203">
        <f t="shared" si="11"/>
        <v>0.19999999999999996</v>
      </c>
    </row>
    <row r="44" spans="2:12">
      <c r="B44" s="210" t="s">
        <v>100</v>
      </c>
      <c r="C44" s="206">
        <v>30000</v>
      </c>
      <c r="D44" s="203" t="s">
        <v>19</v>
      </c>
      <c r="E44" s="206">
        <v>30000</v>
      </c>
      <c r="F44" s="203">
        <f t="shared" si="11"/>
        <v>0</v>
      </c>
      <c r="G44" s="206">
        <v>25000</v>
      </c>
      <c r="H44" s="203">
        <f t="shared" si="11"/>
        <v>-0.16666666666666663</v>
      </c>
      <c r="I44" s="206">
        <v>37500</v>
      </c>
      <c r="J44" s="203">
        <f t="shared" si="11"/>
        <v>0.5</v>
      </c>
      <c r="K44" s="206">
        <v>35000</v>
      </c>
      <c r="L44" s="203">
        <f t="shared" si="11"/>
        <v>-6.6666666666666652E-2</v>
      </c>
    </row>
    <row r="45" spans="2:12">
      <c r="B45" s="210" t="s">
        <v>103</v>
      </c>
      <c r="C45" s="206">
        <v>4000</v>
      </c>
      <c r="D45" s="203" t="s">
        <v>19</v>
      </c>
      <c r="E45" s="206">
        <v>5000</v>
      </c>
      <c r="F45" s="203">
        <f t="shared" si="11"/>
        <v>0.25</v>
      </c>
      <c r="G45" s="206">
        <v>5000</v>
      </c>
      <c r="H45" s="203">
        <f t="shared" si="11"/>
        <v>0</v>
      </c>
      <c r="I45" s="206">
        <v>7000</v>
      </c>
      <c r="J45" s="203">
        <f t="shared" si="11"/>
        <v>0.39999999999999991</v>
      </c>
      <c r="K45" s="206">
        <v>7500</v>
      </c>
      <c r="L45" s="203">
        <f t="shared" si="11"/>
        <v>7.1428571428571397E-2</v>
      </c>
    </row>
    <row r="46" spans="2:12">
      <c r="B46" s="211" t="s">
        <v>101</v>
      </c>
      <c r="C46" s="208">
        <f>SUM(C43:C45)</f>
        <v>54000</v>
      </c>
      <c r="D46" s="203" t="s">
        <v>19</v>
      </c>
      <c r="E46" s="208">
        <f>SUM(E43:E45)</f>
        <v>60000</v>
      </c>
      <c r="F46" s="203">
        <f t="shared" si="11"/>
        <v>0.11111111111111116</v>
      </c>
      <c r="G46" s="208">
        <f>SUM(G43:G45)</f>
        <v>45000</v>
      </c>
      <c r="H46" s="203">
        <f t="shared" si="11"/>
        <v>-0.25</v>
      </c>
      <c r="I46" s="208">
        <f>SUM(I43:I45)</f>
        <v>59500</v>
      </c>
      <c r="J46" s="203">
        <f t="shared" si="11"/>
        <v>0.32222222222222219</v>
      </c>
      <c r="K46" s="208">
        <f>SUM(K43:K45)</f>
        <v>60500</v>
      </c>
      <c r="L46" s="203">
        <f t="shared" si="11"/>
        <v>1.6806722689075571E-2</v>
      </c>
    </row>
    <row r="47" spans="2:12">
      <c r="B47" s="212"/>
      <c r="C47" s="206"/>
      <c r="D47" s="203"/>
      <c r="E47" s="206"/>
      <c r="F47" s="203"/>
      <c r="G47" s="206"/>
      <c r="H47" s="203"/>
      <c r="I47" s="206"/>
      <c r="J47" s="203"/>
      <c r="K47" s="206"/>
      <c r="L47" s="203"/>
    </row>
    <row r="48" spans="2:12">
      <c r="B48" s="210" t="s">
        <v>105</v>
      </c>
      <c r="C48" s="206">
        <v>44000</v>
      </c>
      <c r="D48" s="203" t="s">
        <v>19</v>
      </c>
      <c r="E48" s="206">
        <v>47000</v>
      </c>
      <c r="F48" s="203">
        <f t="shared" si="11"/>
        <v>6.8181818181818121E-2</v>
      </c>
      <c r="G48" s="206">
        <f>E48</f>
        <v>47000</v>
      </c>
      <c r="H48" s="203">
        <f t="shared" si="11"/>
        <v>0</v>
      </c>
      <c r="I48" s="206">
        <f>G48</f>
        <v>47000</v>
      </c>
      <c r="J48" s="203">
        <f t="shared" si="11"/>
        <v>0</v>
      </c>
      <c r="K48" s="206">
        <f>I48</f>
        <v>47000</v>
      </c>
      <c r="L48" s="203">
        <f t="shared" si="11"/>
        <v>0</v>
      </c>
    </row>
    <row r="49" spans="2:19">
      <c r="B49" s="210" t="s">
        <v>106</v>
      </c>
      <c r="C49" s="206">
        <f>C54</f>
        <v>7800.4448888888874</v>
      </c>
      <c r="D49" s="203" t="s">
        <v>19</v>
      </c>
      <c r="E49" s="206">
        <f>C49+E54</f>
        <v>13553.324888888888</v>
      </c>
      <c r="F49" s="203">
        <f t="shared" si="11"/>
        <v>0.73750665275445004</v>
      </c>
      <c r="G49" s="206">
        <f>E49+G54</f>
        <v>11895.404888888888</v>
      </c>
      <c r="H49" s="203">
        <f t="shared" si="11"/>
        <v>-0.12232570336738369</v>
      </c>
      <c r="I49" s="206">
        <f>G49+I54</f>
        <v>12850.135088888883</v>
      </c>
      <c r="J49" s="203">
        <f t="shared" si="11"/>
        <v>8.0260420634507001E-2</v>
      </c>
      <c r="K49" s="206">
        <f>I49+K54</f>
        <v>20443.495088888885</v>
      </c>
      <c r="L49" s="203">
        <f t="shared" si="11"/>
        <v>0.5909167450360695</v>
      </c>
    </row>
    <row r="50" spans="2:19">
      <c r="B50" s="211" t="s">
        <v>102</v>
      </c>
      <c r="C50" s="208">
        <f>C48+C49</f>
        <v>51800.444888888887</v>
      </c>
      <c r="D50" s="203" t="s">
        <v>19</v>
      </c>
      <c r="E50" s="208">
        <f>E48+E49</f>
        <v>60553.324888888892</v>
      </c>
      <c r="F50" s="203">
        <f t="shared" si="11"/>
        <v>0.1689730661343698</v>
      </c>
      <c r="G50" s="208">
        <f>G48+G49</f>
        <v>58895.404888888886</v>
      </c>
      <c r="H50" s="203">
        <f t="shared" si="11"/>
        <v>-2.7379503983343101E-2</v>
      </c>
      <c r="I50" s="208">
        <f>I48+I49</f>
        <v>59850.135088888885</v>
      </c>
      <c r="J50" s="203">
        <f t="shared" si="11"/>
        <v>1.6210605934387834E-2</v>
      </c>
      <c r="K50" s="208">
        <f>K48+K49</f>
        <v>67443.495088888885</v>
      </c>
      <c r="L50" s="203">
        <f t="shared" si="11"/>
        <v>0.12687289658949652</v>
      </c>
    </row>
    <row r="51" spans="2:19">
      <c r="B51" s="209" t="s">
        <v>545</v>
      </c>
      <c r="C51" s="208">
        <f>C41+C46+C50</f>
        <v>125300.44488888889</v>
      </c>
      <c r="D51" s="203" t="s">
        <v>19</v>
      </c>
      <c r="E51" s="208">
        <f>E41+E46+E50</f>
        <v>146553.32488888889</v>
      </c>
      <c r="F51" s="203">
        <f t="shared" si="11"/>
        <v>0.16961535945739192</v>
      </c>
      <c r="G51" s="208">
        <f>G41+G46+G50</f>
        <v>141395.40488888888</v>
      </c>
      <c r="H51" s="203">
        <f t="shared" si="11"/>
        <v>-3.5194834398404429E-2</v>
      </c>
      <c r="I51" s="208">
        <f>I41+I46+I50</f>
        <v>153850.13508888887</v>
      </c>
      <c r="J51" s="203">
        <f t="shared" si="11"/>
        <v>8.8084405640955321E-2</v>
      </c>
      <c r="K51" s="208">
        <f>K41+K46+K50</f>
        <v>167443.49508888889</v>
      </c>
      <c r="L51" s="203">
        <f t="shared" si="11"/>
        <v>8.8354553553991133E-2</v>
      </c>
    </row>
    <row r="52" spans="2:19">
      <c r="B52" s="202"/>
      <c r="C52" s="201"/>
      <c r="D52" s="203"/>
      <c r="E52" s="201"/>
      <c r="F52" s="203"/>
      <c r="G52" s="201"/>
      <c r="H52" s="203"/>
      <c r="I52" s="201"/>
      <c r="J52" s="203"/>
      <c r="K52" s="201"/>
      <c r="L52" s="203"/>
    </row>
    <row r="53" spans="2:19">
      <c r="B53" s="180" t="s">
        <v>115</v>
      </c>
      <c r="C53" s="189">
        <v>4000</v>
      </c>
      <c r="D53" s="189"/>
      <c r="E53" s="189">
        <v>4000</v>
      </c>
      <c r="F53" s="189"/>
      <c r="G53" s="189">
        <v>0</v>
      </c>
      <c r="H53" s="189"/>
      <c r="I53" s="189">
        <v>6000</v>
      </c>
      <c r="J53" s="189"/>
      <c r="K53" s="189">
        <v>6000</v>
      </c>
      <c r="L53" s="201"/>
    </row>
    <row r="54" spans="2:19">
      <c r="B54" s="180" t="s">
        <v>116</v>
      </c>
      <c r="C54" s="189">
        <f>C14-C53</f>
        <v>7800.4448888888874</v>
      </c>
      <c r="D54" s="189"/>
      <c r="E54" s="189">
        <f>E14-E53</f>
        <v>5752.880000000001</v>
      </c>
      <c r="F54" s="189"/>
      <c r="G54" s="189">
        <f>G14-G53</f>
        <v>-1657.92</v>
      </c>
      <c r="H54" s="189"/>
      <c r="I54" s="189">
        <f>I14-I53</f>
        <v>954.73019999999451</v>
      </c>
      <c r="J54" s="189"/>
      <c r="K54" s="189">
        <f>K14-K53</f>
        <v>7593.3600000000006</v>
      </c>
    </row>
    <row r="55" spans="2:19">
      <c r="C55" s="189"/>
      <c r="D55" s="189"/>
      <c r="E55" s="189"/>
      <c r="F55" s="189"/>
      <c r="G55" s="189"/>
      <c r="H55" s="189"/>
      <c r="I55" s="189"/>
      <c r="J55" s="189"/>
      <c r="K55" s="189"/>
    </row>
    <row r="56" spans="2:19">
      <c r="B56" s="181" t="s">
        <v>437</v>
      </c>
      <c r="C56" s="188">
        <f>C2</f>
        <v>2020</v>
      </c>
      <c r="D56" s="188"/>
      <c r="E56" s="188">
        <f t="shared" ref="E56:K56" si="12">E2</f>
        <v>2021</v>
      </c>
      <c r="F56" s="188"/>
      <c r="G56" s="188">
        <f t="shared" si="12"/>
        <v>2022</v>
      </c>
      <c r="H56" s="188"/>
      <c r="I56" s="188">
        <f t="shared" si="12"/>
        <v>2023</v>
      </c>
      <c r="J56" s="188"/>
      <c r="K56" s="188">
        <f t="shared" si="12"/>
        <v>2024</v>
      </c>
    </row>
    <row r="57" spans="2:19">
      <c r="B57" s="215" t="s">
        <v>333</v>
      </c>
      <c r="C57" s="213">
        <f>C3</f>
        <v>99000</v>
      </c>
      <c r="D57" s="189"/>
      <c r="E57" s="213">
        <f>E3</f>
        <v>110000</v>
      </c>
      <c r="F57" s="189"/>
      <c r="G57" s="213">
        <f>G3</f>
        <v>90000</v>
      </c>
      <c r="H57" s="189"/>
      <c r="I57" s="213">
        <f>I3</f>
        <v>115000</v>
      </c>
      <c r="J57" s="189"/>
      <c r="K57" s="213">
        <f>K3</f>
        <v>143000</v>
      </c>
    </row>
    <row r="58" spans="2:19">
      <c r="B58" s="215" t="s">
        <v>123</v>
      </c>
      <c r="C58" s="213">
        <f>C4</f>
        <v>-59400</v>
      </c>
      <c r="D58" s="189"/>
      <c r="E58" s="213">
        <f>E4</f>
        <v>-71940</v>
      </c>
      <c r="F58" s="189"/>
      <c r="G58" s="213">
        <f>G4</f>
        <v>-67050</v>
      </c>
      <c r="H58" s="189"/>
      <c r="I58" s="213">
        <f>I4</f>
        <v>-78774.540000000008</v>
      </c>
      <c r="J58" s="189"/>
      <c r="K58" s="213">
        <f>K4</f>
        <v>-92950</v>
      </c>
    </row>
    <row r="59" spans="2:19">
      <c r="B59" s="215" t="s">
        <v>549</v>
      </c>
      <c r="C59" s="216">
        <f>C27/(C57/365)</f>
        <v>55.303030303030297</v>
      </c>
      <c r="D59" s="220"/>
      <c r="E59" s="216">
        <f>(E27+C27)/2/(E57/365)</f>
        <v>66.36363636363636</v>
      </c>
      <c r="F59" s="220"/>
      <c r="G59" s="216">
        <f>(G27+E27)/2/(G57/365)</f>
        <v>77.461111111111109</v>
      </c>
      <c r="H59" s="220"/>
      <c r="I59" s="216">
        <f>(I27+G27)/2/(I57/365)</f>
        <v>46.339130434782604</v>
      </c>
      <c r="J59" s="220"/>
      <c r="K59" s="216">
        <f>(K27+I27)/2/(K57/365)</f>
        <v>45.305944055944053</v>
      </c>
    </row>
    <row r="60" spans="2:19">
      <c r="B60" s="215" t="s">
        <v>550</v>
      </c>
      <c r="C60" s="216">
        <f>C28/(-C58/365)</f>
        <v>122.89562289562289</v>
      </c>
      <c r="E60" s="216">
        <f>(E28+C28)/2/(-E58/365)</f>
        <v>107.81554072838476</v>
      </c>
      <c r="F60" s="220"/>
      <c r="G60" s="216">
        <f>(G28+E28)/2/(-G58/365)</f>
        <v>117.03952274422072</v>
      </c>
      <c r="H60" s="220"/>
      <c r="I60" s="216">
        <f>(I28+G28)/2/(-I58/365)</f>
        <v>105.41159618323381</v>
      </c>
      <c r="J60" s="220"/>
      <c r="K60" s="216">
        <f>(K28+I28)/2/(-K58/365)</f>
        <v>100.13448090371168</v>
      </c>
      <c r="P60" s="184" t="s">
        <v>60</v>
      </c>
      <c r="Q60" s="184" t="s">
        <v>484</v>
      </c>
      <c r="R60" s="184" t="s">
        <v>114</v>
      </c>
      <c r="S60" s="184" t="s">
        <v>548</v>
      </c>
    </row>
    <row r="61" spans="2:19">
      <c r="B61" s="215" t="s">
        <v>551</v>
      </c>
      <c r="C61" s="216">
        <f>C37/(-C58/365)</f>
        <v>70.664983164983155</v>
      </c>
      <c r="E61" s="216">
        <f>(E37+C37)/2/(-E58/365)</f>
        <v>60.884070058381987</v>
      </c>
      <c r="F61" s="220"/>
      <c r="G61" s="216">
        <f>(G37+E37)/2/(-G58/365)</f>
        <v>63.963460104399701</v>
      </c>
      <c r="H61" s="220"/>
      <c r="I61" s="216">
        <f>(I37+G37)/2/(-I58/365)</f>
        <v>52.126613497203529</v>
      </c>
      <c r="J61" s="220"/>
      <c r="K61" s="216">
        <f>(K37+I37)/2/(-K58/365)</f>
        <v>52.030661646046262</v>
      </c>
      <c r="O61" s="184">
        <v>2020</v>
      </c>
      <c r="P61" s="189">
        <f>C71</f>
        <v>53000</v>
      </c>
      <c r="Q61" s="189">
        <f>C73</f>
        <v>51800.444888888887</v>
      </c>
      <c r="R61" s="187">
        <f>C78</f>
        <v>1.5084581525816649</v>
      </c>
      <c r="S61" s="187">
        <f>C79</f>
        <v>2.0410484558404556</v>
      </c>
    </row>
    <row r="62" spans="2:19">
      <c r="B62" s="215" t="s">
        <v>552</v>
      </c>
      <c r="C62" s="216">
        <f>C38/(C57/365)</f>
        <v>18.434343434343432</v>
      </c>
      <c r="E62" s="216">
        <f>(E38+C38)/2/(E57/365)</f>
        <v>18.25</v>
      </c>
      <c r="F62" s="220"/>
      <c r="G62" s="216">
        <f>(G38+E38)/2/(G57/365)</f>
        <v>25.347222222222221</v>
      </c>
      <c r="H62" s="220"/>
      <c r="I62" s="216">
        <f>(I38+G38)/2/(I57/365)</f>
        <v>19.836956521739129</v>
      </c>
      <c r="J62" s="220"/>
      <c r="K62" s="216">
        <f>(K38+I38)/2/(K57/365)</f>
        <v>16.59090909090909</v>
      </c>
      <c r="O62" s="184">
        <v>2021</v>
      </c>
      <c r="P62" s="189">
        <f>E71</f>
        <v>62500</v>
      </c>
      <c r="Q62" s="189">
        <f>E73</f>
        <v>60553.324888888892</v>
      </c>
      <c r="R62" s="187">
        <f>E78</f>
        <v>2.0068653122858833</v>
      </c>
      <c r="S62" s="187">
        <f>E79</f>
        <v>1.886666341880342</v>
      </c>
    </row>
    <row r="63" spans="2:19">
      <c r="B63" s="204" t="s">
        <v>553</v>
      </c>
      <c r="C63" s="218">
        <f>C59+C60-C61-C62</f>
        <v>89.099326599326588</v>
      </c>
      <c r="D63" s="214"/>
      <c r="E63" s="218">
        <f t="shared" ref="E63:K63" si="13">E59+E60-E61-E62</f>
        <v>95.045107033639141</v>
      </c>
      <c r="F63" s="214"/>
      <c r="G63" s="218">
        <f t="shared" si="13"/>
        <v>105.18995152870991</v>
      </c>
      <c r="H63" s="214"/>
      <c r="I63" s="218">
        <f t="shared" si="13"/>
        <v>79.787156599073768</v>
      </c>
      <c r="J63" s="214"/>
      <c r="K63" s="218">
        <f t="shared" si="13"/>
        <v>76.818854222700367</v>
      </c>
      <c r="O63" s="184">
        <v>2022</v>
      </c>
      <c r="P63" s="189">
        <f>G71</f>
        <v>60000</v>
      </c>
      <c r="Q63" s="189">
        <f>G73</f>
        <v>58895.404888888886</v>
      </c>
      <c r="R63" s="187">
        <f>G78</f>
        <v>4.4334326859142612</v>
      </c>
      <c r="S63" s="187">
        <f>G79</f>
        <v>0.99721079703703674</v>
      </c>
    </row>
    <row r="64" spans="2:19">
      <c r="O64" s="184">
        <v>2023</v>
      </c>
      <c r="P64" s="189">
        <f>I71</f>
        <v>69500</v>
      </c>
      <c r="Q64" s="189">
        <f>I73</f>
        <v>59850.135088888885</v>
      </c>
      <c r="R64" s="187">
        <f>I78</f>
        <v>2.3745669541537251</v>
      </c>
      <c r="S64" s="187">
        <f>I79</f>
        <v>1.3289894228663441</v>
      </c>
    </row>
    <row r="65" spans="2:21">
      <c r="B65" s="204" t="s">
        <v>554</v>
      </c>
      <c r="C65" s="194">
        <f>C27+C28-C37-C38</f>
        <v>18500</v>
      </c>
      <c r="D65" s="183"/>
      <c r="E65" s="194">
        <f>E27+E28-E37-E38</f>
        <v>29000</v>
      </c>
      <c r="F65" s="183"/>
      <c r="G65" s="194">
        <f>G27+G28-G37-G38</f>
        <v>16200</v>
      </c>
      <c r="H65" s="183"/>
      <c r="I65" s="194">
        <f>I27+I28-I37-I38</f>
        <v>23500</v>
      </c>
      <c r="J65" s="183"/>
      <c r="K65" s="194">
        <f>K27+K28-K37-K38</f>
        <v>23500</v>
      </c>
      <c r="O65" s="184">
        <v>2024</v>
      </c>
      <c r="P65" s="189">
        <f>K71</f>
        <v>70500</v>
      </c>
      <c r="Q65" s="189">
        <f>K73</f>
        <v>67443.495088888885</v>
      </c>
      <c r="R65" s="187">
        <f>K78</f>
        <v>1.6818686832760597</v>
      </c>
      <c r="S65" s="187">
        <f>K79</f>
        <v>1.2846454452883262</v>
      </c>
    </row>
    <row r="66" spans="2:21">
      <c r="B66" s="204" t="s">
        <v>555</v>
      </c>
      <c r="C66" s="219">
        <f>C65/C57</f>
        <v>0.18686868686868688</v>
      </c>
      <c r="D66" s="221"/>
      <c r="E66" s="219">
        <f t="shared" ref="E66:K66" si="14">E65/E57</f>
        <v>0.26363636363636361</v>
      </c>
      <c r="F66" s="221"/>
      <c r="G66" s="219">
        <f t="shared" si="14"/>
        <v>0.18</v>
      </c>
      <c r="H66" s="221"/>
      <c r="I66" s="219">
        <f t="shared" si="14"/>
        <v>0.20434782608695654</v>
      </c>
      <c r="J66" s="221"/>
      <c r="K66" s="219">
        <f t="shared" si="14"/>
        <v>0.16433566433566432</v>
      </c>
    </row>
    <row r="68" spans="2:21">
      <c r="B68" s="181" t="s">
        <v>437</v>
      </c>
      <c r="C68" s="188">
        <v>2020</v>
      </c>
      <c r="D68" s="188"/>
      <c r="E68" s="188">
        <v>2021</v>
      </c>
      <c r="F68" s="188"/>
      <c r="G68" s="188">
        <v>2022</v>
      </c>
      <c r="H68" s="188"/>
      <c r="I68" s="188">
        <v>2023</v>
      </c>
      <c r="J68" s="188"/>
      <c r="K68" s="188">
        <v>2024</v>
      </c>
      <c r="P68" s="184" t="s">
        <v>578</v>
      </c>
      <c r="Q68" s="184" t="s">
        <v>579</v>
      </c>
      <c r="R68" s="184" t="s">
        <v>580</v>
      </c>
      <c r="S68" s="184" t="s">
        <v>581</v>
      </c>
      <c r="T68" s="184" t="s">
        <v>582</v>
      </c>
    </row>
    <row r="69" spans="2:21" s="181" customFormat="1">
      <c r="B69" s="181" t="s">
        <v>583</v>
      </c>
      <c r="C69" s="188"/>
      <c r="D69" s="188"/>
      <c r="E69" s="188"/>
      <c r="F69" s="188"/>
      <c r="G69" s="188"/>
      <c r="H69" s="188"/>
      <c r="I69" s="188"/>
      <c r="J69" s="188"/>
      <c r="K69" s="188"/>
      <c r="L69" s="184"/>
      <c r="O69" s="184">
        <v>2020</v>
      </c>
      <c r="P69" s="188">
        <f>C65</f>
        <v>18500</v>
      </c>
      <c r="Q69" s="185">
        <f>C66</f>
        <v>0.18686868686868688</v>
      </c>
      <c r="R69" s="214">
        <f>C59</f>
        <v>55.303030303030297</v>
      </c>
      <c r="S69" s="214">
        <f>C60</f>
        <v>122.89562289562289</v>
      </c>
      <c r="T69" s="214">
        <f>C61</f>
        <v>70.664983164983155</v>
      </c>
      <c r="U69" s="183"/>
    </row>
    <row r="70" spans="2:21">
      <c r="B70" s="215" t="s">
        <v>108</v>
      </c>
      <c r="C70" s="213">
        <f>C40+C39+C43+C44-C26</f>
        <v>48199.555111111113</v>
      </c>
      <c r="E70" s="213">
        <f>E40+E39+E43+E44-E26</f>
        <v>60946.675111111108</v>
      </c>
      <c r="G70" s="213">
        <f>G40+G39+G43+G44-G26</f>
        <v>56304.595111111121</v>
      </c>
      <c r="I70" s="213">
        <f>I40+I39+I43+I44-I26</f>
        <v>64649.86491111113</v>
      </c>
      <c r="K70" s="213">
        <f>K40+K39+K43+K44-K26</f>
        <v>65256.504911111115</v>
      </c>
      <c r="O70" s="184">
        <v>2021</v>
      </c>
      <c r="P70" s="188">
        <f>E65</f>
        <v>29000</v>
      </c>
      <c r="Q70" s="185">
        <f>E66</f>
        <v>0.26363636363636361</v>
      </c>
      <c r="R70" s="214">
        <f>E59</f>
        <v>66.36363636363636</v>
      </c>
      <c r="S70" s="214">
        <f>E60</f>
        <v>107.81554072838476</v>
      </c>
      <c r="T70" s="214">
        <f>E61</f>
        <v>60.884070058381987</v>
      </c>
    </row>
    <row r="71" spans="2:21">
      <c r="B71" s="215" t="s">
        <v>556</v>
      </c>
      <c r="C71" s="213">
        <f>C40+C39+C43+C44</f>
        <v>53000</v>
      </c>
      <c r="D71" s="189"/>
      <c r="E71" s="213">
        <f>E40+E39+E43+E44</f>
        <v>62500</v>
      </c>
      <c r="F71" s="189"/>
      <c r="G71" s="213">
        <f>G40+G39+G43+G44</f>
        <v>60000</v>
      </c>
      <c r="H71" s="189"/>
      <c r="I71" s="213">
        <f>I40+I39+I43+I44</f>
        <v>69500</v>
      </c>
      <c r="J71" s="189"/>
      <c r="K71" s="213">
        <f>K40+K39+K43+K44</f>
        <v>70500</v>
      </c>
      <c r="O71" s="184">
        <v>2022</v>
      </c>
      <c r="P71" s="188">
        <f>G65</f>
        <v>16200</v>
      </c>
      <c r="Q71" s="185">
        <f>G66</f>
        <v>0.18</v>
      </c>
      <c r="R71" s="214">
        <f>G59</f>
        <v>77.461111111111109</v>
      </c>
      <c r="S71" s="214">
        <f>G60</f>
        <v>117.03952274422072</v>
      </c>
      <c r="T71" s="214">
        <f>G61</f>
        <v>63.963460104399701</v>
      </c>
    </row>
    <row r="72" spans="2:21">
      <c r="B72" s="215" t="s">
        <v>557</v>
      </c>
      <c r="C72" s="102">
        <f>C71/C75</f>
        <v>0.50572304398317636</v>
      </c>
      <c r="D72" s="193"/>
      <c r="E72" s="102">
        <f t="shared" ref="E72:K72" si="15">E71/E75</f>
        <v>0.50790988424274131</v>
      </c>
      <c r="F72" s="193"/>
      <c r="G72" s="102">
        <f t="shared" si="15"/>
        <v>0.50464523886412349</v>
      </c>
      <c r="H72" s="193"/>
      <c r="I72" s="102">
        <f t="shared" si="15"/>
        <v>0.53730133294596005</v>
      </c>
      <c r="J72" s="193"/>
      <c r="K72" s="102">
        <f t="shared" si="15"/>
        <v>0.51107882944803429</v>
      </c>
      <c r="O72" s="184">
        <v>2023</v>
      </c>
      <c r="P72" s="188">
        <f>I65</f>
        <v>23500</v>
      </c>
      <c r="Q72" s="185">
        <f>I66</f>
        <v>0.20434782608695654</v>
      </c>
      <c r="R72" s="214">
        <f>I59</f>
        <v>46.339130434782604</v>
      </c>
      <c r="S72" s="214">
        <f>I60</f>
        <v>105.41159618323381</v>
      </c>
      <c r="T72" s="214">
        <f>I61</f>
        <v>52.126613497203529</v>
      </c>
    </row>
    <row r="73" spans="2:21">
      <c r="B73" s="215" t="s">
        <v>559</v>
      </c>
      <c r="C73" s="213">
        <f>C50</f>
        <v>51800.444888888887</v>
      </c>
      <c r="D73" s="189"/>
      <c r="E73" s="213">
        <f t="shared" ref="E73:K73" si="16">E50</f>
        <v>60553.324888888892</v>
      </c>
      <c r="F73" s="189"/>
      <c r="G73" s="213">
        <f t="shared" si="16"/>
        <v>58895.404888888886</v>
      </c>
      <c r="H73" s="189"/>
      <c r="I73" s="213">
        <f t="shared" si="16"/>
        <v>59850.135088888885</v>
      </c>
      <c r="J73" s="189"/>
      <c r="K73" s="213">
        <f t="shared" si="16"/>
        <v>67443.495088888885</v>
      </c>
      <c r="O73" s="184">
        <v>2024</v>
      </c>
      <c r="P73" s="188">
        <f>K65</f>
        <v>23500</v>
      </c>
      <c r="Q73" s="185">
        <f>K66</f>
        <v>0.16433566433566432</v>
      </c>
      <c r="R73" s="214">
        <f>K59</f>
        <v>45.305944055944053</v>
      </c>
      <c r="S73" s="214">
        <f>K60</f>
        <v>100.13448090371168</v>
      </c>
      <c r="T73" s="214">
        <f>K61</f>
        <v>52.030661646046262</v>
      </c>
    </row>
    <row r="74" spans="2:21">
      <c r="B74" s="215" t="s">
        <v>558</v>
      </c>
      <c r="C74" s="102">
        <f>C73/C75</f>
        <v>0.4942769560168237</v>
      </c>
      <c r="D74" s="193"/>
      <c r="E74" s="102">
        <f t="shared" ref="E74:K74" si="17">E73/E75</f>
        <v>0.49209011575725864</v>
      </c>
      <c r="F74" s="193"/>
      <c r="G74" s="102">
        <f t="shared" si="17"/>
        <v>0.49535476113587662</v>
      </c>
      <c r="H74" s="193"/>
      <c r="I74" s="102">
        <f t="shared" si="17"/>
        <v>0.46269866705403995</v>
      </c>
      <c r="J74" s="193"/>
      <c r="K74" s="102">
        <f t="shared" si="17"/>
        <v>0.48892117055196571</v>
      </c>
    </row>
    <row r="75" spans="2:21">
      <c r="B75" s="204" t="s">
        <v>459</v>
      </c>
      <c r="C75" s="194">
        <f>C71+C73</f>
        <v>104800.44488888889</v>
      </c>
      <c r="D75" s="188"/>
      <c r="E75" s="194">
        <f t="shared" ref="E75:K75" si="18">E71+E73</f>
        <v>123053.32488888889</v>
      </c>
      <c r="F75" s="188"/>
      <c r="G75" s="194">
        <f t="shared" si="18"/>
        <v>118895.40488888888</v>
      </c>
      <c r="H75" s="188"/>
      <c r="I75" s="194">
        <f t="shared" si="18"/>
        <v>129350.13508888888</v>
      </c>
      <c r="J75" s="188"/>
      <c r="K75" s="194">
        <f t="shared" si="18"/>
        <v>137943.49508888889</v>
      </c>
    </row>
    <row r="77" spans="2:21">
      <c r="B77" s="215" t="s">
        <v>560</v>
      </c>
      <c r="C77" s="226">
        <f>C70/C50</f>
        <v>0.93048535035748003</v>
      </c>
      <c r="D77" s="187"/>
      <c r="E77" s="226">
        <f>E70/E50</f>
        <v>1.0064959310317638</v>
      </c>
      <c r="F77" s="187"/>
      <c r="G77" s="226">
        <f>G70/G50</f>
        <v>0.95600998443485452</v>
      </c>
      <c r="H77" s="187"/>
      <c r="I77" s="226">
        <f>I70/I50</f>
        <v>1.0801958059926469</v>
      </c>
      <c r="J77" s="187"/>
      <c r="K77" s="226">
        <f>K70/K50</f>
        <v>0.96757300055557072</v>
      </c>
    </row>
    <row r="78" spans="2:21">
      <c r="B78" s="215" t="s">
        <v>114</v>
      </c>
      <c r="C78" s="226">
        <f>C70/C20</f>
        <v>1.5084581525816649</v>
      </c>
      <c r="D78" s="187"/>
      <c r="E78" s="226">
        <f>E70/E20</f>
        <v>2.0068653122858833</v>
      </c>
      <c r="F78" s="187"/>
      <c r="G78" s="226">
        <f>G70/G20</f>
        <v>4.4334326859142612</v>
      </c>
      <c r="H78" s="187"/>
      <c r="I78" s="226">
        <f>I70/I20</f>
        <v>2.3745669541537251</v>
      </c>
      <c r="J78" s="187"/>
      <c r="K78" s="226">
        <f>K70/K20</f>
        <v>1.6818686832760597</v>
      </c>
    </row>
    <row r="79" spans="2:21">
      <c r="B79" s="215" t="s">
        <v>548</v>
      </c>
      <c r="C79" s="226">
        <f>C29/C41</f>
        <v>2.0410484558404556</v>
      </c>
      <c r="D79" s="187"/>
      <c r="E79" s="226">
        <f>E29/E41</f>
        <v>1.886666341880342</v>
      </c>
      <c r="F79" s="187"/>
      <c r="G79" s="226">
        <f>G29/G41</f>
        <v>0.99721079703703674</v>
      </c>
      <c r="H79" s="187"/>
      <c r="I79" s="226">
        <f>I29/I41</f>
        <v>1.3289894228663441</v>
      </c>
      <c r="J79" s="187"/>
      <c r="K79" s="226">
        <f>K29/K41</f>
        <v>1.2846454452883262</v>
      </c>
    </row>
    <row r="80" spans="2:21">
      <c r="B80" s="215" t="s">
        <v>561</v>
      </c>
      <c r="C80" s="226">
        <f>(C29-C28)/C41</f>
        <v>1.01540743019943</v>
      </c>
      <c r="D80" s="187"/>
      <c r="E80" s="226">
        <f>(E29-E28)/E41</f>
        <v>1.0212817264957266</v>
      </c>
      <c r="F80" s="187"/>
      <c r="G80" s="226">
        <f>(G29-G28)/G41</f>
        <v>0.45054413037037011</v>
      </c>
      <c r="H80" s="187"/>
      <c r="I80" s="226">
        <f>(I29-I28)/I41</f>
        <v>0.60435174170692374</v>
      </c>
      <c r="J80" s="187"/>
      <c r="K80" s="226">
        <f>(K29-K28)/K41</f>
        <v>0.62641759718706036</v>
      </c>
    </row>
    <row r="82" spans="2:21">
      <c r="B82" s="215" t="s">
        <v>80</v>
      </c>
      <c r="C82" s="213">
        <f>C9</f>
        <v>24452.861952861953</v>
      </c>
      <c r="D82" s="189"/>
      <c r="E82" s="213">
        <f t="shared" ref="E82:K82" si="19">E9</f>
        <v>21869.090909090912</v>
      </c>
      <c r="F82" s="189"/>
      <c r="G82" s="213">
        <f t="shared" si="19"/>
        <v>3950</v>
      </c>
      <c r="H82" s="189"/>
      <c r="I82" s="213">
        <f t="shared" si="19"/>
        <v>18225.959999999992</v>
      </c>
      <c r="J82" s="189"/>
      <c r="K82" s="213">
        <f t="shared" si="19"/>
        <v>29050</v>
      </c>
    </row>
    <row r="83" spans="2:21">
      <c r="B83" s="215" t="s">
        <v>562</v>
      </c>
      <c r="C83" s="213">
        <f>C82*34%</f>
        <v>8313.9730639730642</v>
      </c>
      <c r="D83" s="189"/>
      <c r="E83" s="213">
        <f t="shared" ref="E83:K83" si="20">E82*34%</f>
        <v>7435.4909090909105</v>
      </c>
      <c r="F83" s="189"/>
      <c r="G83" s="213">
        <f t="shared" si="20"/>
        <v>1343</v>
      </c>
      <c r="H83" s="189"/>
      <c r="I83" s="213">
        <f t="shared" si="20"/>
        <v>6196.8263999999981</v>
      </c>
      <c r="J83" s="189"/>
      <c r="K83" s="213">
        <f t="shared" si="20"/>
        <v>9877</v>
      </c>
    </row>
    <row r="84" spans="2:21">
      <c r="B84" s="215" t="s">
        <v>434</v>
      </c>
      <c r="C84" s="213">
        <f>C82-C83</f>
        <v>16138.888888888889</v>
      </c>
      <c r="D84" s="189"/>
      <c r="E84" s="213">
        <f t="shared" ref="E84:K84" si="21">E82-E83</f>
        <v>14433.600000000002</v>
      </c>
      <c r="F84" s="189"/>
      <c r="G84" s="213">
        <f t="shared" si="21"/>
        <v>2607</v>
      </c>
      <c r="H84" s="189"/>
      <c r="I84" s="213">
        <f t="shared" si="21"/>
        <v>12029.133599999994</v>
      </c>
      <c r="J84" s="189"/>
      <c r="K84" s="213">
        <f t="shared" si="21"/>
        <v>19173</v>
      </c>
    </row>
    <row r="85" spans="2:21">
      <c r="B85" s="215" t="s">
        <v>563</v>
      </c>
      <c r="C85" s="102">
        <f>C84/C3</f>
        <v>0.16301907968574636</v>
      </c>
      <c r="D85" s="193"/>
      <c r="E85" s="102">
        <f>E84/E3</f>
        <v>0.13121454545454547</v>
      </c>
      <c r="F85" s="193"/>
      <c r="G85" s="102">
        <f>G84/G3</f>
        <v>2.8966666666666668E-2</v>
      </c>
      <c r="H85" s="193"/>
      <c r="I85" s="102">
        <f>I84/I3</f>
        <v>0.10460116173913038</v>
      </c>
      <c r="J85" s="193"/>
      <c r="K85" s="102">
        <f>K84/K3</f>
        <v>0.13407692307692307</v>
      </c>
    </row>
    <row r="86" spans="2:21">
      <c r="B86" s="215" t="s">
        <v>564</v>
      </c>
      <c r="C86" s="213">
        <f>C75</f>
        <v>104800.44488888889</v>
      </c>
      <c r="E86" s="213">
        <f>(C75+E75)/2</f>
        <v>113926.88488888889</v>
      </c>
      <c r="F86" s="189"/>
      <c r="G86" s="213">
        <f>(E75+G75)/2</f>
        <v>120974.36488888889</v>
      </c>
      <c r="H86" s="189"/>
      <c r="I86" s="213">
        <f>(G75+I75)/2</f>
        <v>124122.76998888887</v>
      </c>
      <c r="J86" s="189"/>
      <c r="K86" s="213">
        <f>(I75+K75)/2</f>
        <v>133646.81508888889</v>
      </c>
    </row>
    <row r="88" spans="2:21" s="181" customFormat="1">
      <c r="B88" s="204" t="s">
        <v>439</v>
      </c>
      <c r="C88" s="219">
        <f>C84/C86</f>
        <v>0.15399637764896512</v>
      </c>
      <c r="D88" s="192"/>
      <c r="E88" s="219">
        <f t="shared" ref="E88:K88" si="22">E84/E86</f>
        <v>0.12669178143575915</v>
      </c>
      <c r="F88" s="192"/>
      <c r="G88" s="219">
        <f t="shared" si="22"/>
        <v>2.1550020141824649E-2</v>
      </c>
      <c r="H88" s="192"/>
      <c r="I88" s="219">
        <f t="shared" si="22"/>
        <v>9.6913190070418251E-2</v>
      </c>
      <c r="J88" s="192"/>
      <c r="K88" s="219">
        <f t="shared" si="22"/>
        <v>0.14346020881416427</v>
      </c>
      <c r="L88" s="183"/>
      <c r="O88" s="183"/>
      <c r="P88" s="183"/>
      <c r="Q88" s="183"/>
      <c r="R88" s="183"/>
      <c r="S88" s="183"/>
      <c r="T88" s="183"/>
      <c r="U88" s="183"/>
    </row>
    <row r="89" spans="2:21" s="181" customFormat="1">
      <c r="B89" s="204" t="s">
        <v>7</v>
      </c>
      <c r="C89" s="225">
        <f>C117</f>
        <v>0.11772888872151141</v>
      </c>
      <c r="D89" s="185"/>
      <c r="E89" s="225">
        <f>E117</f>
        <v>0.1175584245232783</v>
      </c>
      <c r="F89" s="185"/>
      <c r="G89" s="225">
        <f>G117</f>
        <v>0.11781290363054159</v>
      </c>
      <c r="H89" s="185"/>
      <c r="I89" s="225">
        <f>I117</f>
        <v>0.11526736109686241</v>
      </c>
      <c r="J89" s="185"/>
      <c r="K89" s="225">
        <f>K117</f>
        <v>0.11731140524452573</v>
      </c>
      <c r="L89" s="183"/>
      <c r="O89" s="183"/>
      <c r="P89" s="183"/>
      <c r="Q89" s="183"/>
      <c r="R89" s="183"/>
      <c r="S89" s="183"/>
      <c r="T89" s="183"/>
      <c r="U89" s="183"/>
    </row>
    <row r="90" spans="2:21">
      <c r="B90" s="204" t="s">
        <v>577</v>
      </c>
      <c r="C90" s="225">
        <f>C88-C89</f>
        <v>3.6267488927453712E-2</v>
      </c>
      <c r="D90" s="183"/>
      <c r="E90" s="225">
        <f>E88-E89</f>
        <v>9.13335691248085E-3</v>
      </c>
      <c r="F90" s="183"/>
      <c r="G90" s="225">
        <f>G88-G89</f>
        <v>-9.6262883488716935E-2</v>
      </c>
      <c r="H90" s="183"/>
      <c r="I90" s="225">
        <f>I88-I89</f>
        <v>-1.8354171026444155E-2</v>
      </c>
      <c r="J90" s="183"/>
      <c r="K90" s="225">
        <f>K88-K89</f>
        <v>2.6148803569638543E-2</v>
      </c>
    </row>
    <row r="92" spans="2:21">
      <c r="B92" s="181" t="s">
        <v>584</v>
      </c>
    </row>
    <row r="93" spans="2:21">
      <c r="B93" s="215" t="s">
        <v>88</v>
      </c>
      <c r="C93" s="213">
        <f>C14</f>
        <v>11800.444888888887</v>
      </c>
      <c r="E93" s="213">
        <f>E14</f>
        <v>9752.880000000001</v>
      </c>
      <c r="G93" s="213">
        <f>G14</f>
        <v>-1657.92</v>
      </c>
      <c r="I93" s="213">
        <f>I14</f>
        <v>6954.7301999999945</v>
      </c>
      <c r="K93" s="213">
        <f>K14</f>
        <v>13593.36</v>
      </c>
      <c r="P93" s="184" t="s">
        <v>439</v>
      </c>
      <c r="Q93" s="184" t="s">
        <v>7</v>
      </c>
      <c r="R93" s="184" t="s">
        <v>151</v>
      </c>
      <c r="S93" s="184" t="s">
        <v>502</v>
      </c>
    </row>
    <row r="94" spans="2:21">
      <c r="B94" s="215" t="s">
        <v>585</v>
      </c>
      <c r="C94" s="213">
        <f>C50</f>
        <v>51800.444888888887</v>
      </c>
      <c r="E94" s="213">
        <f>(E50+C50)/2</f>
        <v>56176.88488888889</v>
      </c>
      <c r="G94" s="213">
        <f>(G50+E50)/2</f>
        <v>59724.364888888886</v>
      </c>
      <c r="I94" s="213">
        <f>(I50+G50)/2</f>
        <v>59372.769988888889</v>
      </c>
      <c r="K94" s="213">
        <f>(K50+I50)/2</f>
        <v>63646.815088888885</v>
      </c>
      <c r="O94" s="184">
        <v>2020</v>
      </c>
      <c r="P94" s="186">
        <f>C88</f>
        <v>0.15399637764896512</v>
      </c>
      <c r="Q94" s="186">
        <f>C89</f>
        <v>0.11772888872151141</v>
      </c>
      <c r="R94" s="186">
        <f>C95</f>
        <v>0.22780585985700799</v>
      </c>
      <c r="S94" s="186">
        <f>C96</f>
        <v>0.15715000000000001</v>
      </c>
    </row>
    <row r="95" spans="2:21">
      <c r="B95" s="204" t="s">
        <v>151</v>
      </c>
      <c r="C95" s="219">
        <f>C93/C94</f>
        <v>0.22780585985700799</v>
      </c>
      <c r="D95" s="183"/>
      <c r="E95" s="219">
        <f>E93/E94</f>
        <v>0.17361019606711947</v>
      </c>
      <c r="F95" s="183"/>
      <c r="G95" s="219">
        <f>G93/G94</f>
        <v>-2.7759524995944147E-2</v>
      </c>
      <c r="H95" s="183"/>
      <c r="I95" s="219">
        <f>I93/I94</f>
        <v>0.11713669753493922</v>
      </c>
      <c r="J95" s="183"/>
      <c r="K95" s="219">
        <f>K93/K94</f>
        <v>0.21357486593815525</v>
      </c>
      <c r="O95" s="184">
        <v>2021</v>
      </c>
      <c r="P95" s="186">
        <f>E88</f>
        <v>0.12669178143575915</v>
      </c>
      <c r="Q95" s="186">
        <f>E89</f>
        <v>0.1175584245232783</v>
      </c>
      <c r="R95" s="186">
        <f>E95</f>
        <v>0.17361019606711947</v>
      </c>
      <c r="S95" s="186">
        <f>S94</f>
        <v>0.15715000000000001</v>
      </c>
    </row>
    <row r="96" spans="2:21">
      <c r="B96" s="215" t="s">
        <v>502</v>
      </c>
      <c r="C96" s="223">
        <f>C108</f>
        <v>0.15715000000000001</v>
      </c>
      <c r="E96" s="223">
        <f>E108</f>
        <v>0.15715000000000001</v>
      </c>
      <c r="G96" s="223">
        <f>G108</f>
        <v>0.15715000000000001</v>
      </c>
      <c r="I96" s="223">
        <f>I108</f>
        <v>0.15715000000000001</v>
      </c>
      <c r="K96" s="223">
        <f>K108</f>
        <v>0.15715000000000001</v>
      </c>
      <c r="O96" s="184">
        <v>2022</v>
      </c>
      <c r="P96" s="186">
        <f>G88</f>
        <v>2.1550020141824649E-2</v>
      </c>
      <c r="Q96" s="186">
        <f>G89</f>
        <v>0.11781290363054159</v>
      </c>
      <c r="R96" s="186">
        <f>G95</f>
        <v>-2.7759524995944147E-2</v>
      </c>
      <c r="S96" s="186">
        <f t="shared" ref="S96:S98" si="23">S95</f>
        <v>0.15715000000000001</v>
      </c>
    </row>
    <row r="97" spans="2:21">
      <c r="B97" s="204" t="s">
        <v>586</v>
      </c>
      <c r="C97" s="225">
        <f>C95-C96</f>
        <v>7.065585985700798E-2</v>
      </c>
      <c r="D97" s="183"/>
      <c r="E97" s="225">
        <f>E95-E96</f>
        <v>1.6460196067119459E-2</v>
      </c>
      <c r="F97" s="183"/>
      <c r="G97" s="225">
        <f>G95-G96</f>
        <v>-0.18490952499594415</v>
      </c>
      <c r="H97" s="183"/>
      <c r="I97" s="225">
        <f>I95-I96</f>
        <v>-4.0013302465060796E-2</v>
      </c>
      <c r="J97" s="183"/>
      <c r="K97" s="225">
        <f>K95-K96</f>
        <v>5.6424865938155239E-2</v>
      </c>
      <c r="O97" s="184">
        <v>2023</v>
      </c>
      <c r="P97" s="186">
        <f>I88</f>
        <v>9.6913190070418251E-2</v>
      </c>
      <c r="Q97" s="186">
        <f>I89</f>
        <v>0.11526736109686241</v>
      </c>
      <c r="R97" s="186">
        <f>I95</f>
        <v>0.11713669753493922</v>
      </c>
      <c r="S97" s="186">
        <f t="shared" si="23"/>
        <v>0.15715000000000001</v>
      </c>
    </row>
    <row r="98" spans="2:21">
      <c r="O98" s="184">
        <v>2024</v>
      </c>
      <c r="P98" s="186">
        <f>K88</f>
        <v>0.14346020881416427</v>
      </c>
      <c r="Q98" s="186">
        <f>K89</f>
        <v>0.11731140524452573</v>
      </c>
      <c r="R98" s="186">
        <f>K95</f>
        <v>0.21357486593815525</v>
      </c>
      <c r="S98" s="186">
        <f t="shared" si="23"/>
        <v>0.15715000000000001</v>
      </c>
    </row>
    <row r="99" spans="2:21">
      <c r="B99" s="181" t="s">
        <v>437</v>
      </c>
      <c r="C99" s="188">
        <v>2020</v>
      </c>
      <c r="D99" s="188"/>
      <c r="E99" s="188">
        <v>2021</v>
      </c>
      <c r="F99" s="188"/>
      <c r="G99" s="188">
        <v>2022</v>
      </c>
      <c r="H99" s="188"/>
      <c r="I99" s="188">
        <v>2023</v>
      </c>
      <c r="J99" s="188"/>
      <c r="K99" s="188">
        <v>2024</v>
      </c>
    </row>
    <row r="100" spans="2:21">
      <c r="B100" s="181" t="s">
        <v>568</v>
      </c>
    </row>
    <row r="101" spans="2:21">
      <c r="B101" s="215" t="s">
        <v>33</v>
      </c>
      <c r="C101" s="223">
        <f>C72</f>
        <v>0.50572304398317636</v>
      </c>
      <c r="D101" s="186"/>
      <c r="E101" s="223">
        <f>E72</f>
        <v>0.50790988424274131</v>
      </c>
      <c r="F101" s="186"/>
      <c r="G101" s="223">
        <f>G72</f>
        <v>0.50464523886412349</v>
      </c>
      <c r="H101" s="186"/>
      <c r="I101" s="223">
        <f>I72</f>
        <v>0.53730133294596005</v>
      </c>
      <c r="J101" s="186"/>
      <c r="K101" s="223">
        <f>K72</f>
        <v>0.51107882944803429</v>
      </c>
    </row>
    <row r="102" spans="2:21">
      <c r="B102" s="205" t="s">
        <v>565</v>
      </c>
      <c r="C102" s="223">
        <v>0.12</v>
      </c>
      <c r="D102" s="186"/>
      <c r="E102" s="223">
        <v>0.12</v>
      </c>
      <c r="F102" s="186"/>
      <c r="G102" s="223">
        <v>0.12</v>
      </c>
      <c r="H102" s="186"/>
      <c r="I102" s="223">
        <v>0.12</v>
      </c>
      <c r="J102" s="186"/>
      <c r="K102" s="223">
        <v>0.12</v>
      </c>
    </row>
    <row r="103" spans="2:21">
      <c r="B103" s="205" t="s">
        <v>566</v>
      </c>
      <c r="C103" s="224">
        <v>0.34</v>
      </c>
      <c r="D103" s="222"/>
      <c r="E103" s="224">
        <v>0.34</v>
      </c>
      <c r="F103" s="222"/>
      <c r="G103" s="224">
        <v>0.34</v>
      </c>
      <c r="H103" s="222"/>
      <c r="I103" s="224">
        <v>0.34</v>
      </c>
      <c r="J103" s="222"/>
      <c r="K103" s="224">
        <v>0.34</v>
      </c>
    </row>
    <row r="104" spans="2:21">
      <c r="B104" s="204" t="s">
        <v>567</v>
      </c>
      <c r="C104" s="225">
        <f>C102*(1-C103)</f>
        <v>7.9199999999999993E-2</v>
      </c>
      <c r="D104" s="185"/>
      <c r="E104" s="225">
        <f>E102*(1-E103)</f>
        <v>7.9199999999999993E-2</v>
      </c>
      <c r="F104" s="185"/>
      <c r="G104" s="225">
        <f>G102*(1-G103)</f>
        <v>7.9199999999999993E-2</v>
      </c>
      <c r="H104" s="185"/>
      <c r="I104" s="225">
        <f>I102*(1-I103)</f>
        <v>7.9199999999999993E-2</v>
      </c>
      <c r="J104" s="185"/>
      <c r="K104" s="225">
        <f>K102*(1-K103)</f>
        <v>7.9199999999999993E-2</v>
      </c>
    </row>
    <row r="106" spans="2:21">
      <c r="B106" s="181" t="s">
        <v>569</v>
      </c>
    </row>
    <row r="107" spans="2:21">
      <c r="B107" s="215" t="s">
        <v>31</v>
      </c>
      <c r="C107" s="223">
        <f>C74</f>
        <v>0.4942769560168237</v>
      </c>
      <c r="D107" s="186"/>
      <c r="E107" s="223">
        <f>E74</f>
        <v>0.49209011575725864</v>
      </c>
      <c r="F107" s="186"/>
      <c r="G107" s="223">
        <f>G74</f>
        <v>0.49535476113587662</v>
      </c>
      <c r="H107" s="186"/>
      <c r="I107" s="223">
        <f>I74</f>
        <v>0.46269866705403995</v>
      </c>
      <c r="J107" s="186"/>
      <c r="K107" s="223">
        <f>K74</f>
        <v>0.48892117055196571</v>
      </c>
    </row>
    <row r="108" spans="2:21">
      <c r="B108" s="204" t="s">
        <v>570</v>
      </c>
      <c r="C108" s="225">
        <f>C109+C111*C110+C112+C113+C114-C115</f>
        <v>0.15715000000000001</v>
      </c>
      <c r="D108" s="185"/>
      <c r="E108" s="225">
        <f>E109+E111*E110+E112+E113+E114-E115</f>
        <v>0.15715000000000001</v>
      </c>
      <c r="F108" s="185"/>
      <c r="G108" s="225">
        <f>G109+G111*G110+G112+G113+G114-G115</f>
        <v>0.15715000000000001</v>
      </c>
      <c r="H108" s="185"/>
      <c r="I108" s="225">
        <f>I109+I111*I110+I112+I113+I114-I115</f>
        <v>0.15715000000000001</v>
      </c>
      <c r="J108" s="185"/>
      <c r="K108" s="225">
        <f>K109+K111*K110+K112+K113+K114-K115</f>
        <v>0.15715000000000001</v>
      </c>
    </row>
    <row r="109" spans="2:21" s="181" customFormat="1">
      <c r="B109" s="205" t="s">
        <v>571</v>
      </c>
      <c r="C109" s="223">
        <v>0.02</v>
      </c>
      <c r="D109" s="186"/>
      <c r="E109" s="223">
        <v>0.02</v>
      </c>
      <c r="F109" s="186"/>
      <c r="G109" s="223">
        <v>0.02</v>
      </c>
      <c r="H109" s="186"/>
      <c r="I109" s="223">
        <v>0.02</v>
      </c>
      <c r="J109" s="186"/>
      <c r="K109" s="223">
        <v>0.02</v>
      </c>
      <c r="L109" s="184"/>
      <c r="O109" s="183"/>
      <c r="P109" s="183"/>
      <c r="Q109" s="183"/>
      <c r="R109" s="183"/>
      <c r="S109" s="183"/>
      <c r="T109" s="183"/>
      <c r="U109" s="183"/>
    </row>
    <row r="110" spans="2:21">
      <c r="B110" s="205" t="s">
        <v>572</v>
      </c>
      <c r="C110" s="223">
        <v>5.5E-2</v>
      </c>
      <c r="D110" s="186"/>
      <c r="E110" s="223">
        <v>5.5E-2</v>
      </c>
      <c r="F110" s="186"/>
      <c r="G110" s="223">
        <v>5.5E-2</v>
      </c>
      <c r="H110" s="186"/>
      <c r="I110" s="223">
        <v>5.5E-2</v>
      </c>
      <c r="J110" s="186"/>
      <c r="K110" s="223">
        <v>5.5E-2</v>
      </c>
    </row>
    <row r="111" spans="2:21">
      <c r="B111" s="205" t="s">
        <v>573</v>
      </c>
      <c r="C111" s="217">
        <v>1.1299999999999999</v>
      </c>
      <c r="E111" s="217">
        <v>1.1299999999999999</v>
      </c>
      <c r="G111" s="217">
        <v>1.1299999999999999</v>
      </c>
      <c r="I111" s="217">
        <v>1.1299999999999999</v>
      </c>
      <c r="K111" s="217">
        <v>1.1299999999999999</v>
      </c>
    </row>
    <row r="112" spans="2:21">
      <c r="B112" s="205" t="s">
        <v>167</v>
      </c>
      <c r="C112" s="223">
        <v>0.02</v>
      </c>
      <c r="D112" s="186"/>
      <c r="E112" s="223">
        <v>0.02</v>
      </c>
      <c r="F112" s="186"/>
      <c r="G112" s="223">
        <v>0.02</v>
      </c>
      <c r="H112" s="186"/>
      <c r="I112" s="223">
        <v>0.02</v>
      </c>
      <c r="J112" s="186"/>
      <c r="K112" s="223">
        <v>0.02</v>
      </c>
    </row>
    <row r="113" spans="2:11">
      <c r="B113" s="205" t="s">
        <v>404</v>
      </c>
      <c r="C113" s="223">
        <v>0.04</v>
      </c>
      <c r="D113" s="186"/>
      <c r="E113" s="223">
        <v>0.04</v>
      </c>
      <c r="F113" s="186"/>
      <c r="G113" s="223">
        <v>0.04</v>
      </c>
      <c r="H113" s="186"/>
      <c r="I113" s="223">
        <v>0.04</v>
      </c>
      <c r="J113" s="186"/>
      <c r="K113" s="223">
        <v>0.04</v>
      </c>
    </row>
    <row r="114" spans="2:11">
      <c r="B114" s="205" t="s">
        <v>574</v>
      </c>
      <c r="C114" s="223">
        <v>0.03</v>
      </c>
      <c r="D114" s="186"/>
      <c r="E114" s="223">
        <v>0.03</v>
      </c>
      <c r="F114" s="186"/>
      <c r="G114" s="223">
        <v>0.03</v>
      </c>
      <c r="H114" s="186"/>
      <c r="I114" s="223">
        <v>0.03</v>
      </c>
      <c r="J114" s="186"/>
      <c r="K114" s="223">
        <v>0.03</v>
      </c>
    </row>
    <row r="115" spans="2:11">
      <c r="B115" s="205" t="s">
        <v>575</v>
      </c>
      <c r="C115" s="223">
        <v>1.4999999999999999E-2</v>
      </c>
      <c r="D115" s="186"/>
      <c r="E115" s="223">
        <v>1.4999999999999999E-2</v>
      </c>
      <c r="F115" s="186"/>
      <c r="G115" s="223">
        <v>1.4999999999999999E-2</v>
      </c>
      <c r="H115" s="186"/>
      <c r="I115" s="223">
        <v>1.4999999999999999E-2</v>
      </c>
      <c r="J115" s="186"/>
      <c r="K115" s="223">
        <v>1.4999999999999999E-2</v>
      </c>
    </row>
    <row r="117" spans="2:11">
      <c r="B117" s="204" t="s">
        <v>576</v>
      </c>
      <c r="C117" s="225">
        <f>C101*C104+C108*C107</f>
        <v>0.11772888872151141</v>
      </c>
      <c r="D117" s="185"/>
      <c r="E117" s="225">
        <f>E101*E104+E108*E107</f>
        <v>0.1175584245232783</v>
      </c>
      <c r="F117" s="185"/>
      <c r="G117" s="225">
        <f>G101*G104+G108*G107</f>
        <v>0.11781290363054159</v>
      </c>
      <c r="H117" s="185"/>
      <c r="I117" s="225">
        <f>I101*I104+I108*I107</f>
        <v>0.11526736109686241</v>
      </c>
      <c r="J117" s="185"/>
      <c r="K117" s="225">
        <f>K101*K104+K108*K107</f>
        <v>0.11731140524452573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176BA-300C-4A5E-8A28-4C289B073529}">
  <dimension ref="A1"/>
  <sheetViews>
    <sheetView showGridLines="0" workbookViewId="0"/>
  </sheetViews>
  <sheetFormatPr defaultRowHeight="15.6"/>
  <cols>
    <col min="1" max="1" width="8.796875" style="588"/>
  </cols>
  <sheetData/>
  <pageMargins left="0.511811024" right="0.511811024" top="0.78740157499999996" bottom="0.78740157499999996" header="0.31496062000000002" footer="0.3149606200000000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C80E7-8BC8-4116-BF09-6AC5C23AABE0}">
  <sheetPr>
    <pageSetUpPr fitToPage="1"/>
  </sheetPr>
  <dimension ref="A1:T81"/>
  <sheetViews>
    <sheetView showGridLines="0" topLeftCell="C1" zoomScale="130" zoomScaleNormal="130" workbookViewId="0">
      <selection activeCell="E4" sqref="E4"/>
    </sheetView>
  </sheetViews>
  <sheetFormatPr defaultColWidth="10.59765625" defaultRowHeight="13.8"/>
  <cols>
    <col min="1" max="1" width="33.19921875" style="232" bestFit="1" customWidth="1"/>
    <col min="2" max="8" width="10.59765625" style="231" customWidth="1"/>
    <col min="9" max="16" width="10.59765625" style="232"/>
    <col min="17" max="17" width="19.59765625" style="232" bestFit="1" customWidth="1"/>
    <col min="18" max="19" width="10.59765625" style="231"/>
    <col min="20" max="16384" width="10.59765625" style="232"/>
  </cols>
  <sheetData>
    <row r="1" spans="1:20">
      <c r="A1" s="230" t="s">
        <v>587</v>
      </c>
      <c r="Q1" s="230"/>
      <c r="R1" s="233" t="s">
        <v>604</v>
      </c>
      <c r="S1" s="233" t="s">
        <v>605</v>
      </c>
    </row>
    <row r="2" spans="1:20">
      <c r="A2" s="648" t="s">
        <v>588</v>
      </c>
      <c r="B2" s="648"/>
      <c r="C2" s="648"/>
      <c r="D2" s="648"/>
      <c r="E2" s="648"/>
      <c r="J2" s="230" t="s">
        <v>74</v>
      </c>
      <c r="Q2" s="230"/>
      <c r="R2" s="233" t="s">
        <v>603</v>
      </c>
      <c r="S2" s="233" t="s">
        <v>129</v>
      </c>
    </row>
    <row r="3" spans="1:20">
      <c r="F3" s="649" t="s">
        <v>589</v>
      </c>
      <c r="G3" s="649"/>
      <c r="H3" s="649"/>
      <c r="J3" s="232" t="s">
        <v>117</v>
      </c>
      <c r="Q3" s="234" t="s">
        <v>607</v>
      </c>
      <c r="R3" s="235">
        <v>133.30000000000001</v>
      </c>
      <c r="S3" s="235">
        <v>192.3</v>
      </c>
    </row>
    <row r="4" spans="1:20">
      <c r="A4" s="230" t="s">
        <v>611</v>
      </c>
      <c r="B4" s="235">
        <v>2021</v>
      </c>
      <c r="C4" s="235">
        <v>2022</v>
      </c>
      <c r="D4" s="235">
        <v>2023</v>
      </c>
      <c r="E4" s="235" t="s">
        <v>603</v>
      </c>
      <c r="F4" s="235" t="s">
        <v>129</v>
      </c>
      <c r="G4" s="235" t="s">
        <v>137</v>
      </c>
      <c r="H4" s="235" t="s">
        <v>138</v>
      </c>
      <c r="K4" s="232" t="s">
        <v>118</v>
      </c>
      <c r="M4" s="232">
        <v>90</v>
      </c>
      <c r="N4" s="232" t="s">
        <v>119</v>
      </c>
      <c r="O4" s="236">
        <v>0.192</v>
      </c>
      <c r="Q4" s="237" t="s">
        <v>109</v>
      </c>
      <c r="R4" s="238">
        <v>81.599999999999994</v>
      </c>
      <c r="S4" s="238">
        <v>90</v>
      </c>
    </row>
    <row r="5" spans="1:20">
      <c r="A5" s="234" t="s">
        <v>120</v>
      </c>
      <c r="B5" s="253">
        <v>510</v>
      </c>
      <c r="C5" s="253">
        <v>600</v>
      </c>
      <c r="D5" s="253">
        <v>750</v>
      </c>
      <c r="E5" s="253">
        <v>1000</v>
      </c>
      <c r="F5" s="253">
        <f>E5</f>
        <v>1000</v>
      </c>
      <c r="G5" s="253">
        <f>F5</f>
        <v>1000</v>
      </c>
      <c r="H5" s="253">
        <f>G5</f>
        <v>1000</v>
      </c>
      <c r="I5" s="228">
        <f>E5/D5-1</f>
        <v>0.33333333333333326</v>
      </c>
      <c r="K5" s="232" t="s">
        <v>121</v>
      </c>
      <c r="M5" s="232">
        <v>45</v>
      </c>
      <c r="N5" s="232" t="s">
        <v>122</v>
      </c>
      <c r="Q5" s="237" t="s">
        <v>112</v>
      </c>
      <c r="R5" s="238">
        <v>38.799999999999997</v>
      </c>
      <c r="S5" s="238">
        <v>45</v>
      </c>
    </row>
    <row r="6" spans="1:20">
      <c r="A6" s="237" t="s">
        <v>123</v>
      </c>
      <c r="B6" s="254">
        <f>-(B5-B7)</f>
        <v>-420.75</v>
      </c>
      <c r="C6" s="254">
        <f>-(C5-C7)</f>
        <v>-501</v>
      </c>
      <c r="D6" s="254">
        <f>-(D5-D7)</f>
        <v>-630</v>
      </c>
      <c r="E6" s="254">
        <f>-(E5-E7)</f>
        <v>-835</v>
      </c>
      <c r="F6" s="254">
        <f>-(F5-F7)</f>
        <v>-835</v>
      </c>
      <c r="G6" s="254">
        <f>F6-(N8*F25)</f>
        <v>-847.32876712328766</v>
      </c>
      <c r="H6" s="254">
        <f>G6-(N10*G26)</f>
        <v>-857.6232876712329</v>
      </c>
      <c r="K6" s="232" t="s">
        <v>124</v>
      </c>
      <c r="M6" s="232">
        <v>60</v>
      </c>
      <c r="N6" s="232" t="s">
        <v>125</v>
      </c>
      <c r="Q6" s="237" t="s">
        <v>134</v>
      </c>
      <c r="R6" s="238">
        <v>69.5</v>
      </c>
      <c r="S6" s="238">
        <v>60</v>
      </c>
    </row>
    <row r="7" spans="1:20">
      <c r="A7" s="237" t="s">
        <v>429</v>
      </c>
      <c r="B7" s="254">
        <f>B5*B8</f>
        <v>89.25</v>
      </c>
      <c r="C7" s="254">
        <f>C5*C8</f>
        <v>99</v>
      </c>
      <c r="D7" s="254">
        <f>D5*D8</f>
        <v>120</v>
      </c>
      <c r="E7" s="254">
        <f>E5*E8</f>
        <v>165</v>
      </c>
      <c r="F7" s="254">
        <f>F5*F8</f>
        <v>165</v>
      </c>
      <c r="G7" s="254">
        <f>G5+G6</f>
        <v>152.67123287671234</v>
      </c>
      <c r="H7" s="254">
        <f>H5+H6</f>
        <v>142.3767123287671</v>
      </c>
      <c r="Q7" s="237" t="s">
        <v>606</v>
      </c>
      <c r="R7" s="238">
        <v>8.6999999999999993</v>
      </c>
      <c r="S7" s="238">
        <v>9</v>
      </c>
    </row>
    <row r="8" spans="1:20" s="242" customFormat="1">
      <c r="A8" s="255" t="s">
        <v>126</v>
      </c>
      <c r="B8" s="256">
        <v>0.17499999999999999</v>
      </c>
      <c r="C8" s="256">
        <v>0.16500000000000001</v>
      </c>
      <c r="D8" s="256">
        <v>0.16</v>
      </c>
      <c r="E8" s="256">
        <f>I8</f>
        <v>0.16500000000000001</v>
      </c>
      <c r="F8" s="256">
        <f>E8</f>
        <v>0.16500000000000001</v>
      </c>
      <c r="G8" s="256">
        <f>G7/G5</f>
        <v>0.15267123287671233</v>
      </c>
      <c r="H8" s="256">
        <f>H7/H5</f>
        <v>0.14237671232876709</v>
      </c>
      <c r="I8" s="241">
        <v>0.16500000000000001</v>
      </c>
      <c r="J8" s="232" t="s">
        <v>127</v>
      </c>
      <c r="M8" s="232" t="s">
        <v>590</v>
      </c>
      <c r="N8" s="243">
        <v>0.05</v>
      </c>
      <c r="O8" s="244">
        <f>N8*F25</f>
        <v>12.328767123287673</v>
      </c>
      <c r="Q8" s="234" t="s">
        <v>553</v>
      </c>
      <c r="R8" s="235">
        <f>R4+R5-R6-R7</f>
        <v>42.199999999999989</v>
      </c>
      <c r="S8" s="235">
        <f>S4+S5-S6-S7</f>
        <v>66</v>
      </c>
      <c r="T8" s="232"/>
    </row>
    <row r="9" spans="1:20">
      <c r="A9" s="237" t="s">
        <v>130</v>
      </c>
      <c r="B9" s="254">
        <v>-65</v>
      </c>
      <c r="C9" s="254">
        <v>-70</v>
      </c>
      <c r="D9" s="254">
        <v>-80</v>
      </c>
      <c r="E9" s="254">
        <v>-105</v>
      </c>
      <c r="F9" s="254">
        <f>E9</f>
        <v>-105</v>
      </c>
      <c r="G9" s="254">
        <f>F9</f>
        <v>-105</v>
      </c>
      <c r="H9" s="254">
        <f>G9</f>
        <v>-105</v>
      </c>
      <c r="I9" s="229">
        <v>-105</v>
      </c>
    </row>
    <row r="10" spans="1:20">
      <c r="A10" s="237" t="s">
        <v>608</v>
      </c>
      <c r="B10" s="254">
        <f t="shared" ref="B10:H10" si="0">B7+B9</f>
        <v>24.25</v>
      </c>
      <c r="C10" s="254">
        <f t="shared" si="0"/>
        <v>29</v>
      </c>
      <c r="D10" s="254">
        <f t="shared" si="0"/>
        <v>40</v>
      </c>
      <c r="E10" s="254">
        <f t="shared" si="0"/>
        <v>60</v>
      </c>
      <c r="F10" s="254">
        <f t="shared" si="0"/>
        <v>60</v>
      </c>
      <c r="G10" s="254">
        <f t="shared" si="0"/>
        <v>47.671232876712338</v>
      </c>
      <c r="H10" s="254">
        <f t="shared" si="0"/>
        <v>37.376712328767098</v>
      </c>
      <c r="J10" s="232" t="s">
        <v>131</v>
      </c>
      <c r="M10" s="232" t="s">
        <v>128</v>
      </c>
      <c r="N10" s="243">
        <v>0.1</v>
      </c>
      <c r="O10" s="244">
        <f>N10*G26</f>
        <v>10.294520547945206</v>
      </c>
    </row>
    <row r="11" spans="1:20">
      <c r="A11" s="255" t="s">
        <v>132</v>
      </c>
      <c r="B11" s="256">
        <f t="shared" ref="B11:H11" si="1">B10/B5</f>
        <v>4.7549019607843135E-2</v>
      </c>
      <c r="C11" s="256">
        <f t="shared" si="1"/>
        <v>4.8333333333333332E-2</v>
      </c>
      <c r="D11" s="256">
        <f t="shared" si="1"/>
        <v>5.3333333333333337E-2</v>
      </c>
      <c r="E11" s="256">
        <f t="shared" si="1"/>
        <v>0.06</v>
      </c>
      <c r="F11" s="256">
        <f t="shared" si="1"/>
        <v>0.06</v>
      </c>
      <c r="G11" s="256">
        <f t="shared" si="1"/>
        <v>4.7671232876712336E-2</v>
      </c>
      <c r="H11" s="256">
        <f t="shared" si="1"/>
        <v>3.7376712328767096E-2</v>
      </c>
    </row>
    <row r="12" spans="1:20">
      <c r="A12" s="234" t="s">
        <v>133</v>
      </c>
      <c r="B12" s="253">
        <f t="shared" ref="B12:H12" si="2">B10+B51</f>
        <v>24.5</v>
      </c>
      <c r="C12" s="253">
        <f t="shared" si="2"/>
        <v>29.3</v>
      </c>
      <c r="D12" s="253">
        <f t="shared" si="2"/>
        <v>40.4</v>
      </c>
      <c r="E12" s="253">
        <f t="shared" si="2"/>
        <v>60.4</v>
      </c>
      <c r="F12" s="253">
        <f t="shared" si="2"/>
        <v>60.4</v>
      </c>
      <c r="G12" s="253">
        <f t="shared" si="2"/>
        <v>48.071232876712337</v>
      </c>
      <c r="H12" s="253">
        <f t="shared" si="2"/>
        <v>37.776712328767097</v>
      </c>
    </row>
    <row r="13" spans="1:20">
      <c r="A13" s="255" t="s">
        <v>135</v>
      </c>
      <c r="B13" s="256">
        <f t="shared" ref="B13:H13" si="3">B12/B5</f>
        <v>4.8039215686274513E-2</v>
      </c>
      <c r="C13" s="256">
        <f t="shared" si="3"/>
        <v>4.8833333333333333E-2</v>
      </c>
      <c r="D13" s="256">
        <f t="shared" si="3"/>
        <v>5.3866666666666667E-2</v>
      </c>
      <c r="E13" s="256">
        <f t="shared" si="3"/>
        <v>6.0399999999999995E-2</v>
      </c>
      <c r="F13" s="256">
        <f t="shared" si="3"/>
        <v>6.0399999999999995E-2</v>
      </c>
      <c r="G13" s="256">
        <f t="shared" si="3"/>
        <v>4.807123287671234E-2</v>
      </c>
      <c r="H13" s="256">
        <f t="shared" si="3"/>
        <v>3.7776712328767094E-2</v>
      </c>
    </row>
    <row r="14" spans="1:20">
      <c r="A14" s="237" t="s">
        <v>50</v>
      </c>
      <c r="B14" s="254">
        <f t="shared" ref="B14:H14" si="4">-B78</f>
        <v>-6.6420000000000003</v>
      </c>
      <c r="C14" s="254">
        <f t="shared" si="4"/>
        <v>-13.056000000000001</v>
      </c>
      <c r="D14" s="254">
        <f t="shared" si="4"/>
        <v>-17.04</v>
      </c>
      <c r="E14" s="254">
        <f t="shared" si="4"/>
        <v>-24.77522537508154</v>
      </c>
      <c r="F14" s="254">
        <f t="shared" si="4"/>
        <v>-37.330438356164386</v>
      </c>
      <c r="G14" s="254">
        <f t="shared" si="4"/>
        <v>-36.898762619628442</v>
      </c>
      <c r="H14" s="254">
        <f t="shared" si="4"/>
        <v>-36.538313379620945</v>
      </c>
    </row>
    <row r="15" spans="1:20">
      <c r="A15" s="237" t="s">
        <v>136</v>
      </c>
      <c r="B15" s="254">
        <v>-1</v>
      </c>
      <c r="C15" s="254">
        <v>-1.5</v>
      </c>
      <c r="D15" s="254">
        <v>-1.7</v>
      </c>
      <c r="E15" s="254">
        <v>-1.7</v>
      </c>
      <c r="F15" s="254">
        <v>-1.7</v>
      </c>
      <c r="G15" s="254">
        <v>-1.7</v>
      </c>
      <c r="H15" s="254">
        <v>-1.7</v>
      </c>
    </row>
    <row r="16" spans="1:20">
      <c r="A16" s="237" t="s">
        <v>500</v>
      </c>
      <c r="B16" s="254">
        <f t="shared" ref="B16:H16" si="5">B10+B14+B15</f>
        <v>16.608000000000001</v>
      </c>
      <c r="C16" s="254">
        <f t="shared" si="5"/>
        <v>14.443999999999999</v>
      </c>
      <c r="D16" s="254">
        <f t="shared" si="5"/>
        <v>21.26</v>
      </c>
      <c r="E16" s="254">
        <f t="shared" si="5"/>
        <v>33.524774624918457</v>
      </c>
      <c r="F16" s="254">
        <f t="shared" si="5"/>
        <v>20.969561643835615</v>
      </c>
      <c r="G16" s="254">
        <f t="shared" si="5"/>
        <v>9.0724702570838964</v>
      </c>
      <c r="H16" s="254">
        <f t="shared" si="5"/>
        <v>-0.86160105085384653</v>
      </c>
    </row>
    <row r="17" spans="1:19">
      <c r="A17" s="237" t="s">
        <v>83</v>
      </c>
      <c r="B17" s="254">
        <f t="shared" ref="B17:H17" si="6">-34%*B16</f>
        <v>-5.6467200000000002</v>
      </c>
      <c r="C17" s="254">
        <f t="shared" si="6"/>
        <v>-4.9109600000000002</v>
      </c>
      <c r="D17" s="254">
        <f t="shared" si="6"/>
        <v>-7.2284000000000015</v>
      </c>
      <c r="E17" s="254">
        <f t="shared" si="6"/>
        <v>-11.398423372472276</v>
      </c>
      <c r="F17" s="254">
        <f t="shared" si="6"/>
        <v>-7.1296509589041097</v>
      </c>
      <c r="G17" s="254">
        <f t="shared" si="6"/>
        <v>-3.084639887408525</v>
      </c>
      <c r="H17" s="254">
        <f t="shared" si="6"/>
        <v>0.29294435729030782</v>
      </c>
    </row>
    <row r="18" spans="1:19">
      <c r="A18" s="234" t="s">
        <v>591</v>
      </c>
      <c r="B18" s="253">
        <f t="shared" ref="B18:H18" si="7">B16+B17</f>
        <v>10.96128</v>
      </c>
      <c r="C18" s="253">
        <f t="shared" si="7"/>
        <v>9.5330399999999997</v>
      </c>
      <c r="D18" s="253">
        <f t="shared" si="7"/>
        <v>14.031600000000001</v>
      </c>
      <c r="E18" s="253">
        <f t="shared" si="7"/>
        <v>22.126351252446181</v>
      </c>
      <c r="F18" s="253">
        <f t="shared" si="7"/>
        <v>13.839910684931505</v>
      </c>
      <c r="G18" s="253">
        <f t="shared" si="7"/>
        <v>5.9878303696753719</v>
      </c>
      <c r="H18" s="253">
        <f t="shared" si="7"/>
        <v>-0.56865669356353865</v>
      </c>
    </row>
    <row r="19" spans="1:19">
      <c r="A19" s="255" t="s">
        <v>84</v>
      </c>
      <c r="B19" s="256">
        <f t="shared" ref="B19:H19" si="8">B18/B5</f>
        <v>2.1492705882352942E-2</v>
      </c>
      <c r="C19" s="256">
        <f t="shared" si="8"/>
        <v>1.58884E-2</v>
      </c>
      <c r="D19" s="256">
        <f t="shared" si="8"/>
        <v>1.8708800000000001E-2</v>
      </c>
      <c r="E19" s="256">
        <f t="shared" si="8"/>
        <v>2.2126351252446181E-2</v>
      </c>
      <c r="F19" s="256">
        <f t="shared" si="8"/>
        <v>1.3839910684931504E-2</v>
      </c>
      <c r="G19" s="256">
        <f t="shared" si="8"/>
        <v>5.9878303696753715E-3</v>
      </c>
      <c r="H19" s="256">
        <f t="shared" si="8"/>
        <v>-5.686566935635387E-4</v>
      </c>
    </row>
    <row r="20" spans="1:19">
      <c r="A20" s="251"/>
      <c r="B20" s="252"/>
      <c r="C20" s="252"/>
      <c r="D20" s="252"/>
      <c r="E20" s="252"/>
      <c r="F20" s="252"/>
      <c r="G20" s="252"/>
      <c r="H20" s="252"/>
    </row>
    <row r="21" spans="1:19">
      <c r="B21" s="240"/>
      <c r="C21" s="240"/>
      <c r="D21" s="240"/>
      <c r="E21" s="240"/>
      <c r="F21" s="649" t="s">
        <v>589</v>
      </c>
      <c r="G21" s="649"/>
      <c r="H21" s="649"/>
    </row>
    <row r="22" spans="1:19">
      <c r="A22" s="230" t="s">
        <v>612</v>
      </c>
      <c r="B22" s="235">
        <v>2021</v>
      </c>
      <c r="C22" s="235">
        <v>2022</v>
      </c>
      <c r="D22" s="235">
        <v>2023</v>
      </c>
      <c r="E22" s="235" t="s">
        <v>603</v>
      </c>
      <c r="F22" s="235" t="s">
        <v>129</v>
      </c>
      <c r="G22" s="235" t="s">
        <v>137</v>
      </c>
      <c r="H22" s="235" t="s">
        <v>138</v>
      </c>
    </row>
    <row r="23" spans="1:19" s="230" customFormat="1">
      <c r="A23" s="234" t="s">
        <v>546</v>
      </c>
      <c r="B23" s="253">
        <f t="shared" ref="B23:H23" si="9">B28+B31</f>
        <v>162.5</v>
      </c>
      <c r="C23" s="253">
        <f t="shared" si="9"/>
        <v>238</v>
      </c>
      <c r="D23" s="253">
        <f t="shared" si="9"/>
        <v>266</v>
      </c>
      <c r="E23" s="253">
        <f t="shared" si="9"/>
        <v>341.36323113720374</v>
      </c>
      <c r="F23" s="253">
        <f t="shared" si="9"/>
        <v>378.52054794520552</v>
      </c>
      <c r="G23" s="253">
        <f t="shared" si="9"/>
        <v>366.1917808219178</v>
      </c>
      <c r="H23" s="253">
        <f t="shared" si="9"/>
        <v>355.89726027397262</v>
      </c>
      <c r="R23" s="233"/>
      <c r="S23" s="233"/>
    </row>
    <row r="24" spans="1:19">
      <c r="A24" s="237" t="s">
        <v>90</v>
      </c>
      <c r="B24" s="254">
        <v>10</v>
      </c>
      <c r="C24" s="254">
        <v>6</v>
      </c>
      <c r="D24" s="254">
        <v>15</v>
      </c>
      <c r="E24" s="254">
        <f>D24</f>
        <v>15</v>
      </c>
      <c r="F24" s="254">
        <f>E24</f>
        <v>15</v>
      </c>
      <c r="G24" s="254">
        <f>F24</f>
        <v>15</v>
      </c>
      <c r="H24" s="254">
        <f>G24</f>
        <v>15</v>
      </c>
    </row>
    <row r="25" spans="1:19">
      <c r="A25" s="237" t="s">
        <v>139</v>
      </c>
      <c r="B25" s="254">
        <v>100</v>
      </c>
      <c r="C25" s="254">
        <v>150</v>
      </c>
      <c r="D25" s="254">
        <v>170</v>
      </c>
      <c r="E25" s="254">
        <v>223.56164383561645</v>
      </c>
      <c r="F25" s="254">
        <f>F5*F61/365</f>
        <v>246.57534246575344</v>
      </c>
      <c r="G25" s="254">
        <f>F25*(1-N8)</f>
        <v>234.24657534246575</v>
      </c>
      <c r="H25" s="254">
        <f>G25</f>
        <v>234.24657534246575</v>
      </c>
    </row>
    <row r="26" spans="1:19">
      <c r="A26" s="237" t="s">
        <v>92</v>
      </c>
      <c r="B26" s="254">
        <v>40</v>
      </c>
      <c r="C26" s="254">
        <v>71</v>
      </c>
      <c r="D26" s="254">
        <v>67</v>
      </c>
      <c r="E26" s="254">
        <v>88.801587301587304</v>
      </c>
      <c r="F26" s="254">
        <f>-F6*F62/365</f>
        <v>102.94520547945206</v>
      </c>
      <c r="G26" s="254">
        <f>F26</f>
        <v>102.94520547945206</v>
      </c>
      <c r="H26" s="254">
        <f>G26-(N10*G26)</f>
        <v>92.650684931506845</v>
      </c>
      <c r="I26" s="245"/>
    </row>
    <row r="27" spans="1:19">
      <c r="A27" s="237" t="s">
        <v>140</v>
      </c>
      <c r="B27" s="254">
        <v>10</v>
      </c>
      <c r="C27" s="254">
        <v>8</v>
      </c>
      <c r="D27" s="254">
        <v>10</v>
      </c>
      <c r="E27" s="254">
        <f>D27</f>
        <v>10</v>
      </c>
      <c r="F27" s="254">
        <f>E27</f>
        <v>10</v>
      </c>
      <c r="G27" s="254">
        <f>F27</f>
        <v>10</v>
      </c>
      <c r="H27" s="254">
        <f>G27</f>
        <v>10</v>
      </c>
    </row>
    <row r="28" spans="1:19" s="230" customFormat="1">
      <c r="A28" s="234" t="s">
        <v>89</v>
      </c>
      <c r="B28" s="253">
        <f t="shared" ref="B28:H28" si="10">B24+B25+B26+B27</f>
        <v>160</v>
      </c>
      <c r="C28" s="253">
        <f t="shared" si="10"/>
        <v>235</v>
      </c>
      <c r="D28" s="253">
        <f t="shared" si="10"/>
        <v>262</v>
      </c>
      <c r="E28" s="253">
        <f t="shared" si="10"/>
        <v>337.36323113720374</v>
      </c>
      <c r="F28" s="253">
        <f t="shared" si="10"/>
        <v>374.52054794520552</v>
      </c>
      <c r="G28" s="253">
        <f t="shared" si="10"/>
        <v>362.1917808219178</v>
      </c>
      <c r="H28" s="253">
        <f t="shared" si="10"/>
        <v>351.89726027397262</v>
      </c>
      <c r="R28" s="233"/>
      <c r="S28" s="233"/>
    </row>
    <row r="29" spans="1:19">
      <c r="A29" s="237" t="s">
        <v>141</v>
      </c>
      <c r="B29" s="254">
        <v>0.5</v>
      </c>
      <c r="C29" s="254">
        <v>0.5</v>
      </c>
      <c r="D29" s="254">
        <v>0.5</v>
      </c>
      <c r="E29" s="254">
        <f t="shared" ref="E29:H30" si="11">D29</f>
        <v>0.5</v>
      </c>
      <c r="F29" s="254">
        <f t="shared" si="11"/>
        <v>0.5</v>
      </c>
      <c r="G29" s="254">
        <f t="shared" si="11"/>
        <v>0.5</v>
      </c>
      <c r="H29" s="254">
        <f t="shared" si="11"/>
        <v>0.5</v>
      </c>
    </row>
    <row r="30" spans="1:19">
      <c r="A30" s="237" t="s">
        <v>29</v>
      </c>
      <c r="B30" s="254">
        <v>2</v>
      </c>
      <c r="C30" s="254">
        <v>2.5</v>
      </c>
      <c r="D30" s="254">
        <v>3.5</v>
      </c>
      <c r="E30" s="254">
        <f t="shared" si="11"/>
        <v>3.5</v>
      </c>
      <c r="F30" s="254">
        <f t="shared" si="11"/>
        <v>3.5</v>
      </c>
      <c r="G30" s="254">
        <f t="shared" si="11"/>
        <v>3.5</v>
      </c>
      <c r="H30" s="254">
        <f t="shared" si="11"/>
        <v>3.5</v>
      </c>
    </row>
    <row r="31" spans="1:19" s="230" customFormat="1">
      <c r="A31" s="234" t="s">
        <v>11</v>
      </c>
      <c r="B31" s="253">
        <f t="shared" ref="B31:H31" si="12">B29+B30</f>
        <v>2.5</v>
      </c>
      <c r="C31" s="253">
        <f t="shared" si="12"/>
        <v>3</v>
      </c>
      <c r="D31" s="253">
        <f t="shared" si="12"/>
        <v>4</v>
      </c>
      <c r="E31" s="253">
        <f t="shared" si="12"/>
        <v>4</v>
      </c>
      <c r="F31" s="253">
        <f t="shared" si="12"/>
        <v>4</v>
      </c>
      <c r="G31" s="253">
        <f t="shared" si="12"/>
        <v>4</v>
      </c>
      <c r="H31" s="253">
        <f t="shared" si="12"/>
        <v>4</v>
      </c>
      <c r="R31" s="233"/>
      <c r="S31" s="233"/>
    </row>
    <row r="32" spans="1:19" s="230" customFormat="1">
      <c r="A32" s="234"/>
      <c r="B32" s="253"/>
      <c r="C32" s="253"/>
      <c r="D32" s="253"/>
      <c r="E32" s="253"/>
      <c r="F32" s="253"/>
      <c r="G32" s="253"/>
      <c r="H32" s="253"/>
      <c r="R32" s="233"/>
      <c r="S32" s="233"/>
    </row>
    <row r="33" spans="1:19" s="230" customFormat="1">
      <c r="A33" s="234" t="s">
        <v>545</v>
      </c>
      <c r="B33" s="253">
        <f t="shared" ref="B33:H33" si="13">B41+B38+B37</f>
        <v>162.5</v>
      </c>
      <c r="C33" s="253">
        <f t="shared" si="13"/>
        <v>238</v>
      </c>
      <c r="D33" s="253">
        <f t="shared" si="13"/>
        <v>266</v>
      </c>
      <c r="E33" s="253">
        <f t="shared" si="13"/>
        <v>341.36323113720374</v>
      </c>
      <c r="F33" s="253">
        <f t="shared" si="13"/>
        <v>378.52054794520552</v>
      </c>
      <c r="G33" s="253">
        <f t="shared" si="13"/>
        <v>366.1917808219178</v>
      </c>
      <c r="H33" s="253">
        <f t="shared" si="13"/>
        <v>355.89726027397262</v>
      </c>
      <c r="R33" s="233"/>
      <c r="S33" s="233"/>
    </row>
    <row r="34" spans="1:19">
      <c r="A34" s="237" t="s">
        <v>142</v>
      </c>
      <c r="B34" s="254">
        <v>85</v>
      </c>
      <c r="C34" s="254">
        <v>125</v>
      </c>
      <c r="D34" s="254">
        <v>120</v>
      </c>
      <c r="E34" s="254">
        <v>159.04761904761904</v>
      </c>
      <c r="F34" s="254">
        <f>-F6*F63/365</f>
        <v>137.26027397260273</v>
      </c>
      <c r="G34" s="254">
        <f>-G6*G63/365</f>
        <v>139.28692062300618</v>
      </c>
      <c r="H34" s="254">
        <f>-H6*H63/365</f>
        <v>140.97917057609308</v>
      </c>
    </row>
    <row r="35" spans="1:19">
      <c r="A35" s="237" t="s">
        <v>610</v>
      </c>
      <c r="B35" s="254">
        <v>12.5</v>
      </c>
      <c r="C35" s="254">
        <v>18</v>
      </c>
      <c r="D35" s="254">
        <v>20</v>
      </c>
      <c r="E35" s="254">
        <v>20</v>
      </c>
      <c r="F35" s="254">
        <f>E35</f>
        <v>20</v>
      </c>
      <c r="G35" s="254">
        <f>F35</f>
        <v>20</v>
      </c>
      <c r="H35" s="254">
        <f>G35</f>
        <v>20</v>
      </c>
    </row>
    <row r="36" spans="1:19">
      <c r="A36" s="237" t="s">
        <v>143</v>
      </c>
      <c r="B36" s="254">
        <v>33</v>
      </c>
      <c r="C36" s="254">
        <v>52</v>
      </c>
      <c r="D36" s="254">
        <v>60</v>
      </c>
      <c r="E36" s="254">
        <f>E37-E34-E35</f>
        <v>96.315612089584704</v>
      </c>
      <c r="F36" s="254">
        <f>F37-F34-F35</f>
        <v>155.26027397260279</v>
      </c>
      <c r="G36" s="254">
        <f>G37-G34-G35</f>
        <v>153.23362732219928</v>
      </c>
      <c r="H36" s="254">
        <f>H37-H34-H35</f>
        <v>151.54137736911244</v>
      </c>
    </row>
    <row r="37" spans="1:19" s="230" customFormat="1">
      <c r="A37" s="234" t="s">
        <v>94</v>
      </c>
      <c r="B37" s="253">
        <f>B34+B35+B36</f>
        <v>130.5</v>
      </c>
      <c r="C37" s="253">
        <f>C34+C35+C36</f>
        <v>195</v>
      </c>
      <c r="D37" s="253">
        <f>D34+D35+D36</f>
        <v>200</v>
      </c>
      <c r="E37" s="253">
        <f>E23-E38-E41</f>
        <v>275.36323113720374</v>
      </c>
      <c r="F37" s="253">
        <f>F23-F38-F41</f>
        <v>312.52054794520552</v>
      </c>
      <c r="G37" s="253">
        <f>G23-G38-G41</f>
        <v>312.52054794520546</v>
      </c>
      <c r="H37" s="253">
        <f>H23-H38-H41</f>
        <v>312.52054794520552</v>
      </c>
      <c r="R37" s="233"/>
      <c r="S37" s="233"/>
    </row>
    <row r="38" spans="1:19" s="230" customFormat="1">
      <c r="A38" s="234" t="s">
        <v>101</v>
      </c>
      <c r="B38" s="253">
        <v>18</v>
      </c>
      <c r="C38" s="253">
        <v>18</v>
      </c>
      <c r="D38" s="253">
        <v>35</v>
      </c>
      <c r="E38" s="253">
        <f t="shared" ref="E38:H39" si="14">D38</f>
        <v>35</v>
      </c>
      <c r="F38" s="253">
        <f t="shared" si="14"/>
        <v>35</v>
      </c>
      <c r="G38" s="253">
        <f t="shared" si="14"/>
        <v>35</v>
      </c>
      <c r="H38" s="253">
        <f t="shared" si="14"/>
        <v>35</v>
      </c>
      <c r="R38" s="233"/>
      <c r="S38" s="233"/>
    </row>
    <row r="39" spans="1:19">
      <c r="A39" s="237" t="s">
        <v>105</v>
      </c>
      <c r="B39" s="254">
        <v>10</v>
      </c>
      <c r="C39" s="254">
        <v>10</v>
      </c>
      <c r="D39" s="254">
        <v>10</v>
      </c>
      <c r="E39" s="254">
        <f t="shared" si="14"/>
        <v>10</v>
      </c>
      <c r="F39" s="254">
        <f t="shared" si="14"/>
        <v>10</v>
      </c>
      <c r="G39" s="254">
        <f t="shared" si="14"/>
        <v>10</v>
      </c>
      <c r="H39" s="254">
        <f t="shared" si="14"/>
        <v>10</v>
      </c>
    </row>
    <row r="40" spans="1:19">
      <c r="A40" s="237" t="s">
        <v>144</v>
      </c>
      <c r="B40" s="254">
        <f>B41-B39</f>
        <v>4</v>
      </c>
      <c r="C40" s="254">
        <f>C41-C39</f>
        <v>15</v>
      </c>
      <c r="D40" s="254">
        <f>D41-D39</f>
        <v>21</v>
      </c>
      <c r="E40" s="254">
        <f>D40</f>
        <v>21</v>
      </c>
      <c r="F40" s="254">
        <f>E40</f>
        <v>21</v>
      </c>
      <c r="G40" s="254">
        <f>F40+G56</f>
        <v>8.6712328767123275</v>
      </c>
      <c r="H40" s="254">
        <f>G40+H56</f>
        <v>-1.6232876712328785</v>
      </c>
    </row>
    <row r="41" spans="1:19" s="230" customFormat="1">
      <c r="A41" s="234" t="s">
        <v>102</v>
      </c>
      <c r="B41" s="253">
        <f>B23-B37-B38</f>
        <v>14</v>
      </c>
      <c r="C41" s="253">
        <f>C23-C37-C38</f>
        <v>25</v>
      </c>
      <c r="D41" s="253">
        <f>D23-D37-D38</f>
        <v>31</v>
      </c>
      <c r="E41" s="253">
        <f>D41</f>
        <v>31</v>
      </c>
      <c r="F41" s="253">
        <f>E41</f>
        <v>31</v>
      </c>
      <c r="G41" s="253">
        <f>G39+G40</f>
        <v>18.671232876712327</v>
      </c>
      <c r="H41" s="253">
        <f>H39+H40</f>
        <v>8.3767123287671215</v>
      </c>
      <c r="R41" s="233"/>
      <c r="S41" s="233"/>
    </row>
    <row r="42" spans="1:19" s="230" customFormat="1">
      <c r="B42" s="239"/>
      <c r="C42" s="239"/>
      <c r="D42" s="239"/>
      <c r="E42" s="239"/>
      <c r="F42" s="239"/>
      <c r="G42" s="239"/>
      <c r="H42" s="239"/>
      <c r="R42" s="233"/>
      <c r="S42" s="233"/>
    </row>
    <row r="43" spans="1:19">
      <c r="B43" s="240"/>
      <c r="C43" s="240"/>
      <c r="D43" s="240"/>
      <c r="E43" s="240"/>
      <c r="F43" s="650" t="s">
        <v>589</v>
      </c>
      <c r="G43" s="650"/>
      <c r="H43" s="650"/>
    </row>
    <row r="44" spans="1:19">
      <c r="A44" s="234" t="s">
        <v>145</v>
      </c>
      <c r="B44" s="235">
        <v>2021</v>
      </c>
      <c r="C44" s="235">
        <v>2022</v>
      </c>
      <c r="D44" s="235">
        <v>2023</v>
      </c>
      <c r="E44" s="235" t="s">
        <v>603</v>
      </c>
      <c r="F44" s="235" t="s">
        <v>129</v>
      </c>
      <c r="G44" s="235" t="s">
        <v>137</v>
      </c>
      <c r="H44" s="235" t="s">
        <v>138</v>
      </c>
    </row>
    <row r="45" spans="1:19">
      <c r="A45" s="237" t="s">
        <v>5</v>
      </c>
      <c r="B45" s="254" t="s">
        <v>19</v>
      </c>
      <c r="C45" s="254">
        <f t="shared" ref="C45:H46" si="15">C25-B25</f>
        <v>50</v>
      </c>
      <c r="D45" s="254">
        <f t="shared" si="15"/>
        <v>20</v>
      </c>
      <c r="E45" s="254">
        <f t="shared" si="15"/>
        <v>53.561643835616451</v>
      </c>
      <c r="F45" s="254">
        <f t="shared" si="15"/>
        <v>23.013698630136986</v>
      </c>
      <c r="G45" s="254">
        <f t="shared" si="15"/>
        <v>-12.32876712328769</v>
      </c>
      <c r="H45" s="254">
        <f t="shared" si="15"/>
        <v>0</v>
      </c>
    </row>
    <row r="46" spans="1:19">
      <c r="A46" s="237" t="s">
        <v>92</v>
      </c>
      <c r="B46" s="254" t="s">
        <v>19</v>
      </c>
      <c r="C46" s="254">
        <f t="shared" si="15"/>
        <v>31</v>
      </c>
      <c r="D46" s="254">
        <f t="shared" si="15"/>
        <v>-4</v>
      </c>
      <c r="E46" s="254">
        <f t="shared" si="15"/>
        <v>21.801587301587304</v>
      </c>
      <c r="F46" s="254">
        <f t="shared" si="15"/>
        <v>14.143618177864752</v>
      </c>
      <c r="G46" s="254">
        <f t="shared" si="15"/>
        <v>0</v>
      </c>
      <c r="H46" s="254">
        <f t="shared" si="15"/>
        <v>-10.294520547945211</v>
      </c>
    </row>
    <row r="47" spans="1:19">
      <c r="A47" s="237" t="s">
        <v>142</v>
      </c>
      <c r="B47" s="254" t="s">
        <v>19</v>
      </c>
      <c r="C47" s="254">
        <f t="shared" ref="C47:H48" si="16">C34-B34</f>
        <v>40</v>
      </c>
      <c r="D47" s="254">
        <f t="shared" si="16"/>
        <v>-5</v>
      </c>
      <c r="E47" s="254">
        <f t="shared" si="16"/>
        <v>39.047619047619037</v>
      </c>
      <c r="F47" s="254">
        <f t="shared" si="16"/>
        <v>-21.787345075016304</v>
      </c>
      <c r="G47" s="254">
        <f t="shared" si="16"/>
        <v>2.0266466504034497</v>
      </c>
      <c r="H47" s="254">
        <f t="shared" si="16"/>
        <v>1.6922499530869004</v>
      </c>
    </row>
    <row r="48" spans="1:19">
      <c r="A48" s="237" t="s">
        <v>610</v>
      </c>
      <c r="B48" s="254" t="s">
        <v>19</v>
      </c>
      <c r="C48" s="254">
        <f t="shared" si="16"/>
        <v>5.5</v>
      </c>
      <c r="D48" s="254">
        <f t="shared" si="16"/>
        <v>2</v>
      </c>
      <c r="E48" s="254">
        <f t="shared" si="16"/>
        <v>0</v>
      </c>
      <c r="F48" s="254">
        <f t="shared" si="16"/>
        <v>0</v>
      </c>
      <c r="G48" s="254">
        <f t="shared" si="16"/>
        <v>0</v>
      </c>
      <c r="H48" s="254">
        <f t="shared" si="16"/>
        <v>0</v>
      </c>
    </row>
    <row r="49" spans="1:8">
      <c r="A49" s="234" t="s">
        <v>609</v>
      </c>
      <c r="B49" s="254" t="s">
        <v>19</v>
      </c>
      <c r="C49" s="253">
        <f t="shared" ref="C49:H49" si="17">C45+C46-C47-C48</f>
        <v>35.5</v>
      </c>
      <c r="D49" s="253">
        <f t="shared" si="17"/>
        <v>19</v>
      </c>
      <c r="E49" s="253">
        <f t="shared" si="17"/>
        <v>36.315612089584718</v>
      </c>
      <c r="F49" s="253">
        <f t="shared" si="17"/>
        <v>58.944661883018043</v>
      </c>
      <c r="G49" s="253">
        <f t="shared" si="17"/>
        <v>-14.35541377369114</v>
      </c>
      <c r="H49" s="253">
        <f t="shared" si="17"/>
        <v>-11.986770501032112</v>
      </c>
    </row>
    <row r="50" spans="1:8">
      <c r="A50" s="234" t="s">
        <v>593</v>
      </c>
      <c r="B50" s="254" t="s">
        <v>19</v>
      </c>
      <c r="C50" s="253">
        <f t="shared" ref="C50:H50" si="18">C31-B31</f>
        <v>0.5</v>
      </c>
      <c r="D50" s="253">
        <f t="shared" si="18"/>
        <v>1</v>
      </c>
      <c r="E50" s="253">
        <f t="shared" si="18"/>
        <v>0</v>
      </c>
      <c r="F50" s="253">
        <f t="shared" si="18"/>
        <v>0</v>
      </c>
      <c r="G50" s="253">
        <f t="shared" si="18"/>
        <v>0</v>
      </c>
      <c r="H50" s="253">
        <f t="shared" si="18"/>
        <v>0</v>
      </c>
    </row>
    <row r="51" spans="1:8">
      <c r="A51" s="234" t="s">
        <v>47</v>
      </c>
      <c r="B51" s="253">
        <f t="shared" ref="B51:H51" si="19">10%*B31</f>
        <v>0.25</v>
      </c>
      <c r="C51" s="253">
        <f t="shared" si="19"/>
        <v>0.30000000000000004</v>
      </c>
      <c r="D51" s="253">
        <f t="shared" si="19"/>
        <v>0.4</v>
      </c>
      <c r="E51" s="253">
        <f t="shared" si="19"/>
        <v>0.4</v>
      </c>
      <c r="F51" s="253">
        <f t="shared" si="19"/>
        <v>0.4</v>
      </c>
      <c r="G51" s="253">
        <f t="shared" si="19"/>
        <v>0.4</v>
      </c>
      <c r="H51" s="253">
        <f t="shared" si="19"/>
        <v>0.4</v>
      </c>
    </row>
    <row r="52" spans="1:8">
      <c r="B52" s="240"/>
      <c r="C52" s="240"/>
      <c r="D52" s="240"/>
      <c r="E52" s="240"/>
      <c r="F52" s="240"/>
      <c r="G52" s="240"/>
      <c r="H52" s="240"/>
    </row>
    <row r="53" spans="1:8">
      <c r="A53" s="232" t="s">
        <v>594</v>
      </c>
      <c r="B53" s="240"/>
      <c r="C53" s="240"/>
      <c r="D53" s="240"/>
      <c r="E53" s="240">
        <f>E41-D41</f>
        <v>0</v>
      </c>
      <c r="F53" s="240">
        <f>F41-E41</f>
        <v>0</v>
      </c>
      <c r="G53" s="240">
        <f>G41-F41</f>
        <v>-12.328767123287673</v>
      </c>
      <c r="H53" s="240">
        <f>H41-G41</f>
        <v>-10.294520547945206</v>
      </c>
    </row>
    <row r="54" spans="1:8">
      <c r="A54" s="232" t="s">
        <v>595</v>
      </c>
      <c r="B54" s="240"/>
      <c r="C54" s="240"/>
      <c r="D54" s="240">
        <f>D68-C68</f>
        <v>16</v>
      </c>
      <c r="E54" s="240">
        <f>E68-D68</f>
        <v>36.315612089584704</v>
      </c>
      <c r="F54" s="240">
        <f>F68-E68</f>
        <v>58.944661883018085</v>
      </c>
      <c r="G54" s="240">
        <f>G68-F68</f>
        <v>-2.0266466504035066</v>
      </c>
      <c r="H54" s="240">
        <f>H68-G68</f>
        <v>-1.6922499530868436</v>
      </c>
    </row>
    <row r="55" spans="1:8">
      <c r="B55" s="240"/>
      <c r="C55" s="240"/>
      <c r="D55" s="240"/>
      <c r="E55" s="240"/>
      <c r="F55" s="240"/>
      <c r="G55" s="240"/>
      <c r="H55" s="240"/>
    </row>
    <row r="56" spans="1:8">
      <c r="A56" s="230" t="s">
        <v>596</v>
      </c>
      <c r="B56" s="246"/>
      <c r="C56" s="246"/>
      <c r="D56" s="246"/>
      <c r="E56" s="246"/>
      <c r="F56" s="246"/>
      <c r="G56" s="247">
        <f>-N8*F25</f>
        <v>-12.328767123287673</v>
      </c>
      <c r="H56" s="247">
        <f>-N10*G26</f>
        <v>-10.294520547945206</v>
      </c>
    </row>
    <row r="57" spans="1:8">
      <c r="B57" s="246"/>
      <c r="C57" s="246"/>
      <c r="D57" s="246"/>
      <c r="E57" s="246"/>
      <c r="F57" s="246"/>
      <c r="G57" s="246"/>
      <c r="H57" s="246"/>
    </row>
    <row r="58" spans="1:8">
      <c r="A58" s="648"/>
      <c r="B58" s="648"/>
      <c r="C58" s="648"/>
      <c r="D58" s="648"/>
      <c r="E58" s="648"/>
      <c r="F58" s="649" t="s">
        <v>589</v>
      </c>
      <c r="G58" s="649"/>
      <c r="H58" s="649"/>
    </row>
    <row r="59" spans="1:8">
      <c r="A59" s="234" t="s">
        <v>28</v>
      </c>
      <c r="B59" s="235">
        <v>2021</v>
      </c>
      <c r="C59" s="235">
        <v>2022</v>
      </c>
      <c r="D59" s="235">
        <v>2023</v>
      </c>
      <c r="E59" s="235" t="s">
        <v>603</v>
      </c>
      <c r="F59" s="235" t="s">
        <v>129</v>
      </c>
      <c r="G59" s="235" t="s">
        <v>137</v>
      </c>
      <c r="H59" s="235" t="s">
        <v>138</v>
      </c>
    </row>
    <row r="60" spans="1:8">
      <c r="A60" s="234" t="s">
        <v>597</v>
      </c>
      <c r="B60" s="257">
        <f t="shared" ref="B60:H60" si="20">B25+B26-B34-B35</f>
        <v>42.5</v>
      </c>
      <c r="C60" s="257">
        <f t="shared" si="20"/>
        <v>78</v>
      </c>
      <c r="D60" s="257">
        <f t="shared" si="20"/>
        <v>97</v>
      </c>
      <c r="E60" s="257">
        <f t="shared" si="20"/>
        <v>133.3156120895847</v>
      </c>
      <c r="F60" s="257">
        <f t="shared" si="20"/>
        <v>192.26027397260279</v>
      </c>
      <c r="G60" s="257">
        <f t="shared" si="20"/>
        <v>177.90486019891162</v>
      </c>
      <c r="H60" s="257">
        <f t="shared" si="20"/>
        <v>165.91808969787954</v>
      </c>
    </row>
    <row r="61" spans="1:8">
      <c r="A61" s="237" t="s">
        <v>598</v>
      </c>
      <c r="B61" s="258">
        <f>B25/B5*365</f>
        <v>71.568627450980387</v>
      </c>
      <c r="C61" s="258">
        <f t="shared" ref="C61:E61" si="21">C25/C5*365</f>
        <v>91.25</v>
      </c>
      <c r="D61" s="258">
        <f t="shared" si="21"/>
        <v>82.733333333333334</v>
      </c>
      <c r="E61" s="258">
        <f t="shared" si="21"/>
        <v>81.599999999999994</v>
      </c>
      <c r="F61" s="259">
        <v>90</v>
      </c>
      <c r="G61" s="259">
        <f>G25/G5*360</f>
        <v>84.328767123287662</v>
      </c>
      <c r="H61" s="258">
        <f>H25/H5*360</f>
        <v>84.328767123287662</v>
      </c>
    </row>
    <row r="62" spans="1:8">
      <c r="A62" s="237" t="s">
        <v>599</v>
      </c>
      <c r="B62" s="258">
        <f>B26/-B6*365</f>
        <v>34.699940582293522</v>
      </c>
      <c r="C62" s="258">
        <f t="shared" ref="C62:E62" si="22">C26/-C6*365</f>
        <v>51.726546906187622</v>
      </c>
      <c r="D62" s="258">
        <f t="shared" si="22"/>
        <v>38.817460317460316</v>
      </c>
      <c r="E62" s="258">
        <f t="shared" si="22"/>
        <v>38.817460317460316</v>
      </c>
      <c r="F62" s="259">
        <v>45</v>
      </c>
      <c r="G62" s="259">
        <f>F62</f>
        <v>45</v>
      </c>
      <c r="H62" s="257">
        <f>H26/-H6*365</f>
        <v>39.431648471005403</v>
      </c>
    </row>
    <row r="63" spans="1:8">
      <c r="A63" s="237" t="s">
        <v>600</v>
      </c>
      <c r="B63" s="258">
        <f>B34/-B6*365</f>
        <v>73.73737373737373</v>
      </c>
      <c r="C63" s="258">
        <f t="shared" ref="C63:E63" si="23">C34/-C6*365</f>
        <v>91.067864271457083</v>
      </c>
      <c r="D63" s="258">
        <f t="shared" si="23"/>
        <v>69.523809523809518</v>
      </c>
      <c r="E63" s="258">
        <f t="shared" si="23"/>
        <v>69.523809523809518</v>
      </c>
      <c r="F63" s="258">
        <v>60</v>
      </c>
      <c r="G63" s="258">
        <v>60</v>
      </c>
      <c r="H63" s="258">
        <f>G63</f>
        <v>60</v>
      </c>
    </row>
    <row r="64" spans="1:8">
      <c r="A64" s="237" t="s">
        <v>592</v>
      </c>
      <c r="B64" s="258">
        <f>B35/-B6*365</f>
        <v>10.843731431966726</v>
      </c>
      <c r="C64" s="258">
        <f t="shared" ref="C64:E64" si="24">C35/-C6*365</f>
        <v>13.113772455089819</v>
      </c>
      <c r="D64" s="258">
        <f t="shared" si="24"/>
        <v>11.587301587301587</v>
      </c>
      <c r="E64" s="258">
        <f t="shared" si="24"/>
        <v>8.7425149700598812</v>
      </c>
      <c r="F64" s="258">
        <v>9</v>
      </c>
      <c r="G64" s="258">
        <v>9</v>
      </c>
      <c r="H64" s="258">
        <v>9</v>
      </c>
    </row>
    <row r="65" spans="1:19">
      <c r="A65" s="234" t="s">
        <v>613</v>
      </c>
      <c r="B65" s="257">
        <f t="shared" ref="B65:H65" si="25">B61+B62-B63-B64</f>
        <v>21.687462863933455</v>
      </c>
      <c r="C65" s="257">
        <f t="shared" si="25"/>
        <v>38.794910179640723</v>
      </c>
      <c r="D65" s="257">
        <f t="shared" si="25"/>
        <v>40.439682539682543</v>
      </c>
      <c r="E65" s="257">
        <f t="shared" si="25"/>
        <v>42.151135823590913</v>
      </c>
      <c r="F65" s="257">
        <f t="shared" si="25"/>
        <v>66</v>
      </c>
      <c r="G65" s="257">
        <f t="shared" si="25"/>
        <v>60.328767123287662</v>
      </c>
      <c r="H65" s="257">
        <f t="shared" si="25"/>
        <v>54.760415594293065</v>
      </c>
    </row>
    <row r="66" spans="1:19">
      <c r="B66" s="246"/>
      <c r="C66" s="246"/>
      <c r="D66" s="246"/>
      <c r="E66" s="246"/>
      <c r="F66" s="246"/>
      <c r="G66" s="246"/>
      <c r="H66" s="246"/>
    </row>
    <row r="67" spans="1:19">
      <c r="A67" s="234" t="s">
        <v>146</v>
      </c>
      <c r="B67" s="257">
        <f t="shared" ref="B67:H67" si="26">B68+B69</f>
        <v>55</v>
      </c>
      <c r="C67" s="257">
        <f t="shared" si="26"/>
        <v>89</v>
      </c>
      <c r="D67" s="257">
        <f t="shared" si="26"/>
        <v>111</v>
      </c>
      <c r="E67" s="257">
        <f t="shared" si="26"/>
        <v>147.3156120895847</v>
      </c>
      <c r="F67" s="257">
        <f t="shared" si="26"/>
        <v>206.26027397260279</v>
      </c>
      <c r="G67" s="257">
        <f t="shared" si="26"/>
        <v>191.90486019891162</v>
      </c>
      <c r="H67" s="257">
        <f t="shared" si="26"/>
        <v>179.91808969787957</v>
      </c>
    </row>
    <row r="68" spans="1:19">
      <c r="A68" s="234" t="s">
        <v>150</v>
      </c>
      <c r="B68" s="257">
        <f t="shared" ref="B68:H68" si="27">B36+B38-B24</f>
        <v>41</v>
      </c>
      <c r="C68" s="257">
        <f t="shared" si="27"/>
        <v>64</v>
      </c>
      <c r="D68" s="257">
        <f t="shared" si="27"/>
        <v>80</v>
      </c>
      <c r="E68" s="257">
        <f t="shared" si="27"/>
        <v>116.3156120895847</v>
      </c>
      <c r="F68" s="257">
        <f t="shared" si="27"/>
        <v>175.26027397260279</v>
      </c>
      <c r="G68" s="257">
        <f t="shared" si="27"/>
        <v>173.23362732219928</v>
      </c>
      <c r="H68" s="257">
        <f t="shared" si="27"/>
        <v>171.54137736911244</v>
      </c>
    </row>
    <row r="69" spans="1:19">
      <c r="A69" s="234" t="s">
        <v>110</v>
      </c>
      <c r="B69" s="257">
        <f t="shared" ref="B69:H69" si="28">B41</f>
        <v>14</v>
      </c>
      <c r="C69" s="257">
        <f t="shared" si="28"/>
        <v>25</v>
      </c>
      <c r="D69" s="257">
        <f t="shared" si="28"/>
        <v>31</v>
      </c>
      <c r="E69" s="257">
        <f t="shared" si="28"/>
        <v>31</v>
      </c>
      <c r="F69" s="257">
        <f t="shared" si="28"/>
        <v>31</v>
      </c>
      <c r="G69" s="257">
        <f t="shared" si="28"/>
        <v>18.671232876712327</v>
      </c>
      <c r="H69" s="257">
        <f t="shared" si="28"/>
        <v>8.3767123287671215</v>
      </c>
    </row>
    <row r="71" spans="1:19" s="230" customFormat="1">
      <c r="A71" s="234" t="s">
        <v>147</v>
      </c>
      <c r="B71" s="257">
        <f>B10*(1-34%)</f>
        <v>16.004999999999999</v>
      </c>
      <c r="C71" s="257">
        <f t="shared" ref="C71:H71" si="29">C10*(1-34%)</f>
        <v>19.139999999999997</v>
      </c>
      <c r="D71" s="257">
        <f t="shared" si="29"/>
        <v>26.4</v>
      </c>
      <c r="E71" s="257">
        <f t="shared" si="29"/>
        <v>39.599999999999994</v>
      </c>
      <c r="F71" s="257">
        <f t="shared" si="29"/>
        <v>39.599999999999994</v>
      </c>
      <c r="G71" s="257">
        <f t="shared" si="29"/>
        <v>31.463013698630139</v>
      </c>
      <c r="H71" s="257">
        <f t="shared" si="29"/>
        <v>24.66863013698628</v>
      </c>
      <c r="R71" s="233"/>
      <c r="S71" s="233"/>
    </row>
    <row r="72" spans="1:19" s="230" customFormat="1">
      <c r="A72" s="234" t="s">
        <v>6</v>
      </c>
      <c r="B72" s="260">
        <f t="shared" ref="B72:H72" si="30">B71/B67</f>
        <v>0.29099999999999998</v>
      </c>
      <c r="C72" s="260">
        <f t="shared" si="30"/>
        <v>0.21505617977528085</v>
      </c>
      <c r="D72" s="260">
        <f t="shared" si="30"/>
        <v>0.23783783783783782</v>
      </c>
      <c r="E72" s="260">
        <f t="shared" si="30"/>
        <v>0.2688106130660386</v>
      </c>
      <c r="F72" s="260">
        <f t="shared" si="30"/>
        <v>0.19199043634190072</v>
      </c>
      <c r="G72" s="260">
        <f t="shared" si="30"/>
        <v>0.16395110403154126</v>
      </c>
      <c r="H72" s="260">
        <f t="shared" si="30"/>
        <v>0.13711033825675958</v>
      </c>
      <c r="R72" s="233"/>
      <c r="S72" s="233"/>
    </row>
    <row r="73" spans="1:19">
      <c r="A73" s="237" t="s">
        <v>7</v>
      </c>
      <c r="B73" s="261">
        <f>'[24]WACC-projeção'!C29</f>
        <v>0.14373502251637554</v>
      </c>
      <c r="C73" s="261">
        <f>'[24]WACC-projeção'!D29</f>
        <v>0.1807452601633078</v>
      </c>
      <c r="D73" s="261">
        <f>'[24]WACC-projeção'!E29</f>
        <v>0.16822550253502497</v>
      </c>
      <c r="E73" s="261">
        <f>'[24]WACC-projeção'!F29</f>
        <v>0.12307559500489718</v>
      </c>
      <c r="F73" s="261">
        <v>0.17</v>
      </c>
      <c r="G73" s="261">
        <v>0.17100000000000001</v>
      </c>
      <c r="H73" s="261">
        <v>0.17199999999999999</v>
      </c>
    </row>
    <row r="74" spans="1:19">
      <c r="A74" s="234" t="s">
        <v>151</v>
      </c>
      <c r="B74" s="260">
        <f t="shared" ref="B74:H74" si="31">B18/B41</f>
        <v>0.78294857142857144</v>
      </c>
      <c r="C74" s="260">
        <f t="shared" si="31"/>
        <v>0.38132159999999998</v>
      </c>
      <c r="D74" s="260">
        <f t="shared" si="31"/>
        <v>0.45263225806451618</v>
      </c>
      <c r="E74" s="260">
        <f t="shared" si="31"/>
        <v>0.71375326620794133</v>
      </c>
      <c r="F74" s="260">
        <f t="shared" si="31"/>
        <v>0.44644873177198402</v>
      </c>
      <c r="G74" s="260">
        <f t="shared" si="31"/>
        <v>0.32069817827314906</v>
      </c>
      <c r="H74" s="260">
        <f t="shared" si="31"/>
        <v>-6.7885427032115017E-2</v>
      </c>
    </row>
    <row r="75" spans="1:19">
      <c r="A75" s="237" t="s">
        <v>502</v>
      </c>
      <c r="B75" s="261">
        <f>'[24]WACC-projeção'!C25</f>
        <v>0.25418009006550224</v>
      </c>
      <c r="C75" s="261">
        <f>'[24]WACC-projeção'!D25</f>
        <v>0.31906104065323126</v>
      </c>
      <c r="D75" s="261">
        <f>'[24]WACC-projeção'!E25</f>
        <v>0.25116201014009998</v>
      </c>
      <c r="E75" s="261">
        <f>'[24]WACC-projeção'!F25</f>
        <v>0.19827238001958869</v>
      </c>
      <c r="F75" s="261">
        <v>0.33700000000000002</v>
      </c>
      <c r="G75" s="261">
        <v>0.44400000000000001</v>
      </c>
      <c r="H75" s="261">
        <v>0.76700000000000002</v>
      </c>
    </row>
    <row r="77" spans="1:19">
      <c r="A77" s="232" t="s">
        <v>601</v>
      </c>
      <c r="B77" s="248">
        <f>'[24]WACC-projeção'!C9</f>
        <v>0.16200000000000001</v>
      </c>
      <c r="C77" s="248">
        <f>'[24]WACC-projeção'!D9</f>
        <v>0.20400000000000001</v>
      </c>
      <c r="D77" s="248">
        <f>'[24]WACC-projeção'!E9</f>
        <v>0.21299999999999997</v>
      </c>
      <c r="E77" s="248">
        <f>D77</f>
        <v>0.21299999999999997</v>
      </c>
      <c r="F77" s="248">
        <f>E77</f>
        <v>0.21299999999999997</v>
      </c>
      <c r="G77" s="248">
        <f>F77</f>
        <v>0.21299999999999997</v>
      </c>
      <c r="H77" s="248">
        <f>G77</f>
        <v>0.21299999999999997</v>
      </c>
    </row>
    <row r="78" spans="1:19">
      <c r="A78" s="232" t="s">
        <v>148</v>
      </c>
      <c r="B78" s="246">
        <f t="shared" ref="B78:H78" si="32">B77*B68</f>
        <v>6.6420000000000003</v>
      </c>
      <c r="C78" s="246">
        <f t="shared" si="32"/>
        <v>13.056000000000001</v>
      </c>
      <c r="D78" s="246">
        <f t="shared" si="32"/>
        <v>17.04</v>
      </c>
      <c r="E78" s="246">
        <f t="shared" si="32"/>
        <v>24.77522537508154</v>
      </c>
      <c r="F78" s="246">
        <f t="shared" si="32"/>
        <v>37.330438356164386</v>
      </c>
      <c r="G78" s="246">
        <f t="shared" si="32"/>
        <v>36.898762619628442</v>
      </c>
      <c r="H78" s="246">
        <f t="shared" si="32"/>
        <v>36.538313379620945</v>
      </c>
    </row>
    <row r="79" spans="1:19">
      <c r="A79" s="232" t="s">
        <v>149</v>
      </c>
      <c r="B79" s="249">
        <f t="shared" ref="B79:H79" si="33">B68/B67</f>
        <v>0.74545454545454548</v>
      </c>
      <c r="C79" s="249">
        <f t="shared" si="33"/>
        <v>0.7191011235955056</v>
      </c>
      <c r="D79" s="249">
        <f t="shared" si="33"/>
        <v>0.72072072072072069</v>
      </c>
      <c r="E79" s="249">
        <f t="shared" si="33"/>
        <v>0.78956744936749501</v>
      </c>
      <c r="F79" s="249">
        <f t="shared" si="33"/>
        <v>0.84970445639901715</v>
      </c>
      <c r="G79" s="249">
        <f t="shared" si="33"/>
        <v>0.90270578422370651</v>
      </c>
      <c r="H79" s="249">
        <f t="shared" si="33"/>
        <v>0.95344152251264236</v>
      </c>
    </row>
    <row r="81" spans="1:19" s="230" customFormat="1">
      <c r="A81" s="230" t="s">
        <v>602</v>
      </c>
      <c r="B81" s="250">
        <f t="shared" ref="B81:H81" si="34">B68/B12</f>
        <v>1.6734693877551021</v>
      </c>
      <c r="C81" s="250">
        <f t="shared" si="34"/>
        <v>2.1843003412969284</v>
      </c>
      <c r="D81" s="250">
        <f t="shared" si="34"/>
        <v>1.9801980198019802</v>
      </c>
      <c r="E81" s="250">
        <f t="shared" si="34"/>
        <v>1.9257551670461044</v>
      </c>
      <c r="F81" s="250">
        <f t="shared" si="34"/>
        <v>2.9016601651093179</v>
      </c>
      <c r="G81" s="250">
        <f t="shared" si="34"/>
        <v>3.6036859667504118</v>
      </c>
      <c r="H81" s="250">
        <f t="shared" si="34"/>
        <v>4.5409292337619087</v>
      </c>
      <c r="R81" s="233"/>
      <c r="S81" s="233"/>
    </row>
  </sheetData>
  <mergeCells count="6">
    <mergeCell ref="A2:E2"/>
    <mergeCell ref="F3:H3"/>
    <mergeCell ref="F43:H43"/>
    <mergeCell ref="A58:E58"/>
    <mergeCell ref="F58:H58"/>
    <mergeCell ref="F21:H21"/>
  </mergeCells>
  <pageMargins left="0.75000000000000011" right="0.75000000000000011" top="1" bottom="1" header="0.5" footer="0.5"/>
  <pageSetup paperSize="9" scale="58" orientation="portrait" horizontalDpi="4294967292" verticalDpi="4294967292"/>
  <rowBreaks count="1" manualBreakCount="1">
    <brk id="4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49BA4-4C82-4BD3-BA29-79644512A5E4}">
  <dimension ref="A1:O3477"/>
  <sheetViews>
    <sheetView showGridLines="0" workbookViewId="0">
      <selection activeCell="K10" sqref="K10"/>
    </sheetView>
  </sheetViews>
  <sheetFormatPr defaultColWidth="8.59765625" defaultRowHeight="15.6"/>
  <cols>
    <col min="1" max="1" width="12.59765625" style="722" bestFit="1" customWidth="1"/>
    <col min="2" max="7" width="8.69921875" style="723" bestFit="1" customWidth="1"/>
    <col min="8" max="15" width="9.59765625" style="723" bestFit="1" customWidth="1"/>
    <col min="16" max="16384" width="8.59765625" style="723"/>
  </cols>
  <sheetData>
    <row r="1" spans="1:15">
      <c r="A1" s="722" t="s">
        <v>740</v>
      </c>
    </row>
    <row r="2" spans="1:15">
      <c r="B2" s="723">
        <v>2010</v>
      </c>
      <c r="C2" s="723">
        <v>2011</v>
      </c>
      <c r="D2" s="723">
        <v>2012</v>
      </c>
      <c r="E2" s="723">
        <v>2013</v>
      </c>
      <c r="F2" s="723">
        <v>2014</v>
      </c>
      <c r="G2" s="723">
        <v>2015</v>
      </c>
      <c r="H2" s="723">
        <v>2016</v>
      </c>
      <c r="I2" s="723">
        <v>2017</v>
      </c>
      <c r="J2" s="723">
        <v>2018</v>
      </c>
      <c r="K2" s="723">
        <v>2019</v>
      </c>
      <c r="L2" s="723">
        <v>2020</v>
      </c>
      <c r="M2" s="723">
        <v>2021</v>
      </c>
      <c r="N2" s="723">
        <v>2022</v>
      </c>
      <c r="O2" s="723">
        <v>2023</v>
      </c>
    </row>
    <row r="3" spans="1:15">
      <c r="A3" s="722" t="s">
        <v>741</v>
      </c>
      <c r="B3" s="724">
        <v>2007.828</v>
      </c>
      <c r="C3" s="724">
        <v>2728.9850000000001</v>
      </c>
      <c r="D3" s="724">
        <v>2976.0479999999998</v>
      </c>
      <c r="E3" s="724">
        <v>6207.1679999999997</v>
      </c>
      <c r="F3" s="724">
        <v>7351.4560000000001</v>
      </c>
      <c r="G3" s="724">
        <v>8897.8490000000002</v>
      </c>
      <c r="H3" s="724">
        <v>11256.565000000001</v>
      </c>
      <c r="I3" s="724">
        <v>13212.504999999999</v>
      </c>
      <c r="J3" s="724">
        <v>14801.445</v>
      </c>
      <c r="K3" s="724">
        <v>17565.599999999999</v>
      </c>
      <c r="L3" s="724">
        <v>20066.84</v>
      </c>
      <c r="M3" s="724">
        <v>24127.002</v>
      </c>
      <c r="N3" s="724">
        <v>29067.38</v>
      </c>
      <c r="O3" s="724">
        <v>33973.79</v>
      </c>
    </row>
    <row r="4" spans="1:15">
      <c r="A4" s="722" t="s">
        <v>742</v>
      </c>
      <c r="B4" s="725">
        <v>7.2347999999999996E-2</v>
      </c>
      <c r="C4" s="725">
        <v>6.0675E-2</v>
      </c>
      <c r="D4" s="725">
        <v>7.8264E-2</v>
      </c>
      <c r="E4" s="725">
        <v>5.9820999999999999E-2</v>
      </c>
      <c r="F4" s="725">
        <v>7.3427999999999993E-2</v>
      </c>
      <c r="G4" s="725">
        <v>8.0548999999999996E-2</v>
      </c>
      <c r="H4" s="725">
        <v>8.5809999999999997E-2</v>
      </c>
      <c r="I4" s="725">
        <v>8.4104999999999999E-2</v>
      </c>
      <c r="J4" s="725">
        <v>7.9055E-2</v>
      </c>
      <c r="K4" s="725">
        <v>7.7218999999999996E-2</v>
      </c>
      <c r="L4" s="725">
        <v>7.3354000000000003E-2</v>
      </c>
      <c r="M4" s="725">
        <v>7.8352000000000005E-2</v>
      </c>
      <c r="N4" s="725">
        <v>8.4830000000000003E-2</v>
      </c>
      <c r="O4" s="725">
        <v>8.1067E-2</v>
      </c>
    </row>
    <row r="5" spans="1:15">
      <c r="A5" s="722" t="s">
        <v>484</v>
      </c>
      <c r="B5" s="724">
        <v>598.61699999999996</v>
      </c>
      <c r="C5" s="724">
        <v>2201.174</v>
      </c>
      <c r="D5" s="724">
        <v>2264.6590000000001</v>
      </c>
      <c r="E5" s="724">
        <v>2326.9830000000002</v>
      </c>
      <c r="F5" s="724">
        <v>2456.9369999999999</v>
      </c>
      <c r="G5" s="724">
        <v>2656.7979999999998</v>
      </c>
      <c r="H5" s="724">
        <v>2935.9549999999999</v>
      </c>
      <c r="I5" s="724">
        <v>3250.3719999999998</v>
      </c>
      <c r="J5" s="724">
        <v>3534.7669999999998</v>
      </c>
      <c r="K5" s="724">
        <v>4076.4189999999999</v>
      </c>
      <c r="L5" s="724">
        <v>4425.6210000000001</v>
      </c>
      <c r="M5" s="724">
        <v>4718.8019999999997</v>
      </c>
      <c r="N5" s="724">
        <v>5402.9409999999998</v>
      </c>
      <c r="O5" s="724">
        <v>6028.3010000000004</v>
      </c>
    </row>
    <row r="11" spans="1:15">
      <c r="A11" s="722" t="s">
        <v>743</v>
      </c>
      <c r="B11" s="723" t="s">
        <v>744</v>
      </c>
    </row>
    <row r="12" spans="1:15">
      <c r="A12" s="726">
        <v>40182</v>
      </c>
      <c r="B12" s="723">
        <v>1.8205119999999999</v>
      </c>
    </row>
    <row r="13" spans="1:15">
      <c r="A13" s="726">
        <v>40183</v>
      </c>
      <c r="B13" s="723">
        <v>1.776281</v>
      </c>
    </row>
    <row r="14" spans="1:15">
      <c r="A14" s="726">
        <v>40184</v>
      </c>
      <c r="B14" s="723">
        <v>1.7942290000000001</v>
      </c>
    </row>
    <row r="15" spans="1:15">
      <c r="A15" s="726">
        <v>40185</v>
      </c>
      <c r="B15" s="723">
        <v>1.7820499999999999</v>
      </c>
    </row>
    <row r="16" spans="1:15">
      <c r="A16" s="726">
        <v>40186</v>
      </c>
      <c r="B16" s="723">
        <v>1.8134600000000001</v>
      </c>
    </row>
    <row r="17" spans="1:2">
      <c r="A17" s="726">
        <v>40189</v>
      </c>
      <c r="B17" s="723">
        <v>1.8621780000000001</v>
      </c>
    </row>
    <row r="18" spans="1:2">
      <c r="A18" s="726">
        <v>40190</v>
      </c>
      <c r="B18" s="723">
        <v>1.8711530000000001</v>
      </c>
    </row>
    <row r="19" spans="1:2">
      <c r="A19" s="726">
        <v>40191</v>
      </c>
      <c r="B19" s="723">
        <v>1.9166650000000001</v>
      </c>
    </row>
    <row r="20" spans="1:2">
      <c r="A20" s="726">
        <v>40192</v>
      </c>
      <c r="B20" s="723">
        <v>1.9166650000000001</v>
      </c>
    </row>
    <row r="21" spans="1:2">
      <c r="A21" s="726">
        <v>40193</v>
      </c>
      <c r="B21" s="723">
        <v>1.9096139999999999</v>
      </c>
    </row>
    <row r="22" spans="1:2">
      <c r="A22" s="726">
        <v>40196</v>
      </c>
      <c r="B22" s="723">
        <v>1.877562</v>
      </c>
    </row>
    <row r="23" spans="1:2">
      <c r="A23" s="726">
        <v>40197</v>
      </c>
      <c r="B23" s="723">
        <v>1.8583320000000001</v>
      </c>
    </row>
    <row r="24" spans="1:2">
      <c r="A24" s="726">
        <v>40198</v>
      </c>
      <c r="B24" s="723">
        <v>1.8391010000000001</v>
      </c>
    </row>
    <row r="25" spans="1:2">
      <c r="A25" s="726">
        <v>40199</v>
      </c>
      <c r="B25" s="723">
        <v>1.7942290000000001</v>
      </c>
    </row>
    <row r="26" spans="1:2">
      <c r="A26" s="726">
        <v>40200</v>
      </c>
      <c r="B26" s="723">
        <v>1.8076909999999999</v>
      </c>
    </row>
    <row r="27" spans="1:2">
      <c r="A27" s="726">
        <v>40204</v>
      </c>
      <c r="B27" s="723">
        <v>1.758332</v>
      </c>
    </row>
    <row r="28" spans="1:2">
      <c r="A28" s="726">
        <v>40205</v>
      </c>
      <c r="B28" s="723">
        <v>1.7179469999999999</v>
      </c>
    </row>
    <row r="29" spans="1:2">
      <c r="A29" s="726">
        <v>40206</v>
      </c>
      <c r="B29" s="723">
        <v>1.6987159999999999</v>
      </c>
    </row>
    <row r="30" spans="1:2">
      <c r="A30" s="726">
        <v>40207</v>
      </c>
      <c r="B30" s="723">
        <v>1.7307680000000001</v>
      </c>
    </row>
    <row r="31" spans="1:2">
      <c r="A31" s="726">
        <v>40210</v>
      </c>
      <c r="B31" s="723">
        <v>1.80705</v>
      </c>
    </row>
    <row r="32" spans="1:2">
      <c r="A32" s="726">
        <v>40211</v>
      </c>
      <c r="B32" s="723">
        <v>1.824999</v>
      </c>
    </row>
    <row r="33" spans="1:2">
      <c r="A33" s="726">
        <v>40212</v>
      </c>
      <c r="B33" s="723">
        <v>1.8788450000000001</v>
      </c>
    </row>
    <row r="34" spans="1:2">
      <c r="A34" s="726">
        <v>40213</v>
      </c>
      <c r="B34" s="723">
        <v>1.8076909999999999</v>
      </c>
    </row>
    <row r="35" spans="1:2">
      <c r="A35" s="726">
        <v>40214</v>
      </c>
      <c r="B35" s="723">
        <v>1.7628189999999999</v>
      </c>
    </row>
    <row r="36" spans="1:2">
      <c r="A36" s="726">
        <v>40217</v>
      </c>
      <c r="B36" s="723">
        <v>1.8141</v>
      </c>
    </row>
    <row r="37" spans="1:2">
      <c r="A37" s="726">
        <v>40218</v>
      </c>
      <c r="B37" s="723">
        <v>1.858973</v>
      </c>
    </row>
    <row r="38" spans="1:2">
      <c r="A38" s="726">
        <v>40219</v>
      </c>
      <c r="B38" s="723">
        <v>1.8583320000000001</v>
      </c>
    </row>
    <row r="39" spans="1:2">
      <c r="A39" s="726">
        <v>40220</v>
      </c>
      <c r="B39" s="723">
        <v>1.858973</v>
      </c>
    </row>
    <row r="40" spans="1:2">
      <c r="A40" s="726">
        <v>40221</v>
      </c>
      <c r="B40" s="723">
        <v>1.826281</v>
      </c>
    </row>
    <row r="41" spans="1:2">
      <c r="A41" s="726">
        <v>40226</v>
      </c>
      <c r="B41" s="723">
        <v>1.8493580000000001</v>
      </c>
    </row>
    <row r="42" spans="1:2">
      <c r="A42" s="726">
        <v>40227</v>
      </c>
      <c r="B42" s="723">
        <v>1.8429469999999999</v>
      </c>
    </row>
    <row r="43" spans="1:2">
      <c r="A43" s="726">
        <v>40228</v>
      </c>
      <c r="B43" s="723">
        <v>1.8397429999999999</v>
      </c>
    </row>
    <row r="44" spans="1:2">
      <c r="A44" s="726">
        <v>40231</v>
      </c>
      <c r="B44" s="723">
        <v>1.8461529999999999</v>
      </c>
    </row>
    <row r="45" spans="1:2">
      <c r="A45" s="726">
        <v>40232</v>
      </c>
      <c r="B45" s="723">
        <v>1.742947</v>
      </c>
    </row>
    <row r="46" spans="1:2">
      <c r="A46" s="726">
        <v>40233</v>
      </c>
      <c r="B46" s="723">
        <v>1.79487</v>
      </c>
    </row>
    <row r="47" spans="1:2">
      <c r="A47" s="726">
        <v>40234</v>
      </c>
      <c r="B47" s="723">
        <v>1.7820499999999999</v>
      </c>
    </row>
    <row r="48" spans="1:2">
      <c r="A48" s="726">
        <v>40235</v>
      </c>
      <c r="B48" s="723">
        <v>1.7820499999999999</v>
      </c>
    </row>
    <row r="49" spans="1:2">
      <c r="A49" s="726">
        <v>40238</v>
      </c>
      <c r="B49" s="723">
        <v>1.7807679999999999</v>
      </c>
    </row>
    <row r="50" spans="1:2">
      <c r="A50" s="726">
        <v>40239</v>
      </c>
      <c r="B50" s="723">
        <v>1.8461529999999999</v>
      </c>
    </row>
    <row r="51" spans="1:2">
      <c r="A51" s="726">
        <v>40240</v>
      </c>
      <c r="B51" s="723">
        <v>1.8429469999999999</v>
      </c>
    </row>
    <row r="52" spans="1:2">
      <c r="A52" s="726">
        <v>40241</v>
      </c>
      <c r="B52" s="723">
        <v>1.8461529999999999</v>
      </c>
    </row>
    <row r="53" spans="1:2">
      <c r="A53" s="726">
        <v>40242</v>
      </c>
      <c r="B53" s="723">
        <v>1.8269219999999999</v>
      </c>
    </row>
    <row r="54" spans="1:2">
      <c r="A54" s="726">
        <v>40245</v>
      </c>
      <c r="B54" s="723">
        <v>1.8429469999999999</v>
      </c>
    </row>
    <row r="55" spans="1:2">
      <c r="A55" s="726">
        <v>40246</v>
      </c>
      <c r="B55" s="723">
        <v>1.8461529999999999</v>
      </c>
    </row>
    <row r="56" spans="1:2">
      <c r="A56" s="726">
        <v>40247</v>
      </c>
      <c r="B56" s="723">
        <v>1.8557680000000001</v>
      </c>
    </row>
    <row r="57" spans="1:2">
      <c r="A57" s="726">
        <v>40248</v>
      </c>
      <c r="B57" s="723">
        <v>1.858973</v>
      </c>
    </row>
    <row r="58" spans="1:2">
      <c r="A58" s="726">
        <v>40249</v>
      </c>
      <c r="B58" s="723">
        <v>1.8397429999999999</v>
      </c>
    </row>
    <row r="59" spans="1:2">
      <c r="A59" s="726">
        <v>40252</v>
      </c>
      <c r="B59" s="723">
        <v>1.8269219999999999</v>
      </c>
    </row>
    <row r="60" spans="1:2">
      <c r="A60" s="726">
        <v>40253</v>
      </c>
      <c r="B60" s="723">
        <v>1.823717</v>
      </c>
    </row>
    <row r="61" spans="1:2">
      <c r="A61" s="726">
        <v>40254</v>
      </c>
      <c r="B61" s="723">
        <v>1.793588</v>
      </c>
    </row>
    <row r="62" spans="1:2">
      <c r="A62" s="726">
        <v>40255</v>
      </c>
      <c r="B62" s="723">
        <v>1.8269219999999999</v>
      </c>
    </row>
    <row r="63" spans="1:2">
      <c r="A63" s="726">
        <v>40256</v>
      </c>
      <c r="B63" s="723">
        <v>1.8269219999999999</v>
      </c>
    </row>
    <row r="64" spans="1:2">
      <c r="A64" s="726">
        <v>40259</v>
      </c>
      <c r="B64" s="723">
        <v>1.8141</v>
      </c>
    </row>
    <row r="65" spans="1:2">
      <c r="A65" s="726">
        <v>40260</v>
      </c>
      <c r="B65" s="723">
        <v>1.8205119999999999</v>
      </c>
    </row>
    <row r="66" spans="1:2">
      <c r="A66" s="726">
        <v>40261</v>
      </c>
      <c r="B66" s="723">
        <v>1.832692</v>
      </c>
    </row>
    <row r="67" spans="1:2">
      <c r="A67" s="726">
        <v>40262</v>
      </c>
      <c r="B67" s="723">
        <v>1.8301270000000001</v>
      </c>
    </row>
    <row r="68" spans="1:2">
      <c r="A68" s="726">
        <v>40263</v>
      </c>
      <c r="B68" s="723">
        <v>1.832692</v>
      </c>
    </row>
    <row r="69" spans="1:2">
      <c r="A69" s="726">
        <v>40266</v>
      </c>
      <c r="B69" s="723">
        <v>1.8282039999999999</v>
      </c>
    </row>
    <row r="70" spans="1:2">
      <c r="A70" s="726">
        <v>40267</v>
      </c>
      <c r="B70" s="723">
        <v>1.8269219999999999</v>
      </c>
    </row>
    <row r="71" spans="1:2">
      <c r="A71" s="726">
        <v>40268</v>
      </c>
      <c r="B71" s="723">
        <v>1.832692</v>
      </c>
    </row>
    <row r="72" spans="1:2">
      <c r="A72" s="726">
        <v>40269</v>
      </c>
      <c r="B72" s="723">
        <v>1.8269219999999999</v>
      </c>
    </row>
    <row r="73" spans="1:2">
      <c r="A73" s="726">
        <v>40273</v>
      </c>
      <c r="B73" s="723">
        <v>1.819871</v>
      </c>
    </row>
    <row r="74" spans="1:2">
      <c r="A74" s="726">
        <v>40274</v>
      </c>
      <c r="B74" s="723">
        <v>1.775639</v>
      </c>
    </row>
    <row r="75" spans="1:2">
      <c r="A75" s="726">
        <v>40275</v>
      </c>
      <c r="B75" s="723">
        <v>1.771793</v>
      </c>
    </row>
    <row r="76" spans="1:2">
      <c r="A76" s="726">
        <v>40276</v>
      </c>
      <c r="B76" s="723">
        <v>1.7884599999999999</v>
      </c>
    </row>
    <row r="77" spans="1:2">
      <c r="A77" s="726">
        <v>40277</v>
      </c>
      <c r="B77" s="723">
        <v>1.7435890000000001</v>
      </c>
    </row>
    <row r="78" spans="1:2">
      <c r="A78" s="726">
        <v>40280</v>
      </c>
      <c r="B78" s="723">
        <v>1.742947</v>
      </c>
    </row>
    <row r="79" spans="1:2">
      <c r="A79" s="726">
        <v>40281</v>
      </c>
      <c r="B79" s="723">
        <v>1.7499990000000001</v>
      </c>
    </row>
    <row r="80" spans="1:2">
      <c r="A80" s="726">
        <v>40282</v>
      </c>
      <c r="B80" s="723">
        <v>1.7403839999999999</v>
      </c>
    </row>
    <row r="81" spans="1:2">
      <c r="A81" s="726">
        <v>40283</v>
      </c>
      <c r="B81" s="723">
        <v>1.7884599999999999</v>
      </c>
    </row>
    <row r="82" spans="1:2">
      <c r="A82" s="726">
        <v>40284</v>
      </c>
      <c r="B82" s="723">
        <v>1.79487</v>
      </c>
    </row>
    <row r="83" spans="1:2">
      <c r="A83" s="726">
        <v>40287</v>
      </c>
      <c r="B83" s="723">
        <v>1.8141</v>
      </c>
    </row>
    <row r="84" spans="1:2">
      <c r="A84" s="726">
        <v>40288</v>
      </c>
      <c r="B84" s="723">
        <v>1.826281</v>
      </c>
    </row>
    <row r="85" spans="1:2">
      <c r="A85" s="726">
        <v>40290</v>
      </c>
      <c r="B85" s="723">
        <v>1.9019219999999999</v>
      </c>
    </row>
    <row r="86" spans="1:2">
      <c r="A86" s="726">
        <v>40291</v>
      </c>
      <c r="B86" s="723">
        <v>1.9166650000000001</v>
      </c>
    </row>
    <row r="87" spans="1:2">
      <c r="A87" s="726">
        <v>40294</v>
      </c>
      <c r="B87" s="723">
        <v>1.871793</v>
      </c>
    </row>
    <row r="88" spans="1:2">
      <c r="A88" s="726">
        <v>40295</v>
      </c>
      <c r="B88" s="723">
        <v>1.8621780000000001</v>
      </c>
    </row>
    <row r="89" spans="1:2">
      <c r="A89" s="726">
        <v>40296</v>
      </c>
      <c r="B89" s="723">
        <v>1.8826909999999999</v>
      </c>
    </row>
    <row r="90" spans="1:2">
      <c r="A90" s="726">
        <v>40297</v>
      </c>
      <c r="B90" s="723">
        <v>1.878204</v>
      </c>
    </row>
    <row r="91" spans="1:2">
      <c r="A91" s="726">
        <v>40298</v>
      </c>
      <c r="B91" s="723">
        <v>1.91987</v>
      </c>
    </row>
    <row r="92" spans="1:2">
      <c r="A92" s="726">
        <v>40301</v>
      </c>
      <c r="B92" s="723">
        <v>1.891024</v>
      </c>
    </row>
    <row r="93" spans="1:2">
      <c r="A93" s="726">
        <v>40302</v>
      </c>
      <c r="B93" s="723">
        <v>1.833332</v>
      </c>
    </row>
    <row r="94" spans="1:2">
      <c r="A94" s="726">
        <v>40303</v>
      </c>
      <c r="B94" s="723">
        <v>1.8269219999999999</v>
      </c>
    </row>
    <row r="95" spans="1:2">
      <c r="A95" s="726">
        <v>40304</v>
      </c>
      <c r="B95" s="723">
        <v>1.7884599999999999</v>
      </c>
    </row>
    <row r="96" spans="1:2">
      <c r="A96" s="726">
        <v>40305</v>
      </c>
      <c r="B96" s="723">
        <v>1.7942290000000001</v>
      </c>
    </row>
    <row r="97" spans="1:2">
      <c r="A97" s="726">
        <v>40308</v>
      </c>
      <c r="B97" s="723">
        <v>1.858973</v>
      </c>
    </row>
    <row r="98" spans="1:2">
      <c r="A98" s="726">
        <v>40309</v>
      </c>
      <c r="B98" s="723">
        <v>1.858973</v>
      </c>
    </row>
    <row r="99" spans="1:2">
      <c r="A99" s="726">
        <v>40310</v>
      </c>
      <c r="B99" s="723">
        <v>1.876922</v>
      </c>
    </row>
    <row r="100" spans="1:2">
      <c r="A100" s="726">
        <v>40311</v>
      </c>
      <c r="B100" s="723">
        <v>1.852563</v>
      </c>
    </row>
    <row r="101" spans="1:2">
      <c r="A101" s="726">
        <v>40312</v>
      </c>
      <c r="B101" s="723">
        <v>1.8384609999999999</v>
      </c>
    </row>
    <row r="102" spans="1:2">
      <c r="A102" s="726">
        <v>40315</v>
      </c>
      <c r="B102" s="723">
        <v>1.8397429999999999</v>
      </c>
    </row>
    <row r="103" spans="1:2">
      <c r="A103" s="726">
        <v>40316</v>
      </c>
      <c r="B103" s="723">
        <v>1.801922</v>
      </c>
    </row>
    <row r="104" spans="1:2">
      <c r="A104" s="726">
        <v>40317</v>
      </c>
      <c r="B104" s="723">
        <v>1.7307680000000001</v>
      </c>
    </row>
    <row r="105" spans="1:2">
      <c r="A105" s="726">
        <v>40318</v>
      </c>
      <c r="B105" s="723">
        <v>1.6032040000000001</v>
      </c>
    </row>
    <row r="106" spans="1:2">
      <c r="A106" s="726">
        <v>40319</v>
      </c>
      <c r="B106" s="723">
        <v>1.6666650000000001</v>
      </c>
    </row>
    <row r="107" spans="1:2">
      <c r="A107" s="726">
        <v>40322</v>
      </c>
      <c r="B107" s="723">
        <v>1.720512</v>
      </c>
    </row>
    <row r="108" spans="1:2">
      <c r="A108" s="726">
        <v>40323</v>
      </c>
      <c r="B108" s="723">
        <v>1.852563</v>
      </c>
    </row>
    <row r="109" spans="1:2">
      <c r="A109" s="726">
        <v>40324</v>
      </c>
      <c r="B109" s="723">
        <v>1.8269219999999999</v>
      </c>
    </row>
    <row r="110" spans="1:2">
      <c r="A110" s="726">
        <v>40325</v>
      </c>
      <c r="B110" s="723">
        <v>1.891024</v>
      </c>
    </row>
    <row r="111" spans="1:2">
      <c r="A111" s="726">
        <v>40326</v>
      </c>
      <c r="B111" s="723">
        <v>1.903845</v>
      </c>
    </row>
    <row r="112" spans="1:2">
      <c r="A112" s="726">
        <v>40329</v>
      </c>
      <c r="B112" s="723">
        <v>1.8942300000000001</v>
      </c>
    </row>
    <row r="113" spans="1:2">
      <c r="A113" s="726">
        <v>40330</v>
      </c>
      <c r="B113" s="723">
        <v>1.891024</v>
      </c>
    </row>
    <row r="114" spans="1:2">
      <c r="A114" s="726">
        <v>40331</v>
      </c>
      <c r="B114" s="723">
        <v>1.903845</v>
      </c>
    </row>
    <row r="115" spans="1:2">
      <c r="A115" s="726">
        <v>40333</v>
      </c>
      <c r="B115" s="723">
        <v>1.9230750000000001</v>
      </c>
    </row>
    <row r="116" spans="1:2">
      <c r="A116" s="726">
        <v>40336</v>
      </c>
      <c r="B116" s="723">
        <v>1.9544859999999999</v>
      </c>
    </row>
    <row r="117" spans="1:2">
      <c r="A117" s="726">
        <v>40337</v>
      </c>
      <c r="B117" s="723">
        <v>1.9519219999999999</v>
      </c>
    </row>
    <row r="118" spans="1:2">
      <c r="A118" s="726">
        <v>40338</v>
      </c>
      <c r="B118" s="723">
        <v>1.9230750000000001</v>
      </c>
    </row>
    <row r="119" spans="1:2">
      <c r="A119" s="726">
        <v>40339</v>
      </c>
      <c r="B119" s="723">
        <v>1.9166650000000001</v>
      </c>
    </row>
    <row r="120" spans="1:2">
      <c r="A120" s="726">
        <v>40340</v>
      </c>
      <c r="B120" s="723">
        <v>1.9807680000000001</v>
      </c>
    </row>
    <row r="121" spans="1:2">
      <c r="A121" s="726">
        <v>40343</v>
      </c>
      <c r="B121" s="723">
        <v>2.0192290000000002</v>
      </c>
    </row>
    <row r="122" spans="1:2">
      <c r="A122" s="726">
        <v>40344</v>
      </c>
      <c r="B122" s="723">
        <v>2.1019220000000001</v>
      </c>
    </row>
    <row r="123" spans="1:2">
      <c r="A123" s="726">
        <v>40345</v>
      </c>
      <c r="B123" s="723">
        <v>2.1788449999999999</v>
      </c>
    </row>
    <row r="124" spans="1:2">
      <c r="A124" s="726">
        <v>40346</v>
      </c>
      <c r="B124" s="723">
        <v>2.0846149999999999</v>
      </c>
    </row>
    <row r="125" spans="1:2">
      <c r="A125" s="726">
        <v>40347</v>
      </c>
      <c r="B125" s="723">
        <v>2.0993580000000001</v>
      </c>
    </row>
    <row r="126" spans="1:2">
      <c r="A126" s="726">
        <v>40350</v>
      </c>
      <c r="B126" s="723">
        <v>2.1378189999999999</v>
      </c>
    </row>
    <row r="127" spans="1:2">
      <c r="A127" s="726">
        <v>40351</v>
      </c>
      <c r="B127" s="723">
        <v>2.1467930000000002</v>
      </c>
    </row>
    <row r="128" spans="1:2">
      <c r="A128" s="726">
        <v>40352</v>
      </c>
      <c r="B128" s="723">
        <v>2.115383</v>
      </c>
    </row>
    <row r="129" spans="1:2">
      <c r="A129" s="726">
        <v>40353</v>
      </c>
      <c r="B129" s="723">
        <v>2.1788449999999999</v>
      </c>
    </row>
    <row r="130" spans="1:2">
      <c r="A130" s="726">
        <v>40354</v>
      </c>
      <c r="B130" s="723">
        <v>2.1794859999999998</v>
      </c>
    </row>
    <row r="131" spans="1:2">
      <c r="A131" s="726">
        <v>40357</v>
      </c>
      <c r="B131" s="723">
        <v>2.2365370000000002</v>
      </c>
    </row>
    <row r="132" spans="1:2">
      <c r="A132" s="726">
        <v>40358</v>
      </c>
      <c r="B132" s="723">
        <v>2.2435879999999999</v>
      </c>
    </row>
    <row r="133" spans="1:2">
      <c r="A133" s="726">
        <v>40359</v>
      </c>
      <c r="B133" s="723">
        <v>2.2115369999999999</v>
      </c>
    </row>
    <row r="134" spans="1:2">
      <c r="A134" s="726">
        <v>40360</v>
      </c>
      <c r="B134" s="723">
        <v>2.1794859999999998</v>
      </c>
    </row>
    <row r="135" spans="1:2">
      <c r="A135" s="726">
        <v>40361</v>
      </c>
      <c r="B135" s="723">
        <v>2.2243580000000001</v>
      </c>
    </row>
    <row r="136" spans="1:2">
      <c r="A136" s="726">
        <v>40364</v>
      </c>
      <c r="B136" s="723">
        <v>2.1871779999999998</v>
      </c>
    </row>
    <row r="137" spans="1:2">
      <c r="A137" s="726">
        <v>40365</v>
      </c>
      <c r="B137" s="723">
        <v>2.2070500000000002</v>
      </c>
    </row>
    <row r="138" spans="1:2">
      <c r="A138" s="726">
        <v>40366</v>
      </c>
      <c r="B138" s="723">
        <v>2.2435879999999999</v>
      </c>
    </row>
    <row r="139" spans="1:2">
      <c r="A139" s="726">
        <v>40367</v>
      </c>
      <c r="B139" s="723">
        <v>2.2435879999999999</v>
      </c>
    </row>
    <row r="140" spans="1:2">
      <c r="A140" s="726">
        <v>40371</v>
      </c>
      <c r="B140" s="723">
        <v>2.2275619999999998</v>
      </c>
    </row>
    <row r="141" spans="1:2">
      <c r="A141" s="726">
        <v>40372</v>
      </c>
      <c r="B141" s="723">
        <v>2.2275619999999998</v>
      </c>
    </row>
    <row r="142" spans="1:2">
      <c r="A142" s="726">
        <v>40373</v>
      </c>
      <c r="B142" s="723">
        <v>2.2269220000000001</v>
      </c>
    </row>
    <row r="143" spans="1:2">
      <c r="A143" s="726">
        <v>40374</v>
      </c>
      <c r="B143" s="723">
        <v>2.2435879999999999</v>
      </c>
    </row>
    <row r="144" spans="1:2">
      <c r="A144" s="726">
        <v>40375</v>
      </c>
      <c r="B144" s="723">
        <v>2.2051270000000001</v>
      </c>
    </row>
    <row r="145" spans="1:2">
      <c r="A145" s="726">
        <v>40378</v>
      </c>
      <c r="B145" s="723">
        <v>2.210896</v>
      </c>
    </row>
    <row r="146" spans="1:2">
      <c r="A146" s="726">
        <v>40379</v>
      </c>
      <c r="B146" s="723">
        <v>2.2051270000000001</v>
      </c>
    </row>
    <row r="147" spans="1:2">
      <c r="A147" s="726">
        <v>40380</v>
      </c>
      <c r="B147" s="723">
        <v>2.2307679999999999</v>
      </c>
    </row>
    <row r="148" spans="1:2">
      <c r="A148" s="726">
        <v>40381</v>
      </c>
      <c r="B148" s="723">
        <v>2.2371780000000001</v>
      </c>
    </row>
    <row r="149" spans="1:2">
      <c r="A149" s="726">
        <v>40382</v>
      </c>
      <c r="B149" s="723">
        <v>2.192307</v>
      </c>
    </row>
    <row r="150" spans="1:2">
      <c r="A150" s="726">
        <v>40385</v>
      </c>
      <c r="B150" s="723">
        <v>2.189101</v>
      </c>
    </row>
    <row r="151" spans="1:2">
      <c r="A151" s="726">
        <v>40386</v>
      </c>
      <c r="B151" s="723">
        <v>2.2243580000000001</v>
      </c>
    </row>
    <row r="152" spans="1:2">
      <c r="A152" s="726">
        <v>40387</v>
      </c>
      <c r="B152" s="723">
        <v>2.2435879999999999</v>
      </c>
    </row>
    <row r="153" spans="1:2">
      <c r="A153" s="726">
        <v>40388</v>
      </c>
      <c r="B153" s="723">
        <v>2.2435879999999999</v>
      </c>
    </row>
    <row r="154" spans="1:2">
      <c r="A154" s="726">
        <v>40389</v>
      </c>
      <c r="B154" s="723">
        <v>2.3461530000000002</v>
      </c>
    </row>
    <row r="155" spans="1:2">
      <c r="A155" s="726">
        <v>40392</v>
      </c>
      <c r="B155" s="723">
        <v>2.3397420000000002</v>
      </c>
    </row>
    <row r="156" spans="1:2">
      <c r="A156" s="726">
        <v>40393</v>
      </c>
      <c r="B156" s="723">
        <v>2.3076910000000002</v>
      </c>
    </row>
    <row r="157" spans="1:2">
      <c r="A157" s="726">
        <v>40394</v>
      </c>
      <c r="B157" s="723">
        <v>2.3044859999999998</v>
      </c>
    </row>
    <row r="158" spans="1:2">
      <c r="A158" s="726">
        <v>40395</v>
      </c>
      <c r="B158" s="723">
        <v>2.3237160000000001</v>
      </c>
    </row>
    <row r="159" spans="1:2">
      <c r="A159" s="726">
        <v>40396</v>
      </c>
      <c r="B159" s="723">
        <v>2.330768</v>
      </c>
    </row>
    <row r="160" spans="1:2">
      <c r="A160" s="726">
        <v>40399</v>
      </c>
      <c r="B160" s="723">
        <v>2.3397420000000002</v>
      </c>
    </row>
    <row r="161" spans="1:2">
      <c r="A161" s="726">
        <v>40400</v>
      </c>
      <c r="B161" s="723">
        <v>2.3397420000000002</v>
      </c>
    </row>
    <row r="162" spans="1:2">
      <c r="A162" s="726">
        <v>40401</v>
      </c>
      <c r="B162" s="723">
        <v>2.3076910000000002</v>
      </c>
    </row>
    <row r="163" spans="1:2">
      <c r="A163" s="726">
        <v>40402</v>
      </c>
      <c r="B163" s="723">
        <v>2.29487</v>
      </c>
    </row>
    <row r="164" spans="1:2">
      <c r="A164" s="726">
        <v>40403</v>
      </c>
      <c r="B164" s="723">
        <v>2.4358960000000001</v>
      </c>
    </row>
    <row r="165" spans="1:2">
      <c r="A165" s="726">
        <v>40406</v>
      </c>
      <c r="B165" s="723">
        <v>2.403845</v>
      </c>
    </row>
    <row r="166" spans="1:2">
      <c r="A166" s="726">
        <v>40407</v>
      </c>
      <c r="B166" s="723">
        <v>2.3564080000000001</v>
      </c>
    </row>
    <row r="167" spans="1:2">
      <c r="A167" s="726">
        <v>40408</v>
      </c>
      <c r="B167" s="723">
        <v>2.3589730000000002</v>
      </c>
    </row>
    <row r="168" spans="1:2">
      <c r="A168" s="726">
        <v>40409</v>
      </c>
      <c r="B168" s="723">
        <v>2.3647420000000001</v>
      </c>
    </row>
    <row r="169" spans="1:2">
      <c r="A169" s="726">
        <v>40410</v>
      </c>
      <c r="B169" s="723">
        <v>2.3589730000000002</v>
      </c>
    </row>
    <row r="170" spans="1:2">
      <c r="A170" s="726">
        <v>40413</v>
      </c>
      <c r="B170" s="723">
        <v>2.3910239999999998</v>
      </c>
    </row>
    <row r="171" spans="1:2">
      <c r="A171" s="726">
        <v>40414</v>
      </c>
      <c r="B171" s="723">
        <v>2.3910239999999998</v>
      </c>
    </row>
    <row r="172" spans="1:2">
      <c r="A172" s="726">
        <v>40415</v>
      </c>
      <c r="B172" s="723">
        <v>2.3711519999999999</v>
      </c>
    </row>
    <row r="173" spans="1:2">
      <c r="A173" s="726">
        <v>40416</v>
      </c>
      <c r="B173" s="723">
        <v>2.3371780000000002</v>
      </c>
    </row>
    <row r="174" spans="1:2">
      <c r="A174" s="726">
        <v>40417</v>
      </c>
      <c r="B174" s="723">
        <v>2.362819</v>
      </c>
    </row>
    <row r="175" spans="1:2">
      <c r="A175" s="726">
        <v>40420</v>
      </c>
      <c r="B175" s="723">
        <v>2.3557679999999999</v>
      </c>
    </row>
    <row r="176" spans="1:2">
      <c r="A176" s="726">
        <v>40421</v>
      </c>
      <c r="B176" s="723">
        <v>2.3711519999999999</v>
      </c>
    </row>
    <row r="177" spans="1:2">
      <c r="A177" s="726">
        <v>40422</v>
      </c>
      <c r="B177" s="723">
        <v>2.3782030000000001</v>
      </c>
    </row>
    <row r="178" spans="1:2">
      <c r="A178" s="726">
        <v>40423</v>
      </c>
      <c r="B178" s="723">
        <v>2.3878200000000001</v>
      </c>
    </row>
    <row r="179" spans="1:2">
      <c r="A179" s="726">
        <v>40424</v>
      </c>
      <c r="B179" s="723">
        <v>2.4173070000000001</v>
      </c>
    </row>
    <row r="180" spans="1:2">
      <c r="A180" s="726">
        <v>40427</v>
      </c>
      <c r="B180" s="723">
        <v>2.3782030000000001</v>
      </c>
    </row>
    <row r="181" spans="1:2">
      <c r="A181" s="726">
        <v>40429</v>
      </c>
      <c r="B181" s="723">
        <v>2.4070499999999999</v>
      </c>
    </row>
    <row r="182" spans="1:2">
      <c r="A182" s="726">
        <v>40430</v>
      </c>
      <c r="B182" s="723">
        <v>2.4070499999999999</v>
      </c>
    </row>
    <row r="183" spans="1:2">
      <c r="A183" s="726">
        <v>40431</v>
      </c>
      <c r="B183" s="723">
        <v>2.4999980000000002</v>
      </c>
    </row>
    <row r="184" spans="1:2">
      <c r="A184" s="726">
        <v>40434</v>
      </c>
      <c r="B184" s="723">
        <v>2.596152</v>
      </c>
    </row>
    <row r="185" spans="1:2">
      <c r="A185" s="726">
        <v>40435</v>
      </c>
      <c r="B185" s="723">
        <v>2.5897420000000002</v>
      </c>
    </row>
    <row r="186" spans="1:2">
      <c r="A186" s="726">
        <v>40436</v>
      </c>
      <c r="B186" s="723">
        <v>2.6756389999999999</v>
      </c>
    </row>
    <row r="187" spans="1:2">
      <c r="A187" s="726">
        <v>40437</v>
      </c>
      <c r="B187" s="723">
        <v>2.5801270000000001</v>
      </c>
    </row>
    <row r="188" spans="1:2">
      <c r="A188" s="726">
        <v>40438</v>
      </c>
      <c r="B188" s="723">
        <v>2.6288459999999998</v>
      </c>
    </row>
    <row r="189" spans="1:2">
      <c r="A189" s="726">
        <v>40441</v>
      </c>
      <c r="B189" s="723">
        <v>2.6282040000000002</v>
      </c>
    </row>
    <row r="190" spans="1:2">
      <c r="A190" s="726">
        <v>40442</v>
      </c>
      <c r="B190" s="723">
        <v>2.6282040000000002</v>
      </c>
    </row>
    <row r="191" spans="1:2">
      <c r="A191" s="726">
        <v>40443</v>
      </c>
      <c r="B191" s="723">
        <v>2.6346150000000002</v>
      </c>
    </row>
    <row r="192" spans="1:2">
      <c r="A192" s="726">
        <v>40444</v>
      </c>
      <c r="B192" s="723">
        <v>2.6282040000000002</v>
      </c>
    </row>
    <row r="193" spans="1:2">
      <c r="A193" s="726">
        <v>40445</v>
      </c>
      <c r="B193" s="723">
        <v>2.6282040000000002</v>
      </c>
    </row>
    <row r="194" spans="1:2">
      <c r="A194" s="726">
        <v>40448</v>
      </c>
      <c r="B194" s="723">
        <v>2.596152</v>
      </c>
    </row>
    <row r="195" spans="1:2">
      <c r="A195" s="726">
        <v>40449</v>
      </c>
      <c r="B195" s="723">
        <v>2.6442299999999999</v>
      </c>
    </row>
    <row r="196" spans="1:2">
      <c r="A196" s="726">
        <v>40450</v>
      </c>
      <c r="B196" s="723">
        <v>2.7499989999999999</v>
      </c>
    </row>
    <row r="197" spans="1:2">
      <c r="A197" s="726">
        <v>40451</v>
      </c>
      <c r="B197" s="723">
        <v>2.7692299999999999</v>
      </c>
    </row>
    <row r="198" spans="1:2">
      <c r="A198" s="726">
        <v>40452</v>
      </c>
      <c r="B198" s="723">
        <v>2.8108960000000001</v>
      </c>
    </row>
    <row r="199" spans="1:2">
      <c r="A199" s="726">
        <v>40455</v>
      </c>
      <c r="B199" s="723">
        <v>2.8429479999999998</v>
      </c>
    </row>
    <row r="200" spans="1:2">
      <c r="A200" s="726">
        <v>40456</v>
      </c>
      <c r="B200" s="723">
        <v>2.9487160000000001</v>
      </c>
    </row>
    <row r="201" spans="1:2">
      <c r="A201" s="726">
        <v>40457</v>
      </c>
      <c r="B201" s="723">
        <v>2.9102549999999998</v>
      </c>
    </row>
    <row r="202" spans="1:2">
      <c r="A202" s="726">
        <v>40458</v>
      </c>
      <c r="B202" s="723">
        <v>2.8205110000000002</v>
      </c>
    </row>
    <row r="203" spans="1:2">
      <c r="A203" s="726">
        <v>40459</v>
      </c>
      <c r="B203" s="723">
        <v>2.8993579999999999</v>
      </c>
    </row>
    <row r="204" spans="1:2">
      <c r="A204" s="726">
        <v>40462</v>
      </c>
      <c r="B204" s="723">
        <v>3.0128189999999999</v>
      </c>
    </row>
    <row r="205" spans="1:2">
      <c r="A205" s="726">
        <v>40464</v>
      </c>
      <c r="B205" s="723">
        <v>3.1666650000000001</v>
      </c>
    </row>
    <row r="206" spans="1:2">
      <c r="A206" s="726">
        <v>40465</v>
      </c>
      <c r="B206" s="723">
        <v>3.1730749999999999</v>
      </c>
    </row>
    <row r="207" spans="1:2">
      <c r="A207" s="726">
        <v>40466</v>
      </c>
      <c r="B207" s="723">
        <v>3.1730749999999999</v>
      </c>
    </row>
    <row r="208" spans="1:2">
      <c r="A208" s="726">
        <v>40469</v>
      </c>
      <c r="B208" s="723">
        <v>3.0955119999999998</v>
      </c>
    </row>
    <row r="209" spans="1:2">
      <c r="A209" s="726">
        <v>40470</v>
      </c>
      <c r="B209" s="723">
        <v>2.9871780000000001</v>
      </c>
    </row>
    <row r="210" spans="1:2">
      <c r="A210" s="726">
        <v>40471</v>
      </c>
      <c r="B210" s="723">
        <v>2.9487160000000001</v>
      </c>
    </row>
    <row r="211" spans="1:2">
      <c r="A211" s="726">
        <v>40472</v>
      </c>
      <c r="B211" s="723">
        <v>2.9134600000000002</v>
      </c>
    </row>
    <row r="212" spans="1:2">
      <c r="A212" s="726">
        <v>40473</v>
      </c>
      <c r="B212" s="723">
        <v>2.884614</v>
      </c>
    </row>
    <row r="213" spans="1:2">
      <c r="A213" s="726">
        <v>40476</v>
      </c>
      <c r="B213" s="723">
        <v>2.8108960000000001</v>
      </c>
    </row>
    <row r="214" spans="1:2">
      <c r="A214" s="726">
        <v>40477</v>
      </c>
      <c r="B214" s="723">
        <v>2.7371780000000001</v>
      </c>
    </row>
    <row r="215" spans="1:2">
      <c r="A215" s="726">
        <v>40478</v>
      </c>
      <c r="B215" s="723">
        <v>2.6211530000000001</v>
      </c>
    </row>
    <row r="216" spans="1:2">
      <c r="A216" s="726">
        <v>40479</v>
      </c>
      <c r="B216" s="723">
        <v>2.7333319999999999</v>
      </c>
    </row>
    <row r="217" spans="1:2">
      <c r="A217" s="726">
        <v>40480</v>
      </c>
      <c r="B217" s="723">
        <v>2.7583319999999998</v>
      </c>
    </row>
    <row r="218" spans="1:2">
      <c r="A218" s="726">
        <v>40483</v>
      </c>
      <c r="B218" s="723">
        <v>2.8134600000000001</v>
      </c>
    </row>
    <row r="219" spans="1:2">
      <c r="A219" s="726">
        <v>40485</v>
      </c>
      <c r="B219" s="723">
        <v>2.9166650000000001</v>
      </c>
    </row>
    <row r="220" spans="1:2">
      <c r="A220" s="726">
        <v>40486</v>
      </c>
      <c r="B220" s="723">
        <v>2.75705</v>
      </c>
    </row>
    <row r="221" spans="1:2">
      <c r="A221" s="726">
        <v>40487</v>
      </c>
      <c r="B221" s="723">
        <v>2.79487</v>
      </c>
    </row>
    <row r="222" spans="1:2">
      <c r="A222" s="726">
        <v>40490</v>
      </c>
      <c r="B222" s="723">
        <v>2.8685890000000001</v>
      </c>
    </row>
    <row r="223" spans="1:2">
      <c r="A223" s="726">
        <v>40491</v>
      </c>
      <c r="B223" s="723">
        <v>2.8519220000000001</v>
      </c>
    </row>
    <row r="224" spans="1:2">
      <c r="A224" s="726">
        <v>40492</v>
      </c>
      <c r="B224" s="723">
        <v>2.7679469999999999</v>
      </c>
    </row>
    <row r="225" spans="1:2">
      <c r="A225" s="726">
        <v>40493</v>
      </c>
      <c r="B225" s="723">
        <v>2.7564090000000001</v>
      </c>
    </row>
    <row r="226" spans="1:2">
      <c r="A226" s="726">
        <v>40494</v>
      </c>
      <c r="B226" s="723">
        <v>2.6794850000000001</v>
      </c>
    </row>
    <row r="227" spans="1:2">
      <c r="A227" s="726">
        <v>40498</v>
      </c>
      <c r="B227" s="723">
        <v>2.6602549999999998</v>
      </c>
    </row>
    <row r="228" spans="1:2">
      <c r="A228" s="726">
        <v>40499</v>
      </c>
      <c r="B228" s="723">
        <v>2.6820499999999998</v>
      </c>
    </row>
    <row r="229" spans="1:2">
      <c r="A229" s="726">
        <v>40500</v>
      </c>
      <c r="B229" s="723">
        <v>2.7564090000000001</v>
      </c>
    </row>
    <row r="230" spans="1:2">
      <c r="A230" s="726">
        <v>40501</v>
      </c>
      <c r="B230" s="723">
        <v>2.7884600000000002</v>
      </c>
    </row>
    <row r="231" spans="1:2">
      <c r="A231" s="726">
        <v>40504</v>
      </c>
      <c r="B231" s="723">
        <v>2.7884600000000002</v>
      </c>
    </row>
    <row r="232" spans="1:2">
      <c r="A232" s="726">
        <v>40505</v>
      </c>
      <c r="B232" s="723">
        <v>2.7692299999999999</v>
      </c>
    </row>
    <row r="233" spans="1:2">
      <c r="A233" s="726">
        <v>40506</v>
      </c>
      <c r="B233" s="723">
        <v>2.7243569999999999</v>
      </c>
    </row>
    <row r="234" spans="1:2">
      <c r="A234" s="726">
        <v>40507</v>
      </c>
      <c r="B234" s="723">
        <v>2.7564090000000001</v>
      </c>
    </row>
    <row r="235" spans="1:2">
      <c r="A235" s="726">
        <v>40508</v>
      </c>
      <c r="B235" s="723">
        <v>2.7557680000000002</v>
      </c>
    </row>
    <row r="236" spans="1:2">
      <c r="A236" s="726">
        <v>40511</v>
      </c>
      <c r="B236" s="723">
        <v>2.716024</v>
      </c>
    </row>
    <row r="237" spans="1:2">
      <c r="A237" s="726">
        <v>40512</v>
      </c>
      <c r="B237" s="723">
        <v>2.6910240000000001</v>
      </c>
    </row>
    <row r="238" spans="1:2">
      <c r="A238" s="726">
        <v>40513</v>
      </c>
      <c r="B238" s="723">
        <v>2.746794</v>
      </c>
    </row>
    <row r="239" spans="1:2">
      <c r="A239" s="726">
        <v>40514</v>
      </c>
      <c r="B239" s="723">
        <v>2.7435890000000001</v>
      </c>
    </row>
    <row r="240" spans="1:2">
      <c r="A240" s="726">
        <v>40515</v>
      </c>
      <c r="B240" s="723">
        <v>2.8198699999999999</v>
      </c>
    </row>
    <row r="241" spans="1:2">
      <c r="A241" s="726">
        <v>40518</v>
      </c>
      <c r="B241" s="723">
        <v>2.7884600000000002</v>
      </c>
    </row>
    <row r="242" spans="1:2">
      <c r="A242" s="726">
        <v>40519</v>
      </c>
      <c r="B242" s="723">
        <v>2.75705</v>
      </c>
    </row>
    <row r="243" spans="1:2">
      <c r="A243" s="726">
        <v>40520</v>
      </c>
      <c r="B243" s="723">
        <v>2.771153</v>
      </c>
    </row>
    <row r="244" spans="1:2">
      <c r="A244" s="726">
        <v>40521</v>
      </c>
      <c r="B244" s="723">
        <v>2.778845</v>
      </c>
    </row>
    <row r="245" spans="1:2">
      <c r="A245" s="726">
        <v>40522</v>
      </c>
      <c r="B245" s="723">
        <v>2.7884600000000002</v>
      </c>
    </row>
    <row r="246" spans="1:2">
      <c r="A246" s="726">
        <v>40525</v>
      </c>
      <c r="B246" s="723">
        <v>2.8012809999999999</v>
      </c>
    </row>
    <row r="247" spans="1:2">
      <c r="A247" s="726">
        <v>40526</v>
      </c>
      <c r="B247" s="723">
        <v>2.884614</v>
      </c>
    </row>
    <row r="248" spans="1:2">
      <c r="A248" s="726">
        <v>40527</v>
      </c>
      <c r="B248" s="723">
        <v>2.9102549999999998</v>
      </c>
    </row>
    <row r="249" spans="1:2">
      <c r="A249" s="726">
        <v>40528</v>
      </c>
      <c r="B249" s="723">
        <v>2.8685890000000001</v>
      </c>
    </row>
    <row r="250" spans="1:2">
      <c r="A250" s="726">
        <v>40529</v>
      </c>
      <c r="B250" s="723">
        <v>2.8012809999999999</v>
      </c>
    </row>
    <row r="251" spans="1:2">
      <c r="A251" s="726">
        <v>40532</v>
      </c>
      <c r="B251" s="723">
        <v>2.8076910000000002</v>
      </c>
    </row>
    <row r="252" spans="1:2">
      <c r="A252" s="726">
        <v>40533</v>
      </c>
      <c r="B252" s="723">
        <v>2.751922</v>
      </c>
    </row>
    <row r="253" spans="1:2">
      <c r="A253" s="726">
        <v>40534</v>
      </c>
      <c r="B253" s="723">
        <v>2.778845</v>
      </c>
    </row>
    <row r="254" spans="1:2">
      <c r="A254" s="726">
        <v>40535</v>
      </c>
      <c r="B254" s="723">
        <v>2.7692299999999999</v>
      </c>
    </row>
    <row r="255" spans="1:2">
      <c r="A255" s="726">
        <v>40539</v>
      </c>
      <c r="B255" s="723">
        <v>2.771153</v>
      </c>
    </row>
    <row r="256" spans="1:2">
      <c r="A256" s="726">
        <v>40540</v>
      </c>
      <c r="B256" s="723">
        <v>2.7326920000000001</v>
      </c>
    </row>
    <row r="257" spans="1:2">
      <c r="A257" s="726">
        <v>40541</v>
      </c>
      <c r="B257" s="723">
        <v>2.673076</v>
      </c>
    </row>
    <row r="258" spans="1:2">
      <c r="A258" s="726">
        <v>40542</v>
      </c>
      <c r="B258" s="723">
        <v>2.596152</v>
      </c>
    </row>
    <row r="259" spans="1:2">
      <c r="A259" s="726">
        <v>40546</v>
      </c>
      <c r="B259" s="723">
        <v>2.705768</v>
      </c>
    </row>
    <row r="260" spans="1:2">
      <c r="A260" s="726">
        <v>40547</v>
      </c>
      <c r="B260" s="723">
        <v>2.7115369999999999</v>
      </c>
    </row>
    <row r="261" spans="1:2">
      <c r="A261" s="726">
        <v>40548</v>
      </c>
      <c r="B261" s="723">
        <v>2.6884600000000001</v>
      </c>
    </row>
    <row r="262" spans="1:2">
      <c r="A262" s="726">
        <v>40549</v>
      </c>
      <c r="B262" s="723">
        <v>2.7115369999999999</v>
      </c>
    </row>
    <row r="263" spans="1:2">
      <c r="A263" s="726">
        <v>40550</v>
      </c>
      <c r="B263" s="723">
        <v>2.646153</v>
      </c>
    </row>
    <row r="264" spans="1:2">
      <c r="A264" s="726">
        <v>40553</v>
      </c>
      <c r="B264" s="723">
        <v>2.7499989999999999</v>
      </c>
    </row>
    <row r="265" spans="1:2">
      <c r="A265" s="726">
        <v>40554</v>
      </c>
      <c r="B265" s="723">
        <v>2.686537</v>
      </c>
    </row>
    <row r="266" spans="1:2">
      <c r="A266" s="726">
        <v>40555</v>
      </c>
      <c r="B266" s="723">
        <v>2.680768</v>
      </c>
    </row>
    <row r="267" spans="1:2">
      <c r="A267" s="726">
        <v>40556</v>
      </c>
      <c r="B267" s="723">
        <v>2.6923059999999999</v>
      </c>
    </row>
    <row r="268" spans="1:2">
      <c r="A268" s="726">
        <v>40557</v>
      </c>
      <c r="B268" s="723">
        <v>2.646153</v>
      </c>
    </row>
    <row r="269" spans="1:2">
      <c r="A269" s="726">
        <v>40560</v>
      </c>
      <c r="B269" s="723">
        <v>2.6826910000000002</v>
      </c>
    </row>
    <row r="270" spans="1:2">
      <c r="A270" s="726">
        <v>40561</v>
      </c>
      <c r="B270" s="723">
        <v>2.673076</v>
      </c>
    </row>
    <row r="271" spans="1:2">
      <c r="A271" s="726">
        <v>40562</v>
      </c>
      <c r="B271" s="723">
        <v>2.626922</v>
      </c>
    </row>
    <row r="272" spans="1:2">
      <c r="A272" s="726">
        <v>40563</v>
      </c>
      <c r="B272" s="723">
        <v>2.548076</v>
      </c>
    </row>
    <row r="273" spans="1:2">
      <c r="A273" s="726">
        <v>40564</v>
      </c>
      <c r="B273" s="723">
        <v>2.548076</v>
      </c>
    </row>
    <row r="274" spans="1:2">
      <c r="A274" s="726">
        <v>40567</v>
      </c>
      <c r="B274" s="723">
        <v>2.5192299999999999</v>
      </c>
    </row>
    <row r="275" spans="1:2">
      <c r="A275" s="726">
        <v>40569</v>
      </c>
      <c r="B275" s="723">
        <v>2.5096150000000002</v>
      </c>
    </row>
    <row r="276" spans="1:2">
      <c r="A276" s="726">
        <v>40570</v>
      </c>
      <c r="B276" s="723">
        <v>2.4615369999999999</v>
      </c>
    </row>
    <row r="277" spans="1:2">
      <c r="A277" s="726">
        <v>40571</v>
      </c>
      <c r="B277" s="723">
        <v>2.3423069999999999</v>
      </c>
    </row>
    <row r="278" spans="1:2">
      <c r="A278" s="726">
        <v>40574</v>
      </c>
      <c r="B278" s="723">
        <v>2.3076910000000002</v>
      </c>
    </row>
    <row r="279" spans="1:2">
      <c r="A279" s="726">
        <v>40575</v>
      </c>
      <c r="B279" s="723">
        <v>2.3326910000000001</v>
      </c>
    </row>
    <row r="280" spans="1:2">
      <c r="A280" s="726">
        <v>40576</v>
      </c>
      <c r="B280" s="723">
        <v>2.2923070000000001</v>
      </c>
    </row>
    <row r="281" spans="1:2">
      <c r="A281" s="726">
        <v>40577</v>
      </c>
      <c r="B281" s="723">
        <v>2.2692299999999999</v>
      </c>
    </row>
    <row r="282" spans="1:2">
      <c r="A282" s="726">
        <v>40578</v>
      </c>
      <c r="B282" s="723">
        <v>2.2307679999999999</v>
      </c>
    </row>
    <row r="283" spans="1:2">
      <c r="A283" s="726">
        <v>40581</v>
      </c>
      <c r="B283" s="723">
        <v>2.259614</v>
      </c>
    </row>
    <row r="284" spans="1:2">
      <c r="A284" s="726">
        <v>40582</v>
      </c>
      <c r="B284" s="723">
        <v>2.21923</v>
      </c>
    </row>
    <row r="285" spans="1:2">
      <c r="A285" s="726">
        <v>40583</v>
      </c>
      <c r="B285" s="723">
        <v>2.173076</v>
      </c>
    </row>
    <row r="286" spans="1:2">
      <c r="A286" s="726">
        <v>40584</v>
      </c>
      <c r="B286" s="723">
        <v>2.232691</v>
      </c>
    </row>
    <row r="287" spans="1:2">
      <c r="A287" s="726">
        <v>40585</v>
      </c>
      <c r="B287" s="723">
        <v>2.3115380000000001</v>
      </c>
    </row>
    <row r="288" spans="1:2">
      <c r="A288" s="726">
        <v>40588</v>
      </c>
      <c r="B288" s="723">
        <v>2.3365369999999999</v>
      </c>
    </row>
    <row r="289" spans="1:2">
      <c r="A289" s="726">
        <v>40589</v>
      </c>
      <c r="B289" s="723">
        <v>2.3365369999999999</v>
      </c>
    </row>
    <row r="290" spans="1:2">
      <c r="A290" s="726">
        <v>40590</v>
      </c>
      <c r="B290" s="723">
        <v>2.3538450000000002</v>
      </c>
    </row>
    <row r="291" spans="1:2">
      <c r="A291" s="726">
        <v>40591</v>
      </c>
      <c r="B291" s="723">
        <v>2.3269220000000002</v>
      </c>
    </row>
    <row r="292" spans="1:2">
      <c r="A292" s="726">
        <v>40592</v>
      </c>
      <c r="B292" s="723">
        <v>2.423076</v>
      </c>
    </row>
    <row r="293" spans="1:2">
      <c r="A293" s="726">
        <v>40595</v>
      </c>
      <c r="B293" s="723">
        <v>2.365383</v>
      </c>
    </row>
    <row r="294" spans="1:2">
      <c r="A294" s="726">
        <v>40596</v>
      </c>
      <c r="B294" s="723">
        <v>2.423076</v>
      </c>
    </row>
    <row r="295" spans="1:2">
      <c r="A295" s="726">
        <v>40597</v>
      </c>
      <c r="B295" s="723">
        <v>2.3288449999999998</v>
      </c>
    </row>
    <row r="296" spans="1:2">
      <c r="A296" s="726">
        <v>40598</v>
      </c>
      <c r="B296" s="723">
        <v>2.3365369999999999</v>
      </c>
    </row>
    <row r="297" spans="1:2">
      <c r="A297" s="726">
        <v>40599</v>
      </c>
      <c r="B297" s="723">
        <v>2.3461530000000002</v>
      </c>
    </row>
    <row r="298" spans="1:2">
      <c r="A298" s="726">
        <v>40602</v>
      </c>
      <c r="B298" s="723">
        <v>2.442307</v>
      </c>
    </row>
    <row r="299" spans="1:2">
      <c r="A299" s="726">
        <v>40603</v>
      </c>
      <c r="B299" s="723">
        <v>2.4807679999999999</v>
      </c>
    </row>
    <row r="300" spans="1:2">
      <c r="A300" s="726">
        <v>40604</v>
      </c>
      <c r="B300" s="723">
        <v>2.403845</v>
      </c>
    </row>
    <row r="301" spans="1:2">
      <c r="A301" s="726">
        <v>40605</v>
      </c>
      <c r="B301" s="723">
        <v>2.455768</v>
      </c>
    </row>
    <row r="302" spans="1:2">
      <c r="A302" s="726">
        <v>40606</v>
      </c>
      <c r="B302" s="723">
        <v>2.403845</v>
      </c>
    </row>
    <row r="303" spans="1:2">
      <c r="A303" s="726">
        <v>40611</v>
      </c>
      <c r="B303" s="723">
        <v>2.324999</v>
      </c>
    </row>
    <row r="304" spans="1:2">
      <c r="A304" s="726">
        <v>40612</v>
      </c>
      <c r="B304" s="723">
        <v>2.259614</v>
      </c>
    </row>
    <row r="305" spans="1:2">
      <c r="A305" s="726">
        <v>40613</v>
      </c>
      <c r="B305" s="723">
        <v>2.317307</v>
      </c>
    </row>
    <row r="306" spans="1:2">
      <c r="A306" s="726">
        <v>40616</v>
      </c>
      <c r="B306" s="723">
        <v>2.3269220000000002</v>
      </c>
    </row>
    <row r="307" spans="1:2">
      <c r="A307" s="726">
        <v>40617</v>
      </c>
      <c r="B307" s="723">
        <v>2.298076</v>
      </c>
    </row>
    <row r="308" spans="1:2">
      <c r="A308" s="726">
        <v>40618</v>
      </c>
      <c r="B308" s="723">
        <v>2.3269220000000002</v>
      </c>
    </row>
    <row r="309" spans="1:2">
      <c r="A309" s="726">
        <v>40619</v>
      </c>
      <c r="B309" s="723">
        <v>2.403845</v>
      </c>
    </row>
    <row r="310" spans="1:2">
      <c r="A310" s="726">
        <v>40620</v>
      </c>
      <c r="B310" s="723">
        <v>2.3942299999999999</v>
      </c>
    </row>
    <row r="311" spans="1:2">
      <c r="A311" s="726">
        <v>40623</v>
      </c>
      <c r="B311" s="723">
        <v>2.3846150000000002</v>
      </c>
    </row>
    <row r="312" spans="1:2">
      <c r="A312" s="726">
        <v>40624</v>
      </c>
      <c r="B312" s="723">
        <v>2.442307</v>
      </c>
    </row>
    <row r="313" spans="1:2">
      <c r="A313" s="726">
        <v>40625</v>
      </c>
      <c r="B313" s="723">
        <v>2.442307</v>
      </c>
    </row>
    <row r="314" spans="1:2">
      <c r="A314" s="726">
        <v>40626</v>
      </c>
      <c r="B314" s="723">
        <v>2.4615369999999999</v>
      </c>
    </row>
    <row r="315" spans="1:2">
      <c r="A315" s="726">
        <v>40627</v>
      </c>
      <c r="B315" s="723">
        <v>2.4999989999999999</v>
      </c>
    </row>
    <row r="316" spans="1:2">
      <c r="A316" s="726">
        <v>40630</v>
      </c>
      <c r="B316" s="723">
        <v>2.4846140000000001</v>
      </c>
    </row>
    <row r="317" spans="1:2">
      <c r="A317" s="726">
        <v>40631</v>
      </c>
      <c r="B317" s="723">
        <v>2.4346139999999998</v>
      </c>
    </row>
    <row r="318" spans="1:2">
      <c r="A318" s="726">
        <v>40632</v>
      </c>
      <c r="B318" s="723">
        <v>2.4615369999999999</v>
      </c>
    </row>
    <row r="319" spans="1:2">
      <c r="A319" s="726">
        <v>40633</v>
      </c>
      <c r="B319" s="723">
        <v>2.4538449999999998</v>
      </c>
    </row>
    <row r="320" spans="1:2">
      <c r="A320" s="726">
        <v>40634</v>
      </c>
      <c r="B320" s="723">
        <v>2.5634600000000001</v>
      </c>
    </row>
    <row r="321" spans="1:2">
      <c r="A321" s="726">
        <v>40637</v>
      </c>
      <c r="B321" s="723">
        <v>2.596152</v>
      </c>
    </row>
    <row r="322" spans="1:2">
      <c r="A322" s="726">
        <v>40638</v>
      </c>
      <c r="B322" s="723">
        <v>2.4807679999999999</v>
      </c>
    </row>
    <row r="323" spans="1:2">
      <c r="A323" s="726">
        <v>40639</v>
      </c>
      <c r="B323" s="723">
        <v>2.423076</v>
      </c>
    </row>
    <row r="324" spans="1:2">
      <c r="A324" s="726">
        <v>40640</v>
      </c>
      <c r="B324" s="723">
        <v>2.423076</v>
      </c>
    </row>
    <row r="325" spans="1:2">
      <c r="A325" s="726">
        <v>40641</v>
      </c>
      <c r="B325" s="723">
        <v>2.403845</v>
      </c>
    </row>
    <row r="326" spans="1:2">
      <c r="A326" s="726">
        <v>40644</v>
      </c>
      <c r="B326" s="723">
        <v>2.4076919999999999</v>
      </c>
    </row>
    <row r="327" spans="1:2">
      <c r="A327" s="726">
        <v>40645</v>
      </c>
      <c r="B327" s="723">
        <v>2.4134609999999999</v>
      </c>
    </row>
    <row r="328" spans="1:2">
      <c r="A328" s="726">
        <v>40646</v>
      </c>
      <c r="B328" s="723">
        <v>2.3846150000000002</v>
      </c>
    </row>
    <row r="329" spans="1:2">
      <c r="A329" s="726">
        <v>40647</v>
      </c>
      <c r="B329" s="723">
        <v>2.3942299999999999</v>
      </c>
    </row>
    <row r="330" spans="1:2">
      <c r="A330" s="726">
        <v>40648</v>
      </c>
      <c r="B330" s="723">
        <v>2.403845</v>
      </c>
    </row>
    <row r="331" spans="1:2">
      <c r="A331" s="726">
        <v>40651</v>
      </c>
      <c r="B331" s="723">
        <v>2.3211529999999998</v>
      </c>
    </row>
    <row r="332" spans="1:2">
      <c r="A332" s="726">
        <v>40652</v>
      </c>
      <c r="B332" s="723">
        <v>2.232691</v>
      </c>
    </row>
    <row r="333" spans="1:2">
      <c r="A333" s="726">
        <v>40653</v>
      </c>
      <c r="B333" s="723">
        <v>2.2115369999999999</v>
      </c>
    </row>
    <row r="334" spans="1:2">
      <c r="A334" s="726">
        <v>40658</v>
      </c>
      <c r="B334" s="723">
        <v>2.2307679999999999</v>
      </c>
    </row>
    <row r="335" spans="1:2">
      <c r="A335" s="726">
        <v>40659</v>
      </c>
      <c r="B335" s="723">
        <v>2.2538450000000001</v>
      </c>
    </row>
    <row r="336" spans="1:2">
      <c r="A336" s="726">
        <v>40660</v>
      </c>
      <c r="B336" s="723">
        <v>2.1884610000000002</v>
      </c>
    </row>
    <row r="337" spans="1:2">
      <c r="A337" s="726">
        <v>40661</v>
      </c>
      <c r="B337" s="723">
        <v>2.115383</v>
      </c>
    </row>
    <row r="338" spans="1:2">
      <c r="A338" s="726">
        <v>40662</v>
      </c>
      <c r="B338" s="723">
        <v>2.173076</v>
      </c>
    </row>
    <row r="339" spans="1:2">
      <c r="A339" s="726">
        <v>40665</v>
      </c>
      <c r="B339" s="723">
        <v>2.2019220000000002</v>
      </c>
    </row>
    <row r="340" spans="1:2">
      <c r="A340" s="726">
        <v>40666</v>
      </c>
      <c r="B340" s="723">
        <v>2.2115369999999999</v>
      </c>
    </row>
    <row r="341" spans="1:2">
      <c r="A341" s="726">
        <v>40667</v>
      </c>
      <c r="B341" s="723">
        <v>2.2461530000000001</v>
      </c>
    </row>
    <row r="342" spans="1:2">
      <c r="A342" s="726">
        <v>40668</v>
      </c>
      <c r="B342" s="723">
        <v>2.2307679999999999</v>
      </c>
    </row>
    <row r="343" spans="1:2">
      <c r="A343" s="726">
        <v>40669</v>
      </c>
      <c r="B343" s="723">
        <v>2.2307679999999999</v>
      </c>
    </row>
    <row r="344" spans="1:2">
      <c r="A344" s="726">
        <v>40672</v>
      </c>
      <c r="B344" s="723">
        <v>2.173076</v>
      </c>
    </row>
    <row r="345" spans="1:2">
      <c r="A345" s="726">
        <v>40673</v>
      </c>
      <c r="B345" s="723">
        <v>2.153845</v>
      </c>
    </row>
    <row r="346" spans="1:2">
      <c r="A346" s="726">
        <v>40674</v>
      </c>
      <c r="B346" s="723">
        <v>2.1557689999999998</v>
      </c>
    </row>
    <row r="347" spans="1:2">
      <c r="A347" s="726">
        <v>40675</v>
      </c>
      <c r="B347" s="723">
        <v>2.2423060000000001</v>
      </c>
    </row>
    <row r="348" spans="1:2">
      <c r="A348" s="726">
        <v>40676</v>
      </c>
      <c r="B348" s="723">
        <v>2.2692299999999999</v>
      </c>
    </row>
    <row r="349" spans="1:2">
      <c r="A349" s="726">
        <v>40679</v>
      </c>
      <c r="B349" s="723">
        <v>2.1634600000000002</v>
      </c>
    </row>
    <row r="350" spans="1:2">
      <c r="A350" s="726">
        <v>40680</v>
      </c>
      <c r="B350" s="723">
        <v>2.15</v>
      </c>
    </row>
    <row r="351" spans="1:2">
      <c r="A351" s="726">
        <v>40681</v>
      </c>
      <c r="B351" s="723">
        <v>2.1192299999999999</v>
      </c>
    </row>
    <row r="352" spans="1:2">
      <c r="A352" s="726">
        <v>40682</v>
      </c>
      <c r="B352" s="723">
        <v>2.0980759999999998</v>
      </c>
    </row>
    <row r="353" spans="1:2">
      <c r="A353" s="726">
        <v>40683</v>
      </c>
      <c r="B353" s="723">
        <v>2.0480749999999999</v>
      </c>
    </row>
    <row r="354" spans="1:2">
      <c r="A354" s="726">
        <v>40686</v>
      </c>
      <c r="B354" s="723">
        <v>2.0557690000000002</v>
      </c>
    </row>
    <row r="355" spans="1:2">
      <c r="A355" s="726">
        <v>40687</v>
      </c>
      <c r="B355" s="723">
        <v>2.0692300000000001</v>
      </c>
    </row>
    <row r="356" spans="1:2">
      <c r="A356" s="726">
        <v>40688</v>
      </c>
      <c r="B356" s="723">
        <v>2.1115370000000002</v>
      </c>
    </row>
    <row r="357" spans="1:2">
      <c r="A357" s="726">
        <v>40689</v>
      </c>
      <c r="B357" s="723">
        <v>2.1249989999999999</v>
      </c>
    </row>
    <row r="358" spans="1:2">
      <c r="A358" s="726">
        <v>40690</v>
      </c>
      <c r="B358" s="723">
        <v>2.1057679999999999</v>
      </c>
    </row>
    <row r="359" spans="1:2">
      <c r="A359" s="726">
        <v>40693</v>
      </c>
      <c r="B359" s="723">
        <v>2.1596150000000001</v>
      </c>
    </row>
    <row r="360" spans="1:2">
      <c r="A360" s="726">
        <v>40694</v>
      </c>
      <c r="B360" s="723">
        <v>2.153845</v>
      </c>
    </row>
    <row r="361" spans="1:2">
      <c r="A361" s="726">
        <v>40695</v>
      </c>
      <c r="B361" s="723">
        <v>2.115383</v>
      </c>
    </row>
    <row r="362" spans="1:2">
      <c r="A362" s="726">
        <v>40696</v>
      </c>
      <c r="B362" s="723">
        <v>2.086538</v>
      </c>
    </row>
    <row r="363" spans="1:2">
      <c r="A363" s="726">
        <v>40697</v>
      </c>
      <c r="B363" s="723">
        <v>2.0192290000000002</v>
      </c>
    </row>
    <row r="364" spans="1:2">
      <c r="A364" s="726">
        <v>40700</v>
      </c>
      <c r="B364" s="723">
        <v>2.0249990000000002</v>
      </c>
    </row>
    <row r="365" spans="1:2">
      <c r="A365" s="726">
        <v>40701</v>
      </c>
      <c r="B365" s="723">
        <v>2.0384600000000002</v>
      </c>
    </row>
    <row r="366" spans="1:2">
      <c r="A366" s="726">
        <v>40702</v>
      </c>
      <c r="B366" s="723">
        <v>2.021153</v>
      </c>
    </row>
    <row r="367" spans="1:2">
      <c r="A367" s="726">
        <v>40703</v>
      </c>
      <c r="B367" s="723">
        <v>2.1057679999999999</v>
      </c>
    </row>
    <row r="368" spans="1:2">
      <c r="A368" s="726">
        <v>40704</v>
      </c>
      <c r="B368" s="723">
        <v>2.115383</v>
      </c>
    </row>
    <row r="369" spans="1:2">
      <c r="A369" s="726">
        <v>40707</v>
      </c>
      <c r="B369" s="723">
        <v>2.0576919999999999</v>
      </c>
    </row>
    <row r="370" spans="1:2">
      <c r="A370" s="726">
        <v>40708</v>
      </c>
      <c r="B370" s="723">
        <v>2.09423</v>
      </c>
    </row>
    <row r="371" spans="1:2">
      <c r="A371" s="726">
        <v>40709</v>
      </c>
      <c r="B371" s="723">
        <v>2.086538</v>
      </c>
    </row>
    <row r="372" spans="1:2">
      <c r="A372" s="726">
        <v>40710</v>
      </c>
      <c r="B372" s="723">
        <v>2.0192290000000002</v>
      </c>
    </row>
    <row r="373" spans="1:2">
      <c r="A373" s="726">
        <v>40711</v>
      </c>
      <c r="B373" s="723">
        <v>2.0192290000000002</v>
      </c>
    </row>
    <row r="374" spans="1:2">
      <c r="A374" s="726">
        <v>40714</v>
      </c>
      <c r="B374" s="723">
        <v>2.0499990000000001</v>
      </c>
    </row>
    <row r="375" spans="1:2">
      <c r="A375" s="726">
        <v>40715</v>
      </c>
      <c r="B375" s="723">
        <v>2.009614</v>
      </c>
    </row>
    <row r="376" spans="1:2">
      <c r="A376" s="726">
        <v>40716</v>
      </c>
      <c r="B376" s="723">
        <v>2.009614</v>
      </c>
    </row>
    <row r="377" spans="1:2">
      <c r="A377" s="726">
        <v>40718</v>
      </c>
      <c r="B377" s="723">
        <v>1.9807680000000001</v>
      </c>
    </row>
    <row r="378" spans="1:2">
      <c r="A378" s="726">
        <v>40721</v>
      </c>
      <c r="B378" s="723">
        <v>1.949999</v>
      </c>
    </row>
    <row r="379" spans="1:2">
      <c r="A379" s="726">
        <v>40722</v>
      </c>
      <c r="B379" s="723">
        <v>1.9807680000000001</v>
      </c>
    </row>
    <row r="380" spans="1:2">
      <c r="A380" s="726">
        <v>40723</v>
      </c>
      <c r="B380" s="723">
        <v>2.0480749999999999</v>
      </c>
    </row>
    <row r="381" spans="1:2">
      <c r="A381" s="726">
        <v>40724</v>
      </c>
      <c r="B381" s="723">
        <v>2.0480749999999999</v>
      </c>
    </row>
    <row r="382" spans="1:2">
      <c r="A382" s="726">
        <v>40725</v>
      </c>
      <c r="B382" s="723">
        <v>2.021153</v>
      </c>
    </row>
    <row r="383" spans="1:2">
      <c r="A383" s="726">
        <v>40728</v>
      </c>
      <c r="B383" s="723">
        <v>2.1057679999999999</v>
      </c>
    </row>
    <row r="384" spans="1:2">
      <c r="A384" s="726">
        <v>40729</v>
      </c>
      <c r="B384" s="723">
        <v>2.0961530000000002</v>
      </c>
    </row>
    <row r="385" spans="1:2">
      <c r="A385" s="726">
        <v>40730</v>
      </c>
      <c r="B385" s="723">
        <v>2.115383</v>
      </c>
    </row>
    <row r="386" spans="1:2">
      <c r="A386" s="726">
        <v>40731</v>
      </c>
      <c r="B386" s="723">
        <v>2.0615380000000001</v>
      </c>
    </row>
    <row r="387" spans="1:2">
      <c r="A387" s="726">
        <v>40732</v>
      </c>
      <c r="B387" s="723">
        <v>2.0249990000000002</v>
      </c>
    </row>
    <row r="388" spans="1:2">
      <c r="A388" s="726">
        <v>40735</v>
      </c>
      <c r="B388" s="723">
        <v>2.0115370000000001</v>
      </c>
    </row>
    <row r="389" spans="1:2">
      <c r="A389" s="726">
        <v>40736</v>
      </c>
      <c r="B389" s="723">
        <v>2.009614</v>
      </c>
    </row>
    <row r="390" spans="1:2">
      <c r="A390" s="726">
        <v>40737</v>
      </c>
      <c r="B390" s="723">
        <v>2.0480749999999999</v>
      </c>
    </row>
    <row r="391" spans="1:2">
      <c r="A391" s="726">
        <v>40738</v>
      </c>
      <c r="B391" s="723">
        <v>2.0384600000000002</v>
      </c>
    </row>
    <row r="392" spans="1:2">
      <c r="A392" s="726">
        <v>40739</v>
      </c>
      <c r="B392" s="723">
        <v>2.0961530000000002</v>
      </c>
    </row>
    <row r="393" spans="1:2">
      <c r="A393" s="726">
        <v>40742</v>
      </c>
      <c r="B393" s="723">
        <v>1.9999990000000001</v>
      </c>
    </row>
    <row r="394" spans="1:2">
      <c r="A394" s="726">
        <v>40743</v>
      </c>
      <c r="B394" s="723">
        <v>1.9442299999999999</v>
      </c>
    </row>
    <row r="395" spans="1:2">
      <c r="A395" s="726">
        <v>40744</v>
      </c>
      <c r="B395" s="723">
        <v>1.9519219999999999</v>
      </c>
    </row>
    <row r="396" spans="1:2">
      <c r="A396" s="726">
        <v>40745</v>
      </c>
      <c r="B396" s="723">
        <v>2.0192290000000002</v>
      </c>
    </row>
    <row r="397" spans="1:2">
      <c r="A397" s="726">
        <v>40746</v>
      </c>
      <c r="B397" s="723">
        <v>2.028845</v>
      </c>
    </row>
    <row r="398" spans="1:2">
      <c r="A398" s="726">
        <v>40749</v>
      </c>
      <c r="B398" s="723">
        <v>2.067307</v>
      </c>
    </row>
    <row r="399" spans="1:2">
      <c r="A399" s="726">
        <v>40750</v>
      </c>
      <c r="B399" s="723">
        <v>2.278845</v>
      </c>
    </row>
    <row r="400" spans="1:2">
      <c r="A400" s="726">
        <v>40751</v>
      </c>
      <c r="B400" s="723">
        <v>2.3557679999999999</v>
      </c>
    </row>
    <row r="401" spans="1:2">
      <c r="A401" s="726">
        <v>40752</v>
      </c>
      <c r="B401" s="723">
        <v>2.4403839999999999</v>
      </c>
    </row>
    <row r="402" spans="1:2">
      <c r="A402" s="726">
        <v>40753</v>
      </c>
      <c r="B402" s="723">
        <v>2.403845</v>
      </c>
    </row>
    <row r="403" spans="1:2">
      <c r="A403" s="726">
        <v>40756</v>
      </c>
      <c r="B403" s="723">
        <v>2.4942299999999999</v>
      </c>
    </row>
    <row r="404" spans="1:2">
      <c r="A404" s="726">
        <v>40757</v>
      </c>
      <c r="B404" s="723">
        <v>2.365383</v>
      </c>
    </row>
    <row r="405" spans="1:2">
      <c r="A405" s="726">
        <v>40758</v>
      </c>
      <c r="B405" s="723">
        <v>2.423076</v>
      </c>
    </row>
    <row r="406" spans="1:2">
      <c r="A406" s="726">
        <v>40759</v>
      </c>
      <c r="B406" s="723">
        <v>2.3942299999999999</v>
      </c>
    </row>
    <row r="407" spans="1:2">
      <c r="A407" s="726">
        <v>40760</v>
      </c>
      <c r="B407" s="723">
        <v>2.3730760000000002</v>
      </c>
    </row>
    <row r="408" spans="1:2">
      <c r="A408" s="726">
        <v>40763</v>
      </c>
      <c r="B408" s="723">
        <v>2.115383</v>
      </c>
    </row>
    <row r="409" spans="1:2">
      <c r="A409" s="726">
        <v>40764</v>
      </c>
      <c r="B409" s="723">
        <v>2.192307</v>
      </c>
    </row>
    <row r="410" spans="1:2">
      <c r="A410" s="726">
        <v>40765</v>
      </c>
      <c r="B410" s="723">
        <v>2.134614</v>
      </c>
    </row>
    <row r="411" spans="1:2">
      <c r="A411" s="726">
        <v>40766</v>
      </c>
      <c r="B411" s="723">
        <v>2.305768</v>
      </c>
    </row>
    <row r="412" spans="1:2">
      <c r="A412" s="726">
        <v>40767</v>
      </c>
      <c r="B412" s="723">
        <v>2.153845</v>
      </c>
    </row>
    <row r="413" spans="1:2">
      <c r="A413" s="726">
        <v>40770</v>
      </c>
      <c r="B413" s="723">
        <v>2.259614</v>
      </c>
    </row>
    <row r="414" spans="1:2">
      <c r="A414" s="726">
        <v>40771</v>
      </c>
      <c r="B414" s="723">
        <v>2.365383</v>
      </c>
    </row>
    <row r="415" spans="1:2">
      <c r="A415" s="726">
        <v>40772</v>
      </c>
      <c r="B415" s="723">
        <v>2.442307</v>
      </c>
    </row>
    <row r="416" spans="1:2">
      <c r="A416" s="726">
        <v>40773</v>
      </c>
      <c r="B416" s="723">
        <v>2.3846150000000002</v>
      </c>
    </row>
    <row r="417" spans="1:2">
      <c r="A417" s="726">
        <v>40774</v>
      </c>
      <c r="B417" s="723">
        <v>2.3461530000000002</v>
      </c>
    </row>
    <row r="418" spans="1:2">
      <c r="A418" s="726">
        <v>40777</v>
      </c>
      <c r="B418" s="723">
        <v>2.3615370000000002</v>
      </c>
    </row>
    <row r="419" spans="1:2">
      <c r="A419" s="726">
        <v>40778</v>
      </c>
      <c r="B419" s="723">
        <v>2.34423</v>
      </c>
    </row>
    <row r="420" spans="1:2">
      <c r="A420" s="726">
        <v>40779</v>
      </c>
      <c r="B420" s="723">
        <v>2.403845</v>
      </c>
    </row>
    <row r="421" spans="1:2">
      <c r="A421" s="726">
        <v>40780</v>
      </c>
      <c r="B421" s="723">
        <v>2.403845</v>
      </c>
    </row>
    <row r="422" spans="1:2">
      <c r="A422" s="726">
        <v>40781</v>
      </c>
      <c r="B422" s="723">
        <v>2.4269219999999998</v>
      </c>
    </row>
    <row r="423" spans="1:2">
      <c r="A423" s="726">
        <v>40784</v>
      </c>
      <c r="B423" s="723">
        <v>2.3749989999999999</v>
      </c>
    </row>
    <row r="424" spans="1:2">
      <c r="A424" s="726">
        <v>40785</v>
      </c>
      <c r="B424" s="723">
        <v>2.376922</v>
      </c>
    </row>
    <row r="425" spans="1:2">
      <c r="A425" s="726">
        <v>40786</v>
      </c>
      <c r="B425" s="723">
        <v>2.403845</v>
      </c>
    </row>
    <row r="426" spans="1:2">
      <c r="A426" s="726">
        <v>40787</v>
      </c>
      <c r="B426" s="723">
        <v>2.3076910000000002</v>
      </c>
    </row>
    <row r="427" spans="1:2">
      <c r="A427" s="726">
        <v>40788</v>
      </c>
      <c r="B427" s="723">
        <v>2.3884599999999998</v>
      </c>
    </row>
    <row r="428" spans="1:2">
      <c r="A428" s="726">
        <v>40791</v>
      </c>
      <c r="B428" s="723">
        <v>2.3557679999999999</v>
      </c>
    </row>
    <row r="429" spans="1:2">
      <c r="A429" s="726">
        <v>40792</v>
      </c>
      <c r="B429" s="723">
        <v>2.3480759999999998</v>
      </c>
    </row>
    <row r="430" spans="1:2">
      <c r="A430" s="726">
        <v>40794</v>
      </c>
      <c r="B430" s="723">
        <v>2.3846150000000002</v>
      </c>
    </row>
    <row r="431" spans="1:2">
      <c r="A431" s="726">
        <v>40795</v>
      </c>
      <c r="B431" s="723">
        <v>2.3730760000000002</v>
      </c>
    </row>
    <row r="432" spans="1:2">
      <c r="A432" s="726">
        <v>40798</v>
      </c>
      <c r="B432" s="723">
        <v>2.33846</v>
      </c>
    </row>
    <row r="433" spans="1:2">
      <c r="A433" s="726">
        <v>40799</v>
      </c>
      <c r="B433" s="723">
        <v>2.2346140000000001</v>
      </c>
    </row>
    <row r="434" spans="1:2">
      <c r="A434" s="726">
        <v>40800</v>
      </c>
      <c r="B434" s="723">
        <v>2.240383</v>
      </c>
    </row>
    <row r="435" spans="1:2">
      <c r="A435" s="726">
        <v>40801</v>
      </c>
      <c r="B435" s="723">
        <v>2.278845</v>
      </c>
    </row>
    <row r="436" spans="1:2">
      <c r="A436" s="726">
        <v>40802</v>
      </c>
      <c r="B436" s="723">
        <v>2.317307</v>
      </c>
    </row>
    <row r="437" spans="1:2">
      <c r="A437" s="726">
        <v>40805</v>
      </c>
      <c r="B437" s="723">
        <v>2.278845</v>
      </c>
    </row>
    <row r="438" spans="1:2">
      <c r="A438" s="726">
        <v>40806</v>
      </c>
      <c r="B438" s="723">
        <v>2.278845</v>
      </c>
    </row>
    <row r="439" spans="1:2">
      <c r="A439" s="726">
        <v>40807</v>
      </c>
      <c r="B439" s="723">
        <v>2.273075</v>
      </c>
    </row>
    <row r="440" spans="1:2">
      <c r="A440" s="726">
        <v>40808</v>
      </c>
      <c r="B440" s="723">
        <v>2.1769219999999998</v>
      </c>
    </row>
    <row r="441" spans="1:2">
      <c r="A441" s="726">
        <v>40809</v>
      </c>
      <c r="B441" s="723">
        <v>2.15</v>
      </c>
    </row>
    <row r="442" spans="1:2">
      <c r="A442" s="726">
        <v>40812</v>
      </c>
      <c r="B442" s="723">
        <v>2.1711529999999999</v>
      </c>
    </row>
    <row r="443" spans="1:2">
      <c r="A443" s="726">
        <v>40813</v>
      </c>
      <c r="B443" s="723">
        <v>2.173076</v>
      </c>
    </row>
    <row r="444" spans="1:2">
      <c r="A444" s="726">
        <v>40814</v>
      </c>
      <c r="B444" s="723">
        <v>2.1596150000000001</v>
      </c>
    </row>
    <row r="445" spans="1:2">
      <c r="A445" s="726">
        <v>40815</v>
      </c>
      <c r="B445" s="723">
        <v>2.1557689999999998</v>
      </c>
    </row>
    <row r="446" spans="1:2">
      <c r="A446" s="726">
        <v>40816</v>
      </c>
      <c r="B446" s="723">
        <v>2.1634600000000002</v>
      </c>
    </row>
    <row r="447" spans="1:2">
      <c r="A447" s="726">
        <v>40819</v>
      </c>
      <c r="B447" s="723">
        <v>2.0769220000000002</v>
      </c>
    </row>
    <row r="448" spans="1:2">
      <c r="A448" s="726">
        <v>40820</v>
      </c>
      <c r="B448" s="723">
        <v>1.9999990000000001</v>
      </c>
    </row>
    <row r="449" spans="1:2">
      <c r="A449" s="726">
        <v>40821</v>
      </c>
      <c r="B449" s="723">
        <v>2.0961530000000002</v>
      </c>
    </row>
    <row r="450" spans="1:2">
      <c r="A450" s="726">
        <v>40822</v>
      </c>
      <c r="B450" s="723">
        <v>2.115383</v>
      </c>
    </row>
    <row r="451" spans="1:2">
      <c r="A451" s="726">
        <v>40823</v>
      </c>
      <c r="B451" s="723">
        <v>2.1038450000000002</v>
      </c>
    </row>
    <row r="452" spans="1:2">
      <c r="A452" s="726">
        <v>40826</v>
      </c>
      <c r="B452" s="723">
        <v>2.1519219999999999</v>
      </c>
    </row>
    <row r="453" spans="1:2">
      <c r="A453" s="726">
        <v>40827</v>
      </c>
      <c r="B453" s="723">
        <v>2.1634600000000002</v>
      </c>
    </row>
    <row r="454" spans="1:2">
      <c r="A454" s="726">
        <v>40829</v>
      </c>
      <c r="B454" s="723">
        <v>2.1692300000000002</v>
      </c>
    </row>
    <row r="455" spans="1:2">
      <c r="A455" s="726">
        <v>40830</v>
      </c>
      <c r="B455" s="723">
        <v>2.267306</v>
      </c>
    </row>
    <row r="456" spans="1:2">
      <c r="A456" s="726">
        <v>40833</v>
      </c>
      <c r="B456" s="723">
        <v>2.192307</v>
      </c>
    </row>
    <row r="457" spans="1:2">
      <c r="A457" s="726">
        <v>40834</v>
      </c>
      <c r="B457" s="723">
        <v>2.2346140000000001</v>
      </c>
    </row>
    <row r="458" spans="1:2">
      <c r="A458" s="726">
        <v>40835</v>
      </c>
      <c r="B458" s="723">
        <v>2.2538450000000001</v>
      </c>
    </row>
    <row r="459" spans="1:2">
      <c r="A459" s="726">
        <v>40836</v>
      </c>
      <c r="B459" s="723">
        <v>2.2692299999999999</v>
      </c>
    </row>
    <row r="460" spans="1:2">
      <c r="A460" s="726">
        <v>40837</v>
      </c>
      <c r="B460" s="723">
        <v>2.2615370000000001</v>
      </c>
    </row>
    <row r="461" spans="1:2">
      <c r="A461" s="726">
        <v>40840</v>
      </c>
      <c r="B461" s="723">
        <v>2.2749990000000002</v>
      </c>
    </row>
    <row r="462" spans="1:2">
      <c r="A462" s="726">
        <v>40841</v>
      </c>
      <c r="B462" s="723">
        <v>2.2749990000000002</v>
      </c>
    </row>
    <row r="463" spans="1:2">
      <c r="A463" s="726">
        <v>40842</v>
      </c>
      <c r="B463" s="723">
        <v>2.276923</v>
      </c>
    </row>
    <row r="464" spans="1:2">
      <c r="A464" s="726">
        <v>40843</v>
      </c>
      <c r="B464" s="723">
        <v>2.2442299999999999</v>
      </c>
    </row>
    <row r="465" spans="1:2">
      <c r="A465" s="726">
        <v>40844</v>
      </c>
      <c r="B465" s="723">
        <v>2.2019220000000002</v>
      </c>
    </row>
    <row r="466" spans="1:2">
      <c r="A466" s="726">
        <v>40847</v>
      </c>
      <c r="B466" s="723">
        <v>2.0769220000000002</v>
      </c>
    </row>
    <row r="467" spans="1:2">
      <c r="A467" s="726">
        <v>40848</v>
      </c>
      <c r="B467" s="723">
        <v>2.0769220000000002</v>
      </c>
    </row>
    <row r="468" spans="1:2">
      <c r="A468" s="726">
        <v>40850</v>
      </c>
      <c r="B468" s="723">
        <v>2.1211530000000001</v>
      </c>
    </row>
    <row r="469" spans="1:2">
      <c r="A469" s="726">
        <v>40851</v>
      </c>
      <c r="B469" s="723">
        <v>2.0115370000000001</v>
      </c>
    </row>
    <row r="470" spans="1:2">
      <c r="A470" s="726">
        <v>40854</v>
      </c>
      <c r="B470" s="723">
        <v>2.0653839999999999</v>
      </c>
    </row>
    <row r="471" spans="1:2">
      <c r="A471" s="726">
        <v>40855</v>
      </c>
      <c r="B471" s="723">
        <v>2.067307</v>
      </c>
    </row>
    <row r="472" spans="1:2">
      <c r="A472" s="726">
        <v>40856</v>
      </c>
      <c r="B472" s="723">
        <v>2.0730759999999999</v>
      </c>
    </row>
    <row r="473" spans="1:2">
      <c r="A473" s="726">
        <v>40857</v>
      </c>
      <c r="B473" s="723">
        <v>2.1173069999999998</v>
      </c>
    </row>
    <row r="474" spans="1:2">
      <c r="A474" s="726">
        <v>40858</v>
      </c>
      <c r="B474" s="723">
        <v>2.1692300000000002</v>
      </c>
    </row>
    <row r="475" spans="1:2">
      <c r="A475" s="726">
        <v>40861</v>
      </c>
      <c r="B475" s="723">
        <v>2.2230759999999998</v>
      </c>
    </row>
    <row r="476" spans="1:2">
      <c r="A476" s="726">
        <v>40863</v>
      </c>
      <c r="B476" s="723">
        <v>2.1865380000000001</v>
      </c>
    </row>
    <row r="477" spans="1:2">
      <c r="A477" s="726">
        <v>40864</v>
      </c>
      <c r="B477" s="723">
        <v>2.165384</v>
      </c>
    </row>
    <row r="478" spans="1:2">
      <c r="A478" s="726">
        <v>40865</v>
      </c>
      <c r="B478" s="723">
        <v>2.2115369999999999</v>
      </c>
    </row>
    <row r="479" spans="1:2">
      <c r="A479" s="726">
        <v>40868</v>
      </c>
      <c r="B479" s="723">
        <v>2.2153839999999998</v>
      </c>
    </row>
    <row r="480" spans="1:2">
      <c r="A480" s="726">
        <v>40869</v>
      </c>
      <c r="B480" s="723">
        <v>2.1826919999999999</v>
      </c>
    </row>
    <row r="481" spans="1:2">
      <c r="A481" s="726">
        <v>40870</v>
      </c>
      <c r="B481" s="723">
        <v>2.2499989999999999</v>
      </c>
    </row>
    <row r="482" spans="1:2">
      <c r="A482" s="726">
        <v>40871</v>
      </c>
      <c r="B482" s="723">
        <v>2.2115369999999999</v>
      </c>
    </row>
    <row r="483" spans="1:2">
      <c r="A483" s="726">
        <v>40872</v>
      </c>
      <c r="B483" s="723">
        <v>2.2538450000000001</v>
      </c>
    </row>
    <row r="484" spans="1:2">
      <c r="A484" s="726">
        <v>40875</v>
      </c>
      <c r="B484" s="723">
        <v>2.2557680000000002</v>
      </c>
    </row>
    <row r="485" spans="1:2">
      <c r="A485" s="726">
        <v>40876</v>
      </c>
      <c r="B485" s="723">
        <v>2.2653829999999999</v>
      </c>
    </row>
    <row r="486" spans="1:2">
      <c r="A486" s="726">
        <v>40877</v>
      </c>
      <c r="B486" s="723">
        <v>2.423076</v>
      </c>
    </row>
    <row r="487" spans="1:2">
      <c r="A487" s="726">
        <v>40878</v>
      </c>
      <c r="B487" s="723">
        <v>2.3269220000000002</v>
      </c>
    </row>
    <row r="488" spans="1:2">
      <c r="A488" s="726">
        <v>40879</v>
      </c>
      <c r="B488" s="723">
        <v>2.396153</v>
      </c>
    </row>
    <row r="489" spans="1:2">
      <c r="A489" s="726">
        <v>40882</v>
      </c>
      <c r="B489" s="723">
        <v>2.449999</v>
      </c>
    </row>
    <row r="490" spans="1:2">
      <c r="A490" s="726">
        <v>40883</v>
      </c>
      <c r="B490" s="723">
        <v>2.3461530000000002</v>
      </c>
    </row>
    <row r="491" spans="1:2">
      <c r="A491" s="726">
        <v>40884</v>
      </c>
      <c r="B491" s="723">
        <v>2.3557679999999999</v>
      </c>
    </row>
    <row r="492" spans="1:2">
      <c r="A492" s="726">
        <v>40885</v>
      </c>
      <c r="B492" s="723">
        <v>2.365383</v>
      </c>
    </row>
    <row r="493" spans="1:2">
      <c r="A493" s="726">
        <v>40886</v>
      </c>
      <c r="B493" s="723">
        <v>2.4134609999999999</v>
      </c>
    </row>
    <row r="494" spans="1:2">
      <c r="A494" s="726">
        <v>40889</v>
      </c>
      <c r="B494" s="723">
        <v>2.3749989999999999</v>
      </c>
    </row>
    <row r="495" spans="1:2">
      <c r="A495" s="726">
        <v>40890</v>
      </c>
      <c r="B495" s="723">
        <v>2.2923070000000001</v>
      </c>
    </row>
    <row r="496" spans="1:2">
      <c r="A496" s="726">
        <v>40891</v>
      </c>
      <c r="B496" s="723">
        <v>2.3076910000000002</v>
      </c>
    </row>
    <row r="497" spans="1:2">
      <c r="A497" s="726">
        <v>40892</v>
      </c>
      <c r="B497" s="723">
        <v>2.423076</v>
      </c>
    </row>
    <row r="498" spans="1:2">
      <c r="A498" s="726">
        <v>40893</v>
      </c>
      <c r="B498" s="723">
        <v>2.567307</v>
      </c>
    </row>
    <row r="499" spans="1:2">
      <c r="A499" s="726">
        <v>40896</v>
      </c>
      <c r="B499" s="723">
        <v>2.4999989999999999</v>
      </c>
    </row>
    <row r="500" spans="1:2">
      <c r="A500" s="726">
        <v>40897</v>
      </c>
      <c r="B500" s="723">
        <v>2.4999989999999999</v>
      </c>
    </row>
    <row r="501" spans="1:2">
      <c r="A501" s="726">
        <v>40898</v>
      </c>
      <c r="B501" s="723">
        <v>2.4884599999999999</v>
      </c>
    </row>
    <row r="502" spans="1:2">
      <c r="A502" s="726">
        <v>40899</v>
      </c>
      <c r="B502" s="723">
        <v>2.3211529999999998</v>
      </c>
    </row>
    <row r="503" spans="1:2">
      <c r="A503" s="726">
        <v>40900</v>
      </c>
      <c r="B503" s="723">
        <v>2.423076</v>
      </c>
    </row>
    <row r="504" spans="1:2">
      <c r="A504" s="726">
        <v>40903</v>
      </c>
      <c r="B504" s="723">
        <v>2.4961519999999999</v>
      </c>
    </row>
    <row r="505" spans="1:2">
      <c r="A505" s="726">
        <v>40904</v>
      </c>
      <c r="B505" s="723">
        <v>2.4999989999999999</v>
      </c>
    </row>
    <row r="506" spans="1:2">
      <c r="A506" s="726">
        <v>40905</v>
      </c>
      <c r="B506" s="723">
        <v>2.4788450000000002</v>
      </c>
    </row>
    <row r="507" spans="1:2">
      <c r="A507" s="726">
        <v>40906</v>
      </c>
      <c r="B507" s="723">
        <v>2.4942299999999999</v>
      </c>
    </row>
    <row r="508" spans="1:2">
      <c r="A508" s="726">
        <v>40910</v>
      </c>
      <c r="B508" s="723">
        <v>2.5384609999999999</v>
      </c>
    </row>
    <row r="509" spans="1:2">
      <c r="A509" s="726">
        <v>40911</v>
      </c>
      <c r="B509" s="723">
        <v>2.5769220000000002</v>
      </c>
    </row>
    <row r="510" spans="1:2">
      <c r="A510" s="726">
        <v>40912</v>
      </c>
      <c r="B510" s="723">
        <v>2.5769220000000002</v>
      </c>
    </row>
    <row r="511" spans="1:2">
      <c r="A511" s="726">
        <v>40913</v>
      </c>
      <c r="B511" s="723">
        <v>2.5576910000000002</v>
      </c>
    </row>
    <row r="512" spans="1:2">
      <c r="A512" s="726">
        <v>40914</v>
      </c>
      <c r="B512" s="723">
        <v>2.548076</v>
      </c>
    </row>
    <row r="513" spans="1:2">
      <c r="A513" s="726">
        <v>40917</v>
      </c>
      <c r="B513" s="723">
        <v>2.5576910000000002</v>
      </c>
    </row>
    <row r="514" spans="1:2">
      <c r="A514" s="726">
        <v>40918</v>
      </c>
      <c r="B514" s="723">
        <v>2.5384609999999999</v>
      </c>
    </row>
    <row r="515" spans="1:2">
      <c r="A515" s="726">
        <v>40919</v>
      </c>
      <c r="B515" s="723">
        <v>2.5384609999999999</v>
      </c>
    </row>
    <row r="516" spans="1:2">
      <c r="A516" s="726">
        <v>40920</v>
      </c>
      <c r="B516" s="723">
        <v>2.5192299999999999</v>
      </c>
    </row>
    <row r="517" spans="1:2">
      <c r="A517" s="726">
        <v>40921</v>
      </c>
      <c r="B517" s="723">
        <v>2.5576910000000002</v>
      </c>
    </row>
    <row r="518" spans="1:2">
      <c r="A518" s="726">
        <v>40924</v>
      </c>
      <c r="B518" s="723">
        <v>2.596152</v>
      </c>
    </row>
    <row r="519" spans="1:2">
      <c r="A519" s="726">
        <v>40925</v>
      </c>
      <c r="B519" s="723">
        <v>2.567307</v>
      </c>
    </row>
    <row r="520" spans="1:2">
      <c r="A520" s="726">
        <v>40926</v>
      </c>
      <c r="B520" s="723">
        <v>2.6115379999999999</v>
      </c>
    </row>
    <row r="521" spans="1:2">
      <c r="A521" s="726">
        <v>40927</v>
      </c>
      <c r="B521" s="723">
        <v>2.596152</v>
      </c>
    </row>
    <row r="522" spans="1:2">
      <c r="A522" s="726">
        <v>40928</v>
      </c>
      <c r="B522" s="723">
        <v>2.6826910000000002</v>
      </c>
    </row>
    <row r="523" spans="1:2">
      <c r="A523" s="726">
        <v>40931</v>
      </c>
      <c r="B523" s="723">
        <v>2.6826910000000002</v>
      </c>
    </row>
    <row r="524" spans="1:2">
      <c r="A524" s="726">
        <v>40932</v>
      </c>
      <c r="B524" s="723">
        <v>2.6923059999999999</v>
      </c>
    </row>
    <row r="525" spans="1:2">
      <c r="A525" s="726">
        <v>40934</v>
      </c>
      <c r="B525" s="723">
        <v>2.7403840000000002</v>
      </c>
    </row>
    <row r="526" spans="1:2">
      <c r="A526" s="726">
        <v>40935</v>
      </c>
      <c r="B526" s="723">
        <v>2.7884600000000002</v>
      </c>
    </row>
    <row r="527" spans="1:2">
      <c r="A527" s="726">
        <v>40938</v>
      </c>
      <c r="B527" s="723">
        <v>2.7692299999999999</v>
      </c>
    </row>
    <row r="528" spans="1:2">
      <c r="A528" s="726">
        <v>40939</v>
      </c>
      <c r="B528" s="723">
        <v>2.7884600000000002</v>
      </c>
    </row>
    <row r="529" spans="1:2">
      <c r="A529" s="726">
        <v>40940</v>
      </c>
      <c r="B529" s="723">
        <v>2.8403839999999998</v>
      </c>
    </row>
    <row r="530" spans="1:2">
      <c r="A530" s="726">
        <v>40941</v>
      </c>
      <c r="B530" s="723">
        <v>2.863461</v>
      </c>
    </row>
    <row r="531" spans="1:2">
      <c r="A531" s="726">
        <v>40942</v>
      </c>
      <c r="B531" s="723">
        <v>2.923076</v>
      </c>
    </row>
    <row r="532" spans="1:2">
      <c r="A532" s="726">
        <v>40945</v>
      </c>
      <c r="B532" s="723">
        <v>2.8749989999999999</v>
      </c>
    </row>
    <row r="533" spans="1:2">
      <c r="A533" s="726">
        <v>40946</v>
      </c>
      <c r="B533" s="723">
        <v>2.855769</v>
      </c>
    </row>
    <row r="534" spans="1:2">
      <c r="A534" s="726">
        <v>40947</v>
      </c>
      <c r="B534" s="723">
        <v>2.8653840000000002</v>
      </c>
    </row>
    <row r="535" spans="1:2">
      <c r="A535" s="726">
        <v>40948</v>
      </c>
      <c r="B535" s="723">
        <v>2.9076909999999998</v>
      </c>
    </row>
    <row r="536" spans="1:2">
      <c r="A536" s="726">
        <v>40949</v>
      </c>
      <c r="B536" s="723">
        <v>2.884614</v>
      </c>
    </row>
    <row r="537" spans="1:2">
      <c r="A537" s="726">
        <v>40952</v>
      </c>
      <c r="B537" s="723">
        <v>2.8942299999999999</v>
      </c>
    </row>
    <row r="538" spans="1:2">
      <c r="A538" s="726">
        <v>40953</v>
      </c>
      <c r="B538" s="723">
        <v>2.884614</v>
      </c>
    </row>
    <row r="539" spans="1:2">
      <c r="A539" s="726">
        <v>40954</v>
      </c>
      <c r="B539" s="723">
        <v>2.9173070000000001</v>
      </c>
    </row>
    <row r="540" spans="1:2">
      <c r="A540" s="726">
        <v>40955</v>
      </c>
      <c r="B540" s="723">
        <v>2.988461</v>
      </c>
    </row>
    <row r="541" spans="1:2">
      <c r="A541" s="726">
        <v>40956</v>
      </c>
      <c r="B541" s="723">
        <v>3.009614</v>
      </c>
    </row>
    <row r="542" spans="1:2">
      <c r="A542" s="726">
        <v>40961</v>
      </c>
      <c r="B542" s="723">
        <v>3.028845</v>
      </c>
    </row>
    <row r="543" spans="1:2">
      <c r="A543" s="726">
        <v>40962</v>
      </c>
      <c r="B543" s="723">
        <v>3.0884610000000001</v>
      </c>
    </row>
    <row r="544" spans="1:2">
      <c r="A544" s="726">
        <v>40963</v>
      </c>
      <c r="B544" s="723">
        <v>3.1096149999999998</v>
      </c>
    </row>
    <row r="545" spans="1:2">
      <c r="A545" s="726">
        <v>40966</v>
      </c>
      <c r="B545" s="723">
        <v>3.1249989999999999</v>
      </c>
    </row>
    <row r="546" spans="1:2">
      <c r="A546" s="726">
        <v>40967</v>
      </c>
      <c r="B546" s="723">
        <v>3.211538</v>
      </c>
    </row>
    <row r="547" spans="1:2">
      <c r="A547" s="726">
        <v>40968</v>
      </c>
      <c r="B547" s="723">
        <v>3.2153839999999998</v>
      </c>
    </row>
    <row r="548" spans="1:2">
      <c r="A548" s="726">
        <v>40969</v>
      </c>
      <c r="B548" s="723">
        <v>3.2019220000000002</v>
      </c>
    </row>
    <row r="549" spans="1:2">
      <c r="A549" s="726">
        <v>40970</v>
      </c>
      <c r="B549" s="723">
        <v>3.2403840000000002</v>
      </c>
    </row>
    <row r="550" spans="1:2">
      <c r="A550" s="726">
        <v>40973</v>
      </c>
      <c r="B550" s="723">
        <v>3.2288450000000002</v>
      </c>
    </row>
    <row r="551" spans="1:2">
      <c r="A551" s="726">
        <v>40974</v>
      </c>
      <c r="B551" s="723">
        <v>3.134614</v>
      </c>
    </row>
    <row r="552" spans="1:2">
      <c r="A552" s="726">
        <v>40975</v>
      </c>
      <c r="B552" s="723">
        <v>3.1692290000000001</v>
      </c>
    </row>
    <row r="553" spans="1:2">
      <c r="A553" s="726">
        <v>40976</v>
      </c>
      <c r="B553" s="723">
        <v>3.1980759999999999</v>
      </c>
    </row>
    <row r="554" spans="1:2">
      <c r="A554" s="726">
        <v>40977</v>
      </c>
      <c r="B554" s="723">
        <v>3.2403840000000002</v>
      </c>
    </row>
    <row r="555" spans="1:2">
      <c r="A555" s="726">
        <v>40980</v>
      </c>
      <c r="B555" s="723">
        <v>3.2846150000000001</v>
      </c>
    </row>
    <row r="556" spans="1:2">
      <c r="A556" s="726">
        <v>40981</v>
      </c>
      <c r="B556" s="723">
        <v>3.324999</v>
      </c>
    </row>
    <row r="557" spans="1:2">
      <c r="A557" s="726">
        <v>40982</v>
      </c>
      <c r="B557" s="723">
        <v>3.267306</v>
      </c>
    </row>
    <row r="558" spans="1:2">
      <c r="A558" s="726">
        <v>40983</v>
      </c>
      <c r="B558" s="723">
        <v>3.2634599999999998</v>
      </c>
    </row>
    <row r="559" spans="1:2">
      <c r="A559" s="726">
        <v>40984</v>
      </c>
      <c r="B559" s="723">
        <v>3.1730749999999999</v>
      </c>
    </row>
    <row r="560" spans="1:2">
      <c r="A560" s="726">
        <v>40987</v>
      </c>
      <c r="B560" s="723">
        <v>3.2692290000000002</v>
      </c>
    </row>
    <row r="561" spans="1:2">
      <c r="A561" s="726">
        <v>40988</v>
      </c>
      <c r="B561" s="723">
        <v>3.2692290000000002</v>
      </c>
    </row>
    <row r="562" spans="1:2">
      <c r="A562" s="726">
        <v>40989</v>
      </c>
      <c r="B562" s="723">
        <v>3.3269220000000002</v>
      </c>
    </row>
    <row r="563" spans="1:2">
      <c r="A563" s="726">
        <v>40990</v>
      </c>
      <c r="B563" s="723">
        <v>3.259614</v>
      </c>
    </row>
    <row r="564" spans="1:2">
      <c r="A564" s="726">
        <v>40991</v>
      </c>
      <c r="B564" s="723">
        <v>3.2403840000000002</v>
      </c>
    </row>
    <row r="565" spans="1:2">
      <c r="A565" s="726">
        <v>40994</v>
      </c>
      <c r="B565" s="723">
        <v>3.384614</v>
      </c>
    </row>
    <row r="566" spans="1:2">
      <c r="A566" s="726">
        <v>40995</v>
      </c>
      <c r="B566" s="723">
        <v>3.4134600000000002</v>
      </c>
    </row>
    <row r="567" spans="1:2">
      <c r="A567" s="726">
        <v>40996</v>
      </c>
      <c r="B567" s="723">
        <v>3.3942290000000002</v>
      </c>
    </row>
    <row r="568" spans="1:2">
      <c r="A568" s="726">
        <v>40997</v>
      </c>
      <c r="B568" s="723">
        <v>3.3461530000000002</v>
      </c>
    </row>
    <row r="569" spans="1:2">
      <c r="A569" s="726">
        <v>40998</v>
      </c>
      <c r="B569" s="723">
        <v>3.4134600000000002</v>
      </c>
    </row>
    <row r="570" spans="1:2">
      <c r="A570" s="726">
        <v>41001</v>
      </c>
      <c r="B570" s="723">
        <v>3.4999989999999999</v>
      </c>
    </row>
    <row r="571" spans="1:2">
      <c r="A571" s="726">
        <v>41002</v>
      </c>
      <c r="B571" s="723">
        <v>3.4749989999999999</v>
      </c>
    </row>
    <row r="572" spans="1:2">
      <c r="A572" s="726">
        <v>41003</v>
      </c>
      <c r="B572" s="723">
        <v>3.442307</v>
      </c>
    </row>
    <row r="573" spans="1:2">
      <c r="A573" s="726">
        <v>41004</v>
      </c>
      <c r="B573" s="723">
        <v>3.4615369999999999</v>
      </c>
    </row>
    <row r="574" spans="1:2">
      <c r="A574" s="726">
        <v>41008</v>
      </c>
      <c r="B574" s="723">
        <v>3.384614</v>
      </c>
    </row>
    <row r="575" spans="1:2">
      <c r="A575" s="726">
        <v>41009</v>
      </c>
      <c r="B575" s="723">
        <v>3.3749989999999999</v>
      </c>
    </row>
    <row r="576" spans="1:2">
      <c r="A576" s="726">
        <v>41010</v>
      </c>
      <c r="B576" s="723">
        <v>3.365383</v>
      </c>
    </row>
    <row r="577" spans="1:2">
      <c r="A577" s="726">
        <v>41011</v>
      </c>
      <c r="B577" s="723">
        <v>3.4999989999999999</v>
      </c>
    </row>
    <row r="578" spans="1:2">
      <c r="A578" s="726">
        <v>41012</v>
      </c>
      <c r="B578" s="723">
        <v>3.5769220000000002</v>
      </c>
    </row>
    <row r="579" spans="1:2">
      <c r="A579" s="726">
        <v>41015</v>
      </c>
      <c r="B579" s="723">
        <v>3.6346150000000002</v>
      </c>
    </row>
    <row r="580" spans="1:2">
      <c r="A580" s="726">
        <v>41016</v>
      </c>
      <c r="B580" s="723">
        <v>3.5576910000000002</v>
      </c>
    </row>
    <row r="581" spans="1:2">
      <c r="A581" s="726">
        <v>41017</v>
      </c>
      <c r="B581" s="723">
        <v>3.7442299999999999</v>
      </c>
    </row>
    <row r="582" spans="1:2">
      <c r="A582" s="726">
        <v>41018</v>
      </c>
      <c r="B582" s="723">
        <v>3.846152</v>
      </c>
    </row>
    <row r="583" spans="1:2">
      <c r="A583" s="726">
        <v>41019</v>
      </c>
      <c r="B583" s="723">
        <v>3.903845</v>
      </c>
    </row>
    <row r="584" spans="1:2">
      <c r="A584" s="726">
        <v>41022</v>
      </c>
      <c r="B584" s="723">
        <v>3.8942299999999999</v>
      </c>
    </row>
    <row r="585" spans="1:2">
      <c r="A585" s="726">
        <v>41023</v>
      </c>
      <c r="B585" s="723">
        <v>3.846152</v>
      </c>
    </row>
    <row r="586" spans="1:2">
      <c r="A586" s="726">
        <v>41024</v>
      </c>
      <c r="B586" s="723">
        <v>3.8653840000000002</v>
      </c>
    </row>
    <row r="587" spans="1:2">
      <c r="A587" s="726">
        <v>41025</v>
      </c>
      <c r="B587" s="723">
        <v>3.8846150000000002</v>
      </c>
    </row>
    <row r="588" spans="1:2">
      <c r="A588" s="726">
        <v>41026</v>
      </c>
      <c r="B588" s="723">
        <v>3.9615369999999999</v>
      </c>
    </row>
    <row r="589" spans="1:2">
      <c r="A589" s="726">
        <v>41029</v>
      </c>
      <c r="B589" s="723">
        <v>3.949999</v>
      </c>
    </row>
    <row r="590" spans="1:2">
      <c r="A590" s="726">
        <v>41031</v>
      </c>
      <c r="B590" s="723">
        <v>4.0096150000000002</v>
      </c>
    </row>
    <row r="591" spans="1:2">
      <c r="A591" s="726">
        <v>41032</v>
      </c>
      <c r="B591" s="723">
        <v>4.0384599999999997</v>
      </c>
    </row>
    <row r="592" spans="1:2">
      <c r="A592" s="726">
        <v>41033</v>
      </c>
      <c r="B592" s="723">
        <v>3.923076</v>
      </c>
    </row>
    <row r="593" spans="1:2">
      <c r="A593" s="726">
        <v>41036</v>
      </c>
      <c r="B593" s="723">
        <v>3.846152</v>
      </c>
    </row>
    <row r="594" spans="1:2">
      <c r="A594" s="726">
        <v>41037</v>
      </c>
      <c r="B594" s="723">
        <v>3.857691</v>
      </c>
    </row>
    <row r="595" spans="1:2">
      <c r="A595" s="726">
        <v>41038</v>
      </c>
      <c r="B595" s="723">
        <v>4.0192300000000003</v>
      </c>
    </row>
    <row r="596" spans="1:2">
      <c r="A596" s="726">
        <v>41039</v>
      </c>
      <c r="B596" s="723">
        <v>4.0730760000000004</v>
      </c>
    </row>
    <row r="597" spans="1:2">
      <c r="A597" s="726">
        <v>41040</v>
      </c>
      <c r="B597" s="723">
        <v>3.9442300000000001</v>
      </c>
    </row>
    <row r="598" spans="1:2">
      <c r="A598" s="726">
        <v>41043</v>
      </c>
      <c r="B598" s="723">
        <v>3.8230759999999999</v>
      </c>
    </row>
    <row r="599" spans="1:2">
      <c r="A599" s="726">
        <v>41044</v>
      </c>
      <c r="B599" s="723">
        <v>3.778845</v>
      </c>
    </row>
    <row r="600" spans="1:2">
      <c r="A600" s="726">
        <v>41045</v>
      </c>
      <c r="B600" s="723">
        <v>3.7307679999999999</v>
      </c>
    </row>
    <row r="601" spans="1:2">
      <c r="A601" s="726">
        <v>41046</v>
      </c>
      <c r="B601" s="723">
        <v>3.5576910000000002</v>
      </c>
    </row>
    <row r="602" spans="1:2">
      <c r="A602" s="726">
        <v>41047</v>
      </c>
      <c r="B602" s="723">
        <v>3.615383</v>
      </c>
    </row>
    <row r="603" spans="1:2">
      <c r="A603" s="726">
        <v>41050</v>
      </c>
      <c r="B603" s="723">
        <v>3.673076</v>
      </c>
    </row>
    <row r="604" spans="1:2">
      <c r="A604" s="726">
        <v>41051</v>
      </c>
      <c r="B604" s="723">
        <v>3.6576919999999999</v>
      </c>
    </row>
    <row r="605" spans="1:2">
      <c r="A605" s="726">
        <v>41052</v>
      </c>
      <c r="B605" s="723">
        <v>3.5134599999999998</v>
      </c>
    </row>
    <row r="606" spans="1:2">
      <c r="A606" s="726">
        <v>41053</v>
      </c>
      <c r="B606" s="723">
        <v>3.517306</v>
      </c>
    </row>
    <row r="607" spans="1:2">
      <c r="A607" s="726">
        <v>41054</v>
      </c>
      <c r="B607" s="723">
        <v>3.528845</v>
      </c>
    </row>
    <row r="608" spans="1:2">
      <c r="A608" s="726">
        <v>41057</v>
      </c>
      <c r="B608" s="723">
        <v>3.5846140000000002</v>
      </c>
    </row>
    <row r="609" spans="1:2">
      <c r="A609" s="726">
        <v>41058</v>
      </c>
      <c r="B609" s="723">
        <v>3.5461529999999999</v>
      </c>
    </row>
    <row r="610" spans="1:2">
      <c r="A610" s="726">
        <v>41059</v>
      </c>
      <c r="B610" s="723">
        <v>3.528845</v>
      </c>
    </row>
    <row r="611" spans="1:2">
      <c r="A611" s="726">
        <v>41060</v>
      </c>
      <c r="B611" s="723">
        <v>3.5865369999999999</v>
      </c>
    </row>
    <row r="612" spans="1:2">
      <c r="A612" s="726">
        <v>41061</v>
      </c>
      <c r="B612" s="723">
        <v>3.4865370000000002</v>
      </c>
    </row>
    <row r="613" spans="1:2">
      <c r="A613" s="726">
        <v>41064</v>
      </c>
      <c r="B613" s="723">
        <v>3.6057679999999999</v>
      </c>
    </row>
    <row r="614" spans="1:2">
      <c r="A614" s="726">
        <v>41065</v>
      </c>
      <c r="B614" s="723">
        <v>3.6692300000000002</v>
      </c>
    </row>
    <row r="615" spans="1:2">
      <c r="A615" s="726">
        <v>41066</v>
      </c>
      <c r="B615" s="723">
        <v>3.7019220000000002</v>
      </c>
    </row>
    <row r="616" spans="1:2">
      <c r="A616" s="726">
        <v>41068</v>
      </c>
      <c r="B616" s="723">
        <v>3.7499989999999999</v>
      </c>
    </row>
    <row r="617" spans="1:2">
      <c r="A617" s="726">
        <v>41071</v>
      </c>
      <c r="B617" s="723">
        <v>3.7499989999999999</v>
      </c>
    </row>
    <row r="618" spans="1:2">
      <c r="A618" s="726">
        <v>41072</v>
      </c>
      <c r="B618" s="723">
        <v>3.7499989999999999</v>
      </c>
    </row>
    <row r="619" spans="1:2">
      <c r="A619" s="726">
        <v>41073</v>
      </c>
      <c r="B619" s="723">
        <v>3.7499989999999999</v>
      </c>
    </row>
    <row r="620" spans="1:2">
      <c r="A620" s="726">
        <v>41074</v>
      </c>
      <c r="B620" s="723">
        <v>3.653845</v>
      </c>
    </row>
    <row r="621" spans="1:2">
      <c r="A621" s="726">
        <v>41075</v>
      </c>
      <c r="B621" s="723">
        <v>3.740383</v>
      </c>
    </row>
    <row r="622" spans="1:2">
      <c r="A622" s="726">
        <v>41078</v>
      </c>
      <c r="B622" s="723">
        <v>3.778845</v>
      </c>
    </row>
    <row r="623" spans="1:2">
      <c r="A623" s="726">
        <v>41079</v>
      </c>
      <c r="B623" s="723">
        <v>3.8076910000000002</v>
      </c>
    </row>
    <row r="624" spans="1:2">
      <c r="A624" s="726">
        <v>41080</v>
      </c>
      <c r="B624" s="723">
        <v>3.8923070000000002</v>
      </c>
    </row>
    <row r="625" spans="1:2">
      <c r="A625" s="726">
        <v>41081</v>
      </c>
      <c r="B625" s="723">
        <v>3.846152</v>
      </c>
    </row>
    <row r="626" spans="1:2">
      <c r="A626" s="726">
        <v>41082</v>
      </c>
      <c r="B626" s="723">
        <v>3.8749989999999999</v>
      </c>
    </row>
    <row r="627" spans="1:2">
      <c r="A627" s="726">
        <v>41085</v>
      </c>
      <c r="B627" s="723">
        <v>3.7999990000000001</v>
      </c>
    </row>
    <row r="628" spans="1:2">
      <c r="A628" s="726">
        <v>41086</v>
      </c>
      <c r="B628" s="723">
        <v>3.846152</v>
      </c>
    </row>
    <row r="629" spans="1:2">
      <c r="A629" s="726">
        <v>41087</v>
      </c>
      <c r="B629" s="723">
        <v>3.8692299999999999</v>
      </c>
    </row>
    <row r="630" spans="1:2">
      <c r="A630" s="726">
        <v>41088</v>
      </c>
      <c r="B630" s="723">
        <v>3.817307</v>
      </c>
    </row>
    <row r="631" spans="1:2">
      <c r="A631" s="726">
        <v>41089</v>
      </c>
      <c r="B631" s="723">
        <v>3.8942299999999999</v>
      </c>
    </row>
    <row r="632" spans="1:2">
      <c r="A632" s="726">
        <v>41092</v>
      </c>
      <c r="B632" s="723">
        <v>3.83846</v>
      </c>
    </row>
    <row r="633" spans="1:2">
      <c r="A633" s="726">
        <v>41093</v>
      </c>
      <c r="B633" s="723">
        <v>3.9788450000000002</v>
      </c>
    </row>
    <row r="634" spans="1:2">
      <c r="A634" s="726">
        <v>41094</v>
      </c>
      <c r="B634" s="723">
        <v>4.048076</v>
      </c>
    </row>
    <row r="635" spans="1:2">
      <c r="A635" s="726">
        <v>41095</v>
      </c>
      <c r="B635" s="723">
        <v>4.2288449999999997</v>
      </c>
    </row>
    <row r="636" spans="1:2">
      <c r="A636" s="726">
        <v>41096</v>
      </c>
      <c r="B636" s="723">
        <v>4.1923060000000003</v>
      </c>
    </row>
    <row r="637" spans="1:2">
      <c r="A637" s="726">
        <v>41100</v>
      </c>
      <c r="B637" s="723">
        <v>4.173076</v>
      </c>
    </row>
    <row r="638" spans="1:2">
      <c r="A638" s="726">
        <v>41101</v>
      </c>
      <c r="B638" s="723">
        <v>4.3019220000000002</v>
      </c>
    </row>
    <row r="639" spans="1:2">
      <c r="A639" s="726">
        <v>41102</v>
      </c>
      <c r="B639" s="723">
        <v>4.1788449999999999</v>
      </c>
    </row>
    <row r="640" spans="1:2">
      <c r="A640" s="726">
        <v>41103</v>
      </c>
      <c r="B640" s="723">
        <v>4.2</v>
      </c>
    </row>
    <row r="641" spans="1:2">
      <c r="A641" s="726">
        <v>41106</v>
      </c>
      <c r="B641" s="723">
        <v>4.3461530000000002</v>
      </c>
    </row>
    <row r="642" spans="1:2">
      <c r="A642" s="726">
        <v>41107</v>
      </c>
      <c r="B642" s="723">
        <v>4.5192290000000002</v>
      </c>
    </row>
    <row r="643" spans="1:2">
      <c r="A643" s="726">
        <v>41108</v>
      </c>
      <c r="B643" s="723">
        <v>4.3557680000000003</v>
      </c>
    </row>
    <row r="644" spans="1:2">
      <c r="A644" s="726">
        <v>41109</v>
      </c>
      <c r="B644" s="723">
        <v>4.2788449999999996</v>
      </c>
    </row>
    <row r="645" spans="1:2">
      <c r="A645" s="726">
        <v>41110</v>
      </c>
      <c r="B645" s="723">
        <v>4.2846140000000004</v>
      </c>
    </row>
    <row r="646" spans="1:2">
      <c r="A646" s="726">
        <v>41113</v>
      </c>
      <c r="B646" s="723">
        <v>4.2307680000000003</v>
      </c>
    </row>
    <row r="647" spans="1:2">
      <c r="A647" s="726">
        <v>41114</v>
      </c>
      <c r="B647" s="723">
        <v>4.2846140000000004</v>
      </c>
    </row>
    <row r="648" spans="1:2">
      <c r="A648" s="726">
        <v>41115</v>
      </c>
      <c r="B648" s="723">
        <v>4.4384610000000002</v>
      </c>
    </row>
    <row r="649" spans="1:2">
      <c r="A649" s="726">
        <v>41116</v>
      </c>
      <c r="B649" s="723">
        <v>4.4903839999999997</v>
      </c>
    </row>
    <row r="650" spans="1:2">
      <c r="A650" s="726">
        <v>41117</v>
      </c>
      <c r="B650" s="723">
        <v>4.5192290000000002</v>
      </c>
    </row>
    <row r="651" spans="1:2">
      <c r="A651" s="726">
        <v>41120</v>
      </c>
      <c r="B651" s="723">
        <v>4.5730760000000004</v>
      </c>
    </row>
    <row r="652" spans="1:2">
      <c r="A652" s="726">
        <v>41121</v>
      </c>
      <c r="B652" s="723">
        <v>4.4999989999999999</v>
      </c>
    </row>
    <row r="653" spans="1:2">
      <c r="A653" s="726">
        <v>41122</v>
      </c>
      <c r="B653" s="723">
        <v>4.3653839999999997</v>
      </c>
    </row>
    <row r="654" spans="1:2">
      <c r="A654" s="726">
        <v>41123</v>
      </c>
      <c r="B654" s="723">
        <v>4.4230749999999999</v>
      </c>
    </row>
    <row r="655" spans="1:2">
      <c r="A655" s="726">
        <v>41124</v>
      </c>
      <c r="B655" s="723">
        <v>4.4903839999999997</v>
      </c>
    </row>
    <row r="656" spans="1:2">
      <c r="A656" s="726">
        <v>41127</v>
      </c>
      <c r="B656" s="723">
        <v>4.4999989999999999</v>
      </c>
    </row>
    <row r="657" spans="1:2">
      <c r="A657" s="726">
        <v>41128</v>
      </c>
      <c r="B657" s="723">
        <v>4.3730760000000002</v>
      </c>
    </row>
    <row r="658" spans="1:2">
      <c r="A658" s="726">
        <v>41129</v>
      </c>
      <c r="B658" s="723">
        <v>4.4230749999999999</v>
      </c>
    </row>
    <row r="659" spans="1:2">
      <c r="A659" s="726">
        <v>41130</v>
      </c>
      <c r="B659" s="723">
        <v>4.4403839999999999</v>
      </c>
    </row>
    <row r="660" spans="1:2">
      <c r="A660" s="726">
        <v>41131</v>
      </c>
      <c r="B660" s="723">
        <v>4.309615</v>
      </c>
    </row>
    <row r="661" spans="1:2">
      <c r="A661" s="726">
        <v>41134</v>
      </c>
      <c r="B661" s="723">
        <v>4.2653840000000001</v>
      </c>
    </row>
    <row r="662" spans="1:2">
      <c r="A662" s="726">
        <v>41135</v>
      </c>
      <c r="B662" s="723">
        <v>4.134614</v>
      </c>
    </row>
    <row r="663" spans="1:2">
      <c r="A663" s="726">
        <v>41136</v>
      </c>
      <c r="B663" s="723">
        <v>4.0576910000000002</v>
      </c>
    </row>
    <row r="664" spans="1:2">
      <c r="A664" s="726">
        <v>41137</v>
      </c>
      <c r="B664" s="723">
        <v>3.9769230000000002</v>
      </c>
    </row>
    <row r="665" spans="1:2">
      <c r="A665" s="726">
        <v>41138</v>
      </c>
      <c r="B665" s="723">
        <v>3.980769</v>
      </c>
    </row>
    <row r="666" spans="1:2">
      <c r="A666" s="726">
        <v>41141</v>
      </c>
      <c r="B666" s="723">
        <v>3.980769</v>
      </c>
    </row>
    <row r="667" spans="1:2">
      <c r="A667" s="726">
        <v>41142</v>
      </c>
      <c r="B667" s="723">
        <v>3.8846150000000002</v>
      </c>
    </row>
    <row r="668" spans="1:2">
      <c r="A668" s="726">
        <v>41143</v>
      </c>
      <c r="B668" s="723">
        <v>3.980769</v>
      </c>
    </row>
    <row r="669" spans="1:2">
      <c r="A669" s="726">
        <v>41144</v>
      </c>
      <c r="B669" s="723">
        <v>3.9596140000000002</v>
      </c>
    </row>
    <row r="670" spans="1:2">
      <c r="A670" s="726">
        <v>41145</v>
      </c>
      <c r="B670" s="723">
        <v>3.8846150000000002</v>
      </c>
    </row>
    <row r="671" spans="1:2">
      <c r="A671" s="726">
        <v>41148</v>
      </c>
      <c r="B671" s="723">
        <v>3.9249990000000001</v>
      </c>
    </row>
    <row r="672" spans="1:2">
      <c r="A672" s="726">
        <v>41149</v>
      </c>
      <c r="B672" s="723">
        <v>4.0576910000000002</v>
      </c>
    </row>
    <row r="673" spans="1:2">
      <c r="A673" s="726">
        <v>41150</v>
      </c>
      <c r="B673" s="723">
        <v>4.1576909999999998</v>
      </c>
    </row>
    <row r="674" spans="1:2">
      <c r="A674" s="726">
        <v>41151</v>
      </c>
      <c r="B674" s="723">
        <v>4.211538</v>
      </c>
    </row>
    <row r="675" spans="1:2">
      <c r="A675" s="726">
        <v>41152</v>
      </c>
      <c r="B675" s="723">
        <v>4.1288450000000001</v>
      </c>
    </row>
    <row r="676" spans="1:2">
      <c r="A676" s="726">
        <v>41155</v>
      </c>
      <c r="B676" s="723">
        <v>4.2211530000000002</v>
      </c>
    </row>
    <row r="677" spans="1:2">
      <c r="A677" s="726">
        <v>41156</v>
      </c>
      <c r="B677" s="723">
        <v>4.2499989999999999</v>
      </c>
    </row>
    <row r="678" spans="1:2">
      <c r="A678" s="726">
        <v>41157</v>
      </c>
      <c r="B678" s="723">
        <v>4.2307680000000003</v>
      </c>
    </row>
    <row r="679" spans="1:2">
      <c r="A679" s="726">
        <v>41158</v>
      </c>
      <c r="B679" s="723">
        <v>4.3461530000000002</v>
      </c>
    </row>
    <row r="680" spans="1:2">
      <c r="A680" s="726">
        <v>41162</v>
      </c>
      <c r="B680" s="723">
        <v>4.2499989999999999</v>
      </c>
    </row>
    <row r="681" spans="1:2">
      <c r="A681" s="726">
        <v>41163</v>
      </c>
      <c r="B681" s="723">
        <v>4.336538</v>
      </c>
    </row>
    <row r="682" spans="1:2">
      <c r="A682" s="726">
        <v>41164</v>
      </c>
      <c r="B682" s="723">
        <v>4.2307680000000003</v>
      </c>
    </row>
    <row r="683" spans="1:2">
      <c r="A683" s="726">
        <v>41165</v>
      </c>
      <c r="B683" s="723">
        <v>4.211538</v>
      </c>
    </row>
    <row r="684" spans="1:2">
      <c r="A684" s="726">
        <v>41166</v>
      </c>
      <c r="B684" s="723">
        <v>4.2884599999999997</v>
      </c>
    </row>
    <row r="685" spans="1:2">
      <c r="A685" s="726">
        <v>41169</v>
      </c>
      <c r="B685" s="723">
        <v>4.3269219999999997</v>
      </c>
    </row>
    <row r="686" spans="1:2">
      <c r="A686" s="726">
        <v>41170</v>
      </c>
      <c r="B686" s="723">
        <v>4.461538</v>
      </c>
    </row>
    <row r="687" spans="1:2">
      <c r="A687" s="726">
        <v>41171</v>
      </c>
      <c r="B687" s="723">
        <v>4.4230749999999999</v>
      </c>
    </row>
    <row r="688" spans="1:2">
      <c r="A688" s="726">
        <v>41172</v>
      </c>
      <c r="B688" s="723">
        <v>4.4403839999999999</v>
      </c>
    </row>
    <row r="689" spans="1:2">
      <c r="A689" s="726">
        <v>41173</v>
      </c>
      <c r="B689" s="723">
        <v>4.336538</v>
      </c>
    </row>
    <row r="690" spans="1:2">
      <c r="A690" s="726">
        <v>41176</v>
      </c>
      <c r="B690" s="723">
        <v>4.4923070000000003</v>
      </c>
    </row>
    <row r="691" spans="1:2">
      <c r="A691" s="726">
        <v>41177</v>
      </c>
      <c r="B691" s="723">
        <v>4.4230749999999999</v>
      </c>
    </row>
    <row r="692" spans="1:2">
      <c r="A692" s="726">
        <v>41178</v>
      </c>
      <c r="B692" s="723">
        <v>4.4230749999999999</v>
      </c>
    </row>
    <row r="693" spans="1:2">
      <c r="A693" s="726">
        <v>41179</v>
      </c>
      <c r="B693" s="723">
        <v>4.4230749999999999</v>
      </c>
    </row>
    <row r="694" spans="1:2">
      <c r="A694" s="726">
        <v>41180</v>
      </c>
      <c r="B694" s="723">
        <v>4.4788449999999997</v>
      </c>
    </row>
    <row r="695" spans="1:2">
      <c r="A695" s="726">
        <v>41183</v>
      </c>
      <c r="B695" s="723">
        <v>4.5230759999999997</v>
      </c>
    </row>
    <row r="696" spans="1:2">
      <c r="A696" s="726">
        <v>41184</v>
      </c>
      <c r="B696" s="723">
        <v>4.5288449999999996</v>
      </c>
    </row>
    <row r="697" spans="1:2">
      <c r="A697" s="726">
        <v>41185</v>
      </c>
      <c r="B697" s="723">
        <v>4.5673069999999996</v>
      </c>
    </row>
    <row r="698" spans="1:2">
      <c r="A698" s="726">
        <v>41186</v>
      </c>
      <c r="B698" s="723">
        <v>4.6519219999999999</v>
      </c>
    </row>
    <row r="699" spans="1:2">
      <c r="A699" s="726">
        <v>41187</v>
      </c>
      <c r="B699" s="723">
        <v>4.634614</v>
      </c>
    </row>
    <row r="700" spans="1:2">
      <c r="A700" s="726">
        <v>41190</v>
      </c>
      <c r="B700" s="723">
        <v>4.6634599999999997</v>
      </c>
    </row>
    <row r="701" spans="1:2">
      <c r="A701" s="726">
        <v>41191</v>
      </c>
      <c r="B701" s="723">
        <v>4.6538449999999996</v>
      </c>
    </row>
    <row r="702" spans="1:2">
      <c r="A702" s="726">
        <v>41192</v>
      </c>
      <c r="B702" s="723">
        <v>4.6557690000000003</v>
      </c>
    </row>
    <row r="703" spans="1:2">
      <c r="A703" s="726">
        <v>41193</v>
      </c>
      <c r="B703" s="723">
        <v>4.5384599999999997</v>
      </c>
    </row>
    <row r="704" spans="1:2">
      <c r="A704" s="726">
        <v>41197</v>
      </c>
      <c r="B704" s="723">
        <v>4.3865369999999997</v>
      </c>
    </row>
    <row r="705" spans="1:2">
      <c r="A705" s="726">
        <v>41198</v>
      </c>
      <c r="B705" s="723">
        <v>4.4423069999999996</v>
      </c>
    </row>
    <row r="706" spans="1:2">
      <c r="A706" s="726">
        <v>41199</v>
      </c>
      <c r="B706" s="723">
        <v>4.5769219999999997</v>
      </c>
    </row>
    <row r="707" spans="1:2">
      <c r="A707" s="726">
        <v>41200</v>
      </c>
      <c r="B707" s="723">
        <v>4.5192290000000002</v>
      </c>
    </row>
    <row r="708" spans="1:2">
      <c r="A708" s="726">
        <v>41201</v>
      </c>
      <c r="B708" s="723">
        <v>4.4230749999999999</v>
      </c>
    </row>
    <row r="709" spans="1:2">
      <c r="A709" s="726">
        <v>41204</v>
      </c>
      <c r="B709" s="723">
        <v>4.4384610000000002</v>
      </c>
    </row>
    <row r="710" spans="1:2">
      <c r="A710" s="726">
        <v>41205</v>
      </c>
      <c r="B710" s="723">
        <v>4.4076909999999998</v>
      </c>
    </row>
    <row r="711" spans="1:2">
      <c r="A711" s="726">
        <v>41206</v>
      </c>
      <c r="B711" s="723">
        <v>4.3942300000000003</v>
      </c>
    </row>
    <row r="712" spans="1:2">
      <c r="A712" s="726">
        <v>41207</v>
      </c>
      <c r="B712" s="723">
        <v>4.3076910000000002</v>
      </c>
    </row>
    <row r="713" spans="1:2">
      <c r="A713" s="726">
        <v>41208</v>
      </c>
      <c r="B713" s="723">
        <v>4.3269219999999997</v>
      </c>
    </row>
    <row r="714" spans="1:2">
      <c r="A714" s="726">
        <v>41211</v>
      </c>
      <c r="B714" s="723">
        <v>4.4211520000000002</v>
      </c>
    </row>
    <row r="715" spans="1:2">
      <c r="A715" s="726">
        <v>41212</v>
      </c>
      <c r="B715" s="723">
        <v>4.3461530000000002</v>
      </c>
    </row>
    <row r="716" spans="1:2">
      <c r="A716" s="726">
        <v>41213</v>
      </c>
      <c r="B716" s="723">
        <v>4.298076</v>
      </c>
    </row>
    <row r="717" spans="1:2">
      <c r="A717" s="726">
        <v>41214</v>
      </c>
      <c r="B717" s="723">
        <v>4.4692299999999996</v>
      </c>
    </row>
    <row r="718" spans="1:2">
      <c r="A718" s="726">
        <v>41218</v>
      </c>
      <c r="B718" s="723">
        <v>4.384614</v>
      </c>
    </row>
    <row r="719" spans="1:2">
      <c r="A719" s="726">
        <v>41219</v>
      </c>
      <c r="B719" s="723">
        <v>4.2653840000000001</v>
      </c>
    </row>
    <row r="720" spans="1:2">
      <c r="A720" s="726">
        <v>41220</v>
      </c>
      <c r="B720" s="723">
        <v>4.2499989999999999</v>
      </c>
    </row>
    <row r="721" spans="1:2">
      <c r="A721" s="726">
        <v>41221</v>
      </c>
      <c r="B721" s="723">
        <v>4.3153839999999999</v>
      </c>
    </row>
    <row r="722" spans="1:2">
      <c r="A722" s="726">
        <v>41222</v>
      </c>
      <c r="B722" s="723">
        <v>4.2788449999999996</v>
      </c>
    </row>
    <row r="723" spans="1:2">
      <c r="A723" s="726">
        <v>41225</v>
      </c>
      <c r="B723" s="723">
        <v>4.2307680000000003</v>
      </c>
    </row>
    <row r="724" spans="1:2">
      <c r="A724" s="726">
        <v>41226</v>
      </c>
      <c r="B724" s="723">
        <v>4.0961530000000002</v>
      </c>
    </row>
    <row r="725" spans="1:2">
      <c r="A725" s="726">
        <v>41227</v>
      </c>
      <c r="B725" s="723">
        <v>4.2211530000000002</v>
      </c>
    </row>
    <row r="726" spans="1:2">
      <c r="A726" s="726">
        <v>41229</v>
      </c>
      <c r="B726" s="723">
        <v>4.3749989999999999</v>
      </c>
    </row>
    <row r="727" spans="1:2">
      <c r="A727" s="726">
        <v>41232</v>
      </c>
      <c r="B727" s="723">
        <v>4.3442299999999996</v>
      </c>
    </row>
    <row r="728" spans="1:2">
      <c r="A728" s="726">
        <v>41234</v>
      </c>
      <c r="B728" s="723">
        <v>4.3749989999999999</v>
      </c>
    </row>
    <row r="729" spans="1:2">
      <c r="A729" s="726">
        <v>41235</v>
      </c>
      <c r="B729" s="723">
        <v>4.2692300000000003</v>
      </c>
    </row>
    <row r="730" spans="1:2">
      <c r="A730" s="726">
        <v>41236</v>
      </c>
      <c r="B730" s="723">
        <v>4.2326920000000001</v>
      </c>
    </row>
    <row r="731" spans="1:2">
      <c r="A731" s="726">
        <v>41239</v>
      </c>
      <c r="B731" s="723">
        <v>4.161537</v>
      </c>
    </row>
    <row r="732" spans="1:2">
      <c r="A732" s="726">
        <v>41240</v>
      </c>
      <c r="B732" s="723">
        <v>4.1884600000000001</v>
      </c>
    </row>
    <row r="733" spans="1:2">
      <c r="A733" s="726">
        <v>41241</v>
      </c>
      <c r="B733" s="723">
        <v>4.1076920000000001</v>
      </c>
    </row>
    <row r="734" spans="1:2">
      <c r="A734" s="726">
        <v>41242</v>
      </c>
      <c r="B734" s="723">
        <v>4.0961530000000002</v>
      </c>
    </row>
    <row r="735" spans="1:2">
      <c r="A735" s="726">
        <v>41243</v>
      </c>
      <c r="B735" s="723">
        <v>4.0384599999999997</v>
      </c>
    </row>
    <row r="736" spans="1:2">
      <c r="A736" s="726">
        <v>41246</v>
      </c>
      <c r="B736" s="723">
        <v>4.0288449999999996</v>
      </c>
    </row>
    <row r="737" spans="1:2">
      <c r="A737" s="726">
        <v>41247</v>
      </c>
      <c r="B737" s="723">
        <v>4.1057689999999996</v>
      </c>
    </row>
    <row r="738" spans="1:2">
      <c r="A738" s="726">
        <v>41248</v>
      </c>
      <c r="B738" s="723">
        <v>4.2403839999999997</v>
      </c>
    </row>
    <row r="739" spans="1:2">
      <c r="A739" s="726">
        <v>41249</v>
      </c>
      <c r="B739" s="723">
        <v>4.2884599999999997</v>
      </c>
    </row>
    <row r="740" spans="1:2">
      <c r="A740" s="726">
        <v>41250</v>
      </c>
      <c r="B740" s="723">
        <v>4.2538450000000001</v>
      </c>
    </row>
    <row r="741" spans="1:2">
      <c r="A741" s="726">
        <v>41253</v>
      </c>
      <c r="B741" s="723">
        <v>4.3653839999999997</v>
      </c>
    </row>
    <row r="742" spans="1:2">
      <c r="A742" s="726">
        <v>41254</v>
      </c>
      <c r="B742" s="723">
        <v>4.4307689999999997</v>
      </c>
    </row>
    <row r="743" spans="1:2">
      <c r="A743" s="726">
        <v>41255</v>
      </c>
      <c r="B743" s="723">
        <v>4.4038449999999996</v>
      </c>
    </row>
    <row r="744" spans="1:2">
      <c r="A744" s="726">
        <v>41256</v>
      </c>
      <c r="B744" s="723">
        <v>4.4942299999999999</v>
      </c>
    </row>
    <row r="745" spans="1:2">
      <c r="A745" s="726">
        <v>41257</v>
      </c>
      <c r="B745" s="723">
        <v>4.4230749999999999</v>
      </c>
    </row>
    <row r="746" spans="1:2">
      <c r="A746" s="726">
        <v>41260</v>
      </c>
      <c r="B746" s="723">
        <v>4.4230749999999999</v>
      </c>
    </row>
    <row r="747" spans="1:2">
      <c r="A747" s="726">
        <v>41261</v>
      </c>
      <c r="B747" s="723">
        <v>4.4423069999999996</v>
      </c>
    </row>
    <row r="748" spans="1:2">
      <c r="A748" s="726">
        <v>41262</v>
      </c>
      <c r="B748" s="723">
        <v>4.4711530000000002</v>
      </c>
    </row>
    <row r="749" spans="1:2">
      <c r="A749" s="726">
        <v>41263</v>
      </c>
      <c r="B749" s="723">
        <v>4.4423069999999996</v>
      </c>
    </row>
    <row r="750" spans="1:2">
      <c r="A750" s="726">
        <v>41264</v>
      </c>
      <c r="B750" s="723">
        <v>4.4326910000000002</v>
      </c>
    </row>
    <row r="751" spans="1:2">
      <c r="A751" s="726">
        <v>41269</v>
      </c>
      <c r="B751" s="723">
        <v>4.4230749999999999</v>
      </c>
    </row>
    <row r="752" spans="1:2">
      <c r="A752" s="726">
        <v>41270</v>
      </c>
      <c r="B752" s="723">
        <v>4.461538</v>
      </c>
    </row>
    <row r="753" spans="1:2">
      <c r="A753" s="726">
        <v>41271</v>
      </c>
      <c r="B753" s="723">
        <v>4.4365379999999996</v>
      </c>
    </row>
    <row r="754" spans="1:2">
      <c r="A754" s="726">
        <v>41276</v>
      </c>
      <c r="B754" s="723">
        <v>4.5192290000000002</v>
      </c>
    </row>
    <row r="755" spans="1:2">
      <c r="A755" s="726">
        <v>41277</v>
      </c>
      <c r="B755" s="723">
        <v>4.4999989999999999</v>
      </c>
    </row>
    <row r="756" spans="1:2">
      <c r="A756" s="726">
        <v>41278</v>
      </c>
      <c r="B756" s="723">
        <v>4.4423069999999996</v>
      </c>
    </row>
    <row r="757" spans="1:2">
      <c r="A757" s="726">
        <v>41281</v>
      </c>
      <c r="B757" s="723">
        <v>4.4230749999999999</v>
      </c>
    </row>
    <row r="758" spans="1:2">
      <c r="A758" s="726">
        <v>41282</v>
      </c>
      <c r="B758" s="723">
        <v>4.4230749999999999</v>
      </c>
    </row>
    <row r="759" spans="1:2">
      <c r="A759" s="726">
        <v>41283</v>
      </c>
      <c r="B759" s="723">
        <v>4.4519219999999997</v>
      </c>
    </row>
    <row r="760" spans="1:2">
      <c r="A760" s="726">
        <v>41284</v>
      </c>
      <c r="B760" s="723">
        <v>4.4230749999999999</v>
      </c>
    </row>
    <row r="761" spans="1:2">
      <c r="A761" s="726">
        <v>41285</v>
      </c>
      <c r="B761" s="723">
        <v>4.461538</v>
      </c>
    </row>
    <row r="762" spans="1:2">
      <c r="A762" s="726">
        <v>41288</v>
      </c>
      <c r="B762" s="723">
        <v>4.5076910000000003</v>
      </c>
    </row>
    <row r="763" spans="1:2">
      <c r="A763" s="726">
        <v>41289</v>
      </c>
      <c r="B763" s="723">
        <v>4.5673069999999996</v>
      </c>
    </row>
    <row r="764" spans="1:2">
      <c r="A764" s="726">
        <v>41290</v>
      </c>
      <c r="B764" s="723">
        <v>4.5576920000000003</v>
      </c>
    </row>
    <row r="765" spans="1:2">
      <c r="A765" s="726">
        <v>41291</v>
      </c>
      <c r="B765" s="723">
        <v>4.434615</v>
      </c>
    </row>
    <row r="766" spans="1:2">
      <c r="A766" s="726">
        <v>41292</v>
      </c>
      <c r="B766" s="723">
        <v>4.461538</v>
      </c>
    </row>
    <row r="767" spans="1:2">
      <c r="A767" s="726">
        <v>41295</v>
      </c>
      <c r="B767" s="723">
        <v>4.4461529999999998</v>
      </c>
    </row>
    <row r="768" spans="1:2">
      <c r="A768" s="726">
        <v>41296</v>
      </c>
      <c r="B768" s="723">
        <v>4.461538</v>
      </c>
    </row>
    <row r="769" spans="1:2">
      <c r="A769" s="726">
        <v>41297</v>
      </c>
      <c r="B769" s="723">
        <v>4.4596150000000003</v>
      </c>
    </row>
    <row r="770" spans="1:2">
      <c r="A770" s="726">
        <v>41298</v>
      </c>
      <c r="B770" s="723">
        <v>4.4038449999999996</v>
      </c>
    </row>
    <row r="771" spans="1:2">
      <c r="A771" s="726">
        <v>41302</v>
      </c>
      <c r="B771" s="723">
        <v>4.384614</v>
      </c>
    </row>
    <row r="772" spans="1:2">
      <c r="A772" s="726">
        <v>41303</v>
      </c>
      <c r="B772" s="723">
        <v>4.2192299999999996</v>
      </c>
    </row>
    <row r="773" spans="1:2">
      <c r="A773" s="726">
        <v>41304</v>
      </c>
      <c r="B773" s="723">
        <v>4.259614</v>
      </c>
    </row>
    <row r="774" spans="1:2">
      <c r="A774" s="726">
        <v>41305</v>
      </c>
      <c r="B774" s="723">
        <v>4.2788449999999996</v>
      </c>
    </row>
    <row r="775" spans="1:2">
      <c r="A775" s="726">
        <v>41306</v>
      </c>
      <c r="B775" s="723">
        <v>4.3673070000000003</v>
      </c>
    </row>
    <row r="776" spans="1:2">
      <c r="A776" s="726">
        <v>41309</v>
      </c>
      <c r="B776" s="723">
        <v>4.3269219999999997</v>
      </c>
    </row>
    <row r="777" spans="1:2">
      <c r="A777" s="726">
        <v>41310</v>
      </c>
      <c r="B777" s="723">
        <v>4.3384609999999997</v>
      </c>
    </row>
    <row r="778" spans="1:2">
      <c r="A778" s="726">
        <v>41311</v>
      </c>
      <c r="B778" s="723">
        <v>4.3076910000000002</v>
      </c>
    </row>
    <row r="779" spans="1:2">
      <c r="A779" s="726">
        <v>41312</v>
      </c>
      <c r="B779" s="723">
        <v>4.3076910000000002</v>
      </c>
    </row>
    <row r="780" spans="1:2">
      <c r="A780" s="726">
        <v>41313</v>
      </c>
      <c r="B780" s="723">
        <v>4.286537</v>
      </c>
    </row>
    <row r="781" spans="1:2">
      <c r="A781" s="726">
        <v>41318</v>
      </c>
      <c r="B781" s="723">
        <v>4.2019219999999997</v>
      </c>
    </row>
    <row r="782" spans="1:2">
      <c r="A782" s="726">
        <v>41319</v>
      </c>
      <c r="B782" s="723">
        <v>4.2307680000000003</v>
      </c>
    </row>
    <row r="783" spans="1:2">
      <c r="A783" s="726">
        <v>41320</v>
      </c>
      <c r="B783" s="723">
        <v>4.3115370000000004</v>
      </c>
    </row>
    <row r="784" spans="1:2">
      <c r="A784" s="726">
        <v>41323</v>
      </c>
      <c r="B784" s="723">
        <v>4.2</v>
      </c>
    </row>
    <row r="785" spans="1:2">
      <c r="A785" s="726">
        <v>41324</v>
      </c>
      <c r="B785" s="723">
        <v>4.1365379999999998</v>
      </c>
    </row>
    <row r="786" spans="1:2">
      <c r="A786" s="726">
        <v>41325</v>
      </c>
      <c r="B786" s="723">
        <v>4.1384610000000004</v>
      </c>
    </row>
    <row r="787" spans="1:2">
      <c r="A787" s="726">
        <v>41326</v>
      </c>
      <c r="B787" s="723">
        <v>4.134614</v>
      </c>
    </row>
    <row r="788" spans="1:2">
      <c r="A788" s="726">
        <v>41327</v>
      </c>
      <c r="B788" s="723">
        <v>4.2692300000000003</v>
      </c>
    </row>
    <row r="789" spans="1:2">
      <c r="A789" s="726">
        <v>41330</v>
      </c>
      <c r="B789" s="723">
        <v>4.336538</v>
      </c>
    </row>
    <row r="790" spans="1:2">
      <c r="A790" s="726">
        <v>41331</v>
      </c>
      <c r="B790" s="723">
        <v>4.4230749999999999</v>
      </c>
    </row>
    <row r="791" spans="1:2">
      <c r="A791" s="726">
        <v>41332</v>
      </c>
      <c r="B791" s="723">
        <v>4.3749989999999999</v>
      </c>
    </row>
    <row r="792" spans="1:2">
      <c r="A792" s="726">
        <v>41333</v>
      </c>
      <c r="B792" s="723">
        <v>4.3884600000000002</v>
      </c>
    </row>
    <row r="793" spans="1:2">
      <c r="A793" s="726">
        <v>41334</v>
      </c>
      <c r="B793" s="723">
        <v>4.4230749999999999</v>
      </c>
    </row>
    <row r="794" spans="1:2">
      <c r="A794" s="726">
        <v>41337</v>
      </c>
      <c r="B794" s="723">
        <v>4.2730759999999997</v>
      </c>
    </row>
    <row r="795" spans="1:2">
      <c r="A795" s="726">
        <v>41338</v>
      </c>
      <c r="B795" s="723">
        <v>4.2884599999999997</v>
      </c>
    </row>
    <row r="796" spans="1:2">
      <c r="A796" s="726">
        <v>41339</v>
      </c>
      <c r="B796" s="723">
        <v>4.3269219999999997</v>
      </c>
    </row>
    <row r="797" spans="1:2">
      <c r="A797" s="726">
        <v>41340</v>
      </c>
      <c r="B797" s="723">
        <v>4.3499990000000004</v>
      </c>
    </row>
    <row r="798" spans="1:2">
      <c r="A798" s="726">
        <v>41341</v>
      </c>
      <c r="B798" s="723">
        <v>4.4230749999999999</v>
      </c>
    </row>
    <row r="799" spans="1:2">
      <c r="A799" s="726">
        <v>41344</v>
      </c>
      <c r="B799" s="723">
        <v>4.509614</v>
      </c>
    </row>
    <row r="800" spans="1:2">
      <c r="A800" s="726">
        <v>41345</v>
      </c>
      <c r="B800" s="723">
        <v>4.4692299999999996</v>
      </c>
    </row>
    <row r="801" spans="1:2">
      <c r="A801" s="726">
        <v>41346</v>
      </c>
      <c r="B801" s="723">
        <v>4.5288449999999996</v>
      </c>
    </row>
    <row r="802" spans="1:2">
      <c r="A802" s="726">
        <v>41347</v>
      </c>
      <c r="B802" s="723">
        <v>4.5615379999999996</v>
      </c>
    </row>
    <row r="803" spans="1:2">
      <c r="A803" s="726">
        <v>41348</v>
      </c>
      <c r="B803" s="723">
        <v>4.4903839999999997</v>
      </c>
    </row>
    <row r="804" spans="1:2">
      <c r="A804" s="726">
        <v>41351</v>
      </c>
      <c r="B804" s="723">
        <v>4.3749989999999999</v>
      </c>
    </row>
    <row r="805" spans="1:2">
      <c r="A805" s="726">
        <v>41352</v>
      </c>
      <c r="B805" s="723">
        <v>4.4230749999999999</v>
      </c>
    </row>
    <row r="806" spans="1:2">
      <c r="A806" s="726">
        <v>41353</v>
      </c>
      <c r="B806" s="723">
        <v>4.3461530000000002</v>
      </c>
    </row>
    <row r="807" spans="1:2">
      <c r="A807" s="726">
        <v>41354</v>
      </c>
      <c r="B807" s="723">
        <v>4.1653830000000003</v>
      </c>
    </row>
    <row r="808" spans="1:2">
      <c r="A808" s="726">
        <v>41355</v>
      </c>
      <c r="B808" s="723">
        <v>4.0384599999999997</v>
      </c>
    </row>
    <row r="809" spans="1:2">
      <c r="A809" s="726">
        <v>41358</v>
      </c>
      <c r="B809" s="723">
        <v>4.0769219999999997</v>
      </c>
    </row>
    <row r="810" spans="1:2">
      <c r="A810" s="726">
        <v>41359</v>
      </c>
      <c r="B810" s="723">
        <v>4.0384599999999997</v>
      </c>
    </row>
    <row r="811" spans="1:2">
      <c r="A811" s="726">
        <v>41360</v>
      </c>
      <c r="B811" s="723">
        <v>4.0961530000000002</v>
      </c>
    </row>
    <row r="812" spans="1:2">
      <c r="A812" s="726">
        <v>41361</v>
      </c>
      <c r="B812" s="723">
        <v>4.1442300000000003</v>
      </c>
    </row>
    <row r="813" spans="1:2">
      <c r="A813" s="726">
        <v>41365</v>
      </c>
      <c r="B813" s="723">
        <v>4.2769219999999999</v>
      </c>
    </row>
    <row r="814" spans="1:2">
      <c r="A814" s="726">
        <v>41366</v>
      </c>
      <c r="B814" s="723">
        <v>4.2307680000000003</v>
      </c>
    </row>
    <row r="815" spans="1:2">
      <c r="A815" s="726">
        <v>41367</v>
      </c>
      <c r="B815" s="723">
        <v>4.2211530000000002</v>
      </c>
    </row>
    <row r="816" spans="1:2">
      <c r="A816" s="726">
        <v>41368</v>
      </c>
      <c r="B816" s="723">
        <v>4.211538</v>
      </c>
    </row>
    <row r="817" spans="1:2">
      <c r="A817" s="726">
        <v>41369</v>
      </c>
      <c r="B817" s="723">
        <v>4.2038450000000003</v>
      </c>
    </row>
    <row r="818" spans="1:2">
      <c r="A818" s="726">
        <v>41372</v>
      </c>
      <c r="B818" s="723">
        <v>4.2307680000000003</v>
      </c>
    </row>
    <row r="819" spans="1:2">
      <c r="A819" s="726">
        <v>41373</v>
      </c>
      <c r="B819" s="723">
        <v>4.4134599999999997</v>
      </c>
    </row>
    <row r="820" spans="1:2">
      <c r="A820" s="726">
        <v>41374</v>
      </c>
      <c r="B820" s="723">
        <v>4.3461530000000002</v>
      </c>
    </row>
    <row r="821" spans="1:2">
      <c r="A821" s="726">
        <v>41375</v>
      </c>
      <c r="B821" s="723">
        <v>4.2673069999999997</v>
      </c>
    </row>
    <row r="822" spans="1:2">
      <c r="A822" s="726">
        <v>41376</v>
      </c>
      <c r="B822" s="723">
        <v>4.2307680000000003</v>
      </c>
    </row>
    <row r="823" spans="1:2">
      <c r="A823" s="726">
        <v>41379</v>
      </c>
      <c r="B823" s="723">
        <v>4.2307680000000003</v>
      </c>
    </row>
    <row r="824" spans="1:2">
      <c r="A824" s="726">
        <v>41380</v>
      </c>
      <c r="B824" s="723">
        <v>4.1942300000000001</v>
      </c>
    </row>
    <row r="825" spans="1:2">
      <c r="A825" s="726">
        <v>41381</v>
      </c>
      <c r="B825" s="723">
        <v>4.1519219999999999</v>
      </c>
    </row>
    <row r="826" spans="1:2">
      <c r="A826" s="726">
        <v>41382</v>
      </c>
      <c r="B826" s="723">
        <v>4.1057689999999996</v>
      </c>
    </row>
    <row r="827" spans="1:2">
      <c r="A827" s="726">
        <v>41383</v>
      </c>
      <c r="B827" s="723">
        <v>4.0923059999999998</v>
      </c>
    </row>
    <row r="828" spans="1:2">
      <c r="A828" s="726">
        <v>41386</v>
      </c>
      <c r="B828" s="723">
        <v>4.1807679999999996</v>
      </c>
    </row>
    <row r="829" spans="1:2">
      <c r="A829" s="726">
        <v>41387</v>
      </c>
      <c r="B829" s="723">
        <v>4.259614</v>
      </c>
    </row>
    <row r="830" spans="1:2">
      <c r="A830" s="726">
        <v>41388</v>
      </c>
      <c r="B830" s="723">
        <v>4.2499989999999999</v>
      </c>
    </row>
    <row r="831" spans="1:2">
      <c r="A831" s="726">
        <v>41389</v>
      </c>
      <c r="B831" s="723">
        <v>4.2634610000000004</v>
      </c>
    </row>
    <row r="832" spans="1:2">
      <c r="A832" s="726">
        <v>41390</v>
      </c>
      <c r="B832" s="723">
        <v>4.2499989999999999</v>
      </c>
    </row>
    <row r="833" spans="1:2">
      <c r="A833" s="726">
        <v>41393</v>
      </c>
      <c r="B833" s="723">
        <v>4.1519219999999999</v>
      </c>
    </row>
    <row r="834" spans="1:2">
      <c r="A834" s="726">
        <v>41394</v>
      </c>
      <c r="B834" s="723">
        <v>4.1442300000000003</v>
      </c>
    </row>
    <row r="835" spans="1:2">
      <c r="A835" s="726">
        <v>41396</v>
      </c>
      <c r="B835" s="723">
        <v>4.1826910000000002</v>
      </c>
    </row>
    <row r="836" spans="1:2">
      <c r="A836" s="726">
        <v>41397</v>
      </c>
      <c r="B836" s="723">
        <v>4.2211530000000002</v>
      </c>
    </row>
    <row r="837" spans="1:2">
      <c r="A837" s="726">
        <v>41400</v>
      </c>
      <c r="B837" s="723">
        <v>4.2403839999999997</v>
      </c>
    </row>
    <row r="838" spans="1:2">
      <c r="A838" s="726">
        <v>41401</v>
      </c>
      <c r="B838" s="723">
        <v>4.2788449999999996</v>
      </c>
    </row>
    <row r="839" spans="1:2">
      <c r="A839" s="726">
        <v>41402</v>
      </c>
      <c r="B839" s="723">
        <v>4.3653839999999997</v>
      </c>
    </row>
    <row r="840" spans="1:2">
      <c r="A840" s="726">
        <v>41403</v>
      </c>
      <c r="B840" s="723">
        <v>4.3269219999999997</v>
      </c>
    </row>
    <row r="841" spans="1:2">
      <c r="A841" s="726">
        <v>41404</v>
      </c>
      <c r="B841" s="723">
        <v>4.2884599999999997</v>
      </c>
    </row>
    <row r="842" spans="1:2">
      <c r="A842" s="726">
        <v>41407</v>
      </c>
      <c r="B842" s="723">
        <v>4.3749989999999999</v>
      </c>
    </row>
    <row r="843" spans="1:2">
      <c r="A843" s="726">
        <v>41408</v>
      </c>
      <c r="B843" s="723">
        <v>4.336538</v>
      </c>
    </row>
    <row r="844" spans="1:2">
      <c r="A844" s="726">
        <v>41409</v>
      </c>
      <c r="B844" s="723">
        <v>4.4249999999999998</v>
      </c>
    </row>
    <row r="845" spans="1:2">
      <c r="A845" s="726">
        <v>41410</v>
      </c>
      <c r="B845" s="723">
        <v>4.5192290000000002</v>
      </c>
    </row>
    <row r="846" spans="1:2">
      <c r="A846" s="726">
        <v>41411</v>
      </c>
      <c r="B846" s="723">
        <v>4.5192290000000002</v>
      </c>
    </row>
    <row r="847" spans="1:2">
      <c r="A847" s="726">
        <v>41414</v>
      </c>
      <c r="B847" s="723">
        <v>4.5288449999999996</v>
      </c>
    </row>
    <row r="848" spans="1:2">
      <c r="A848" s="726">
        <v>41415</v>
      </c>
      <c r="B848" s="723">
        <v>4.5788450000000003</v>
      </c>
    </row>
    <row r="849" spans="1:2">
      <c r="A849" s="726">
        <v>41416</v>
      </c>
      <c r="B849" s="723">
        <v>4.6653840000000004</v>
      </c>
    </row>
    <row r="850" spans="1:2">
      <c r="A850" s="726">
        <v>41417</v>
      </c>
      <c r="B850" s="723">
        <v>4.6096139999999997</v>
      </c>
    </row>
    <row r="851" spans="1:2">
      <c r="A851" s="726">
        <v>41418</v>
      </c>
      <c r="B851" s="723">
        <v>4.5192290000000002</v>
      </c>
    </row>
    <row r="852" spans="1:2">
      <c r="A852" s="726">
        <v>41421</v>
      </c>
      <c r="B852" s="723">
        <v>4.4423069999999996</v>
      </c>
    </row>
    <row r="853" spans="1:2">
      <c r="A853" s="726">
        <v>41422</v>
      </c>
      <c r="B853" s="723">
        <v>4.4980760000000002</v>
      </c>
    </row>
    <row r="854" spans="1:2">
      <c r="A854" s="726">
        <v>41423</v>
      </c>
      <c r="B854" s="723">
        <v>4.4557690000000001</v>
      </c>
    </row>
    <row r="855" spans="1:2">
      <c r="A855" s="726">
        <v>41425</v>
      </c>
      <c r="B855" s="723">
        <v>4.4192289999999996</v>
      </c>
    </row>
    <row r="856" spans="1:2">
      <c r="A856" s="726">
        <v>41428</v>
      </c>
      <c r="B856" s="723">
        <v>4.4749990000000004</v>
      </c>
    </row>
    <row r="857" spans="1:2">
      <c r="A857" s="726">
        <v>41429</v>
      </c>
      <c r="B857" s="723">
        <v>4.5634610000000002</v>
      </c>
    </row>
    <row r="858" spans="1:2">
      <c r="A858" s="726">
        <v>41430</v>
      </c>
      <c r="B858" s="723">
        <v>4.4480760000000004</v>
      </c>
    </row>
    <row r="859" spans="1:2">
      <c r="A859" s="726">
        <v>41431</v>
      </c>
      <c r="B859" s="723">
        <v>4.4576919999999998</v>
      </c>
    </row>
    <row r="860" spans="1:2">
      <c r="A860" s="726">
        <v>41432</v>
      </c>
      <c r="B860" s="723">
        <v>4.461538</v>
      </c>
    </row>
    <row r="861" spans="1:2">
      <c r="A861" s="726">
        <v>41435</v>
      </c>
      <c r="B861" s="723">
        <v>4.449999</v>
      </c>
    </row>
    <row r="862" spans="1:2">
      <c r="A862" s="726">
        <v>41436</v>
      </c>
      <c r="B862" s="723">
        <v>4.3942300000000003</v>
      </c>
    </row>
    <row r="863" spans="1:2">
      <c r="A863" s="726">
        <v>41437</v>
      </c>
      <c r="B863" s="723">
        <v>4.2499989999999999</v>
      </c>
    </row>
    <row r="864" spans="1:2">
      <c r="A864" s="726">
        <v>41438</v>
      </c>
      <c r="B864" s="723">
        <v>4.1192299999999999</v>
      </c>
    </row>
    <row r="865" spans="1:2">
      <c r="A865" s="726">
        <v>41439</v>
      </c>
      <c r="B865" s="723">
        <v>4.0538449999999999</v>
      </c>
    </row>
    <row r="866" spans="1:2">
      <c r="A866" s="726">
        <v>41442</v>
      </c>
      <c r="B866" s="723">
        <v>4.0596139999999998</v>
      </c>
    </row>
    <row r="867" spans="1:2">
      <c r="A867" s="726">
        <v>41443</v>
      </c>
      <c r="B867" s="723">
        <v>4.1442300000000003</v>
      </c>
    </row>
    <row r="868" spans="1:2">
      <c r="A868" s="726">
        <v>41444</v>
      </c>
      <c r="B868" s="723">
        <v>4.0019220000000004</v>
      </c>
    </row>
    <row r="869" spans="1:2">
      <c r="A869" s="726">
        <v>41445</v>
      </c>
      <c r="B869" s="723">
        <v>3.923076</v>
      </c>
    </row>
    <row r="870" spans="1:2">
      <c r="A870" s="726">
        <v>41446</v>
      </c>
      <c r="B870" s="723">
        <v>3.8596149999999998</v>
      </c>
    </row>
    <row r="871" spans="1:2">
      <c r="A871" s="726">
        <v>41449</v>
      </c>
      <c r="B871" s="723">
        <v>3.8846150000000002</v>
      </c>
    </row>
    <row r="872" spans="1:2">
      <c r="A872" s="726">
        <v>41450</v>
      </c>
      <c r="B872" s="723">
        <v>4.0634600000000001</v>
      </c>
    </row>
    <row r="873" spans="1:2">
      <c r="A873" s="726">
        <v>41451</v>
      </c>
      <c r="B873" s="723">
        <v>4.1634599999999997</v>
      </c>
    </row>
    <row r="874" spans="1:2">
      <c r="A874" s="726">
        <v>41452</v>
      </c>
      <c r="B874" s="723">
        <v>4.1942300000000001</v>
      </c>
    </row>
    <row r="875" spans="1:2">
      <c r="A875" s="726">
        <v>41453</v>
      </c>
      <c r="B875" s="723">
        <v>4.1634599999999997</v>
      </c>
    </row>
    <row r="876" spans="1:2">
      <c r="A876" s="726">
        <v>41456</v>
      </c>
      <c r="B876" s="723">
        <v>4.0961530000000002</v>
      </c>
    </row>
    <row r="877" spans="1:2">
      <c r="A877" s="726">
        <v>41457</v>
      </c>
      <c r="B877" s="723">
        <v>3.971152</v>
      </c>
    </row>
    <row r="878" spans="1:2">
      <c r="A878" s="726">
        <v>41458</v>
      </c>
      <c r="B878" s="723">
        <v>3.9423059999999999</v>
      </c>
    </row>
    <row r="879" spans="1:2">
      <c r="A879" s="726">
        <v>41459</v>
      </c>
      <c r="B879" s="723">
        <v>4.0384599999999997</v>
      </c>
    </row>
    <row r="880" spans="1:2">
      <c r="A880" s="726">
        <v>41460</v>
      </c>
      <c r="B880" s="723">
        <v>3.96923</v>
      </c>
    </row>
    <row r="881" spans="1:2">
      <c r="A881" s="726">
        <v>41463</v>
      </c>
      <c r="B881" s="723">
        <v>3.8846150000000002</v>
      </c>
    </row>
    <row r="882" spans="1:2">
      <c r="A882" s="726">
        <v>41465</v>
      </c>
      <c r="B882" s="723">
        <v>3.923076</v>
      </c>
    </row>
    <row r="883" spans="1:2">
      <c r="A883" s="726">
        <v>41466</v>
      </c>
      <c r="B883" s="723">
        <v>3.9134609999999999</v>
      </c>
    </row>
    <row r="884" spans="1:2">
      <c r="A884" s="726">
        <v>41467</v>
      </c>
      <c r="B884" s="723">
        <v>3.8884609999999999</v>
      </c>
    </row>
    <row r="885" spans="1:2">
      <c r="A885" s="726">
        <v>41470</v>
      </c>
      <c r="B885" s="723">
        <v>3.980769</v>
      </c>
    </row>
    <row r="886" spans="1:2">
      <c r="A886" s="726">
        <v>41471</v>
      </c>
      <c r="B886" s="723">
        <v>3.980769</v>
      </c>
    </row>
    <row r="887" spans="1:2">
      <c r="A887" s="726">
        <v>41472</v>
      </c>
      <c r="B887" s="723">
        <v>3.8942299999999999</v>
      </c>
    </row>
    <row r="888" spans="1:2">
      <c r="A888" s="726">
        <v>41473</v>
      </c>
      <c r="B888" s="723">
        <v>3.7692299999999999</v>
      </c>
    </row>
    <row r="889" spans="1:2">
      <c r="A889" s="726">
        <v>41474</v>
      </c>
      <c r="B889" s="723">
        <v>3.5961530000000002</v>
      </c>
    </row>
    <row r="890" spans="1:2">
      <c r="A890" s="726">
        <v>41477</v>
      </c>
      <c r="B890" s="723">
        <v>3.6596150000000001</v>
      </c>
    </row>
    <row r="891" spans="1:2">
      <c r="A891" s="726">
        <v>41478</v>
      </c>
      <c r="B891" s="723">
        <v>3.673076</v>
      </c>
    </row>
    <row r="892" spans="1:2">
      <c r="A892" s="726">
        <v>41479</v>
      </c>
      <c r="B892" s="723">
        <v>3.6576919999999999</v>
      </c>
    </row>
    <row r="893" spans="1:2">
      <c r="A893" s="726">
        <v>41480</v>
      </c>
      <c r="B893" s="723">
        <v>3.705768</v>
      </c>
    </row>
    <row r="894" spans="1:2">
      <c r="A894" s="726">
        <v>41481</v>
      </c>
      <c r="B894" s="723">
        <v>3.71346</v>
      </c>
    </row>
    <row r="895" spans="1:2">
      <c r="A895" s="726">
        <v>41484</v>
      </c>
      <c r="B895" s="723">
        <v>3.7096140000000002</v>
      </c>
    </row>
    <row r="896" spans="1:2">
      <c r="A896" s="726">
        <v>41485</v>
      </c>
      <c r="B896" s="723">
        <v>3.699999</v>
      </c>
    </row>
    <row r="897" spans="1:2">
      <c r="A897" s="726">
        <v>41486</v>
      </c>
      <c r="B897" s="723">
        <v>3.7115369999999999</v>
      </c>
    </row>
    <row r="898" spans="1:2">
      <c r="A898" s="726">
        <v>41487</v>
      </c>
      <c r="B898" s="723">
        <v>3.7307679999999999</v>
      </c>
    </row>
    <row r="899" spans="1:2">
      <c r="A899" s="726">
        <v>41488</v>
      </c>
      <c r="B899" s="723">
        <v>3.7115369999999999</v>
      </c>
    </row>
    <row r="900" spans="1:2">
      <c r="A900" s="726">
        <v>41491</v>
      </c>
      <c r="B900" s="723">
        <v>3.7307679999999999</v>
      </c>
    </row>
    <row r="901" spans="1:2">
      <c r="A901" s="726">
        <v>41492</v>
      </c>
      <c r="B901" s="723">
        <v>3.798076</v>
      </c>
    </row>
    <row r="902" spans="1:2">
      <c r="A902" s="726">
        <v>41493</v>
      </c>
      <c r="B902" s="723">
        <v>3.7596150000000002</v>
      </c>
    </row>
    <row r="903" spans="1:2">
      <c r="A903" s="726">
        <v>41494</v>
      </c>
      <c r="B903" s="723">
        <v>3.7596150000000002</v>
      </c>
    </row>
    <row r="904" spans="1:2">
      <c r="A904" s="726">
        <v>41495</v>
      </c>
      <c r="B904" s="723">
        <v>3.615383</v>
      </c>
    </row>
    <row r="905" spans="1:2">
      <c r="A905" s="726">
        <v>41498</v>
      </c>
      <c r="B905" s="723">
        <v>3.6057679999999999</v>
      </c>
    </row>
    <row r="906" spans="1:2">
      <c r="A906" s="726">
        <v>41499</v>
      </c>
      <c r="B906" s="723">
        <v>3.615383</v>
      </c>
    </row>
    <row r="907" spans="1:2">
      <c r="A907" s="726">
        <v>41500</v>
      </c>
      <c r="B907" s="723">
        <v>3.5576910000000002</v>
      </c>
    </row>
    <row r="908" spans="1:2">
      <c r="A908" s="726">
        <v>41501</v>
      </c>
      <c r="B908" s="723">
        <v>3.46923</v>
      </c>
    </row>
    <row r="909" spans="1:2">
      <c r="A909" s="726">
        <v>41502</v>
      </c>
      <c r="B909" s="723">
        <v>3.442307</v>
      </c>
    </row>
    <row r="910" spans="1:2">
      <c r="A910" s="726">
        <v>41505</v>
      </c>
      <c r="B910" s="723">
        <v>3.4076909999999998</v>
      </c>
    </row>
    <row r="911" spans="1:2">
      <c r="A911" s="726">
        <v>41506</v>
      </c>
      <c r="B911" s="723">
        <v>3.384614</v>
      </c>
    </row>
    <row r="912" spans="1:2">
      <c r="A912" s="726">
        <v>41507</v>
      </c>
      <c r="B912" s="723">
        <v>3.3269220000000002</v>
      </c>
    </row>
    <row r="913" spans="1:2">
      <c r="A913" s="726">
        <v>41508</v>
      </c>
      <c r="B913" s="723">
        <v>3.3076919999999999</v>
      </c>
    </row>
    <row r="914" spans="1:2">
      <c r="A914" s="726">
        <v>41509</v>
      </c>
      <c r="B914" s="723">
        <v>3.3076919999999999</v>
      </c>
    </row>
    <row r="915" spans="1:2">
      <c r="A915" s="726">
        <v>41512</v>
      </c>
      <c r="B915" s="723">
        <v>3.2807680000000001</v>
      </c>
    </row>
    <row r="916" spans="1:2">
      <c r="A916" s="726">
        <v>41513</v>
      </c>
      <c r="B916" s="723">
        <v>3.1230760000000002</v>
      </c>
    </row>
    <row r="917" spans="1:2">
      <c r="A917" s="726">
        <v>41514</v>
      </c>
      <c r="B917" s="723">
        <v>3.153845</v>
      </c>
    </row>
    <row r="918" spans="1:2">
      <c r="A918" s="726">
        <v>41515</v>
      </c>
      <c r="B918" s="723">
        <v>3.2403840000000002</v>
      </c>
    </row>
    <row r="919" spans="1:2">
      <c r="A919" s="726">
        <v>41516</v>
      </c>
      <c r="B919" s="723">
        <v>3.2461530000000001</v>
      </c>
    </row>
    <row r="920" spans="1:2">
      <c r="A920" s="726">
        <v>41519</v>
      </c>
      <c r="B920" s="723">
        <v>3.2653829999999999</v>
      </c>
    </row>
    <row r="921" spans="1:2">
      <c r="A921" s="726">
        <v>41520</v>
      </c>
      <c r="B921" s="723">
        <v>3.259614</v>
      </c>
    </row>
    <row r="922" spans="1:2">
      <c r="A922" s="726">
        <v>41521</v>
      </c>
      <c r="B922" s="723">
        <v>3.403845</v>
      </c>
    </row>
    <row r="923" spans="1:2">
      <c r="A923" s="726">
        <v>41522</v>
      </c>
      <c r="B923" s="723">
        <v>3.423076</v>
      </c>
    </row>
    <row r="924" spans="1:2">
      <c r="A924" s="726">
        <v>41523</v>
      </c>
      <c r="B924" s="723">
        <v>3.4096150000000001</v>
      </c>
    </row>
    <row r="925" spans="1:2">
      <c r="A925" s="726">
        <v>41526</v>
      </c>
      <c r="B925" s="723">
        <v>3.4807679999999999</v>
      </c>
    </row>
    <row r="926" spans="1:2">
      <c r="A926" s="726">
        <v>41527</v>
      </c>
      <c r="B926" s="723">
        <v>3.336538</v>
      </c>
    </row>
    <row r="927" spans="1:2">
      <c r="A927" s="726">
        <v>41528</v>
      </c>
      <c r="B927" s="723">
        <v>3.290384</v>
      </c>
    </row>
    <row r="928" spans="1:2">
      <c r="A928" s="726">
        <v>41529</v>
      </c>
      <c r="B928" s="723">
        <v>3.271153</v>
      </c>
    </row>
    <row r="929" spans="1:2">
      <c r="A929" s="726">
        <v>41530</v>
      </c>
      <c r="B929" s="723">
        <v>3.271153</v>
      </c>
    </row>
    <row r="930" spans="1:2">
      <c r="A930" s="726">
        <v>41533</v>
      </c>
      <c r="B930" s="723">
        <v>3.3269220000000002</v>
      </c>
    </row>
    <row r="931" spans="1:2">
      <c r="A931" s="726">
        <v>41534</v>
      </c>
      <c r="B931" s="723">
        <v>3.2692290000000002</v>
      </c>
    </row>
    <row r="932" spans="1:2">
      <c r="A932" s="726">
        <v>41535</v>
      </c>
      <c r="B932" s="723">
        <v>3.4134600000000002</v>
      </c>
    </row>
    <row r="933" spans="1:2">
      <c r="A933" s="726">
        <v>41536</v>
      </c>
      <c r="B933" s="723">
        <v>3.3557679999999999</v>
      </c>
    </row>
    <row r="934" spans="1:2">
      <c r="A934" s="726">
        <v>41537</v>
      </c>
      <c r="B934" s="723">
        <v>3.384614</v>
      </c>
    </row>
    <row r="935" spans="1:2">
      <c r="A935" s="726">
        <v>41540</v>
      </c>
      <c r="B935" s="723">
        <v>3.423076</v>
      </c>
    </row>
    <row r="936" spans="1:2">
      <c r="A936" s="726">
        <v>41541</v>
      </c>
      <c r="B936" s="723">
        <v>3.4480759999999999</v>
      </c>
    </row>
    <row r="937" spans="1:2">
      <c r="A937" s="726">
        <v>41542</v>
      </c>
      <c r="B937" s="723">
        <v>3.4615369999999999</v>
      </c>
    </row>
    <row r="938" spans="1:2">
      <c r="A938" s="726">
        <v>41543</v>
      </c>
      <c r="B938" s="723">
        <v>3.526923</v>
      </c>
    </row>
    <row r="939" spans="1:2">
      <c r="A939" s="726">
        <v>41544</v>
      </c>
      <c r="B939" s="723">
        <v>3.6096140000000001</v>
      </c>
    </row>
    <row r="940" spans="1:2">
      <c r="A940" s="726">
        <v>41547</v>
      </c>
      <c r="B940" s="723">
        <v>3.5249990000000002</v>
      </c>
    </row>
    <row r="941" spans="1:2">
      <c r="A941" s="726">
        <v>41548</v>
      </c>
      <c r="B941" s="723">
        <v>3.4615369999999999</v>
      </c>
    </row>
    <row r="942" spans="1:2">
      <c r="A942" s="726">
        <v>41549</v>
      </c>
      <c r="B942" s="723">
        <v>3.415384</v>
      </c>
    </row>
    <row r="943" spans="1:2">
      <c r="A943" s="726">
        <v>41550</v>
      </c>
      <c r="B943" s="723">
        <v>3.384614</v>
      </c>
    </row>
    <row r="944" spans="1:2">
      <c r="A944" s="726">
        <v>41551</v>
      </c>
      <c r="B944" s="723">
        <v>3.4326919999999999</v>
      </c>
    </row>
    <row r="945" spans="1:2">
      <c r="A945" s="726">
        <v>41554</v>
      </c>
      <c r="B945" s="723">
        <v>3.403845</v>
      </c>
    </row>
    <row r="946" spans="1:2">
      <c r="A946" s="726">
        <v>41555</v>
      </c>
      <c r="B946" s="723">
        <v>3.365383</v>
      </c>
    </row>
    <row r="947" spans="1:2">
      <c r="A947" s="726">
        <v>41556</v>
      </c>
      <c r="B947" s="723">
        <v>3.324999</v>
      </c>
    </row>
    <row r="948" spans="1:2">
      <c r="A948" s="726">
        <v>41557</v>
      </c>
      <c r="B948" s="723">
        <v>3.4326919999999999</v>
      </c>
    </row>
    <row r="949" spans="1:2">
      <c r="A949" s="726">
        <v>41558</v>
      </c>
      <c r="B949" s="723">
        <v>3.4519220000000002</v>
      </c>
    </row>
    <row r="950" spans="1:2">
      <c r="A950" s="726">
        <v>41561</v>
      </c>
      <c r="B950" s="723">
        <v>3.403845</v>
      </c>
    </row>
    <row r="951" spans="1:2">
      <c r="A951" s="726">
        <v>41562</v>
      </c>
      <c r="B951" s="723">
        <v>3.2980749999999999</v>
      </c>
    </row>
    <row r="952" spans="1:2">
      <c r="A952" s="726">
        <v>41563</v>
      </c>
      <c r="B952" s="723">
        <v>3.278845</v>
      </c>
    </row>
    <row r="953" spans="1:2">
      <c r="A953" s="726">
        <v>41564</v>
      </c>
      <c r="B953" s="723">
        <v>3.2884600000000002</v>
      </c>
    </row>
    <row r="954" spans="1:2">
      <c r="A954" s="726">
        <v>41565</v>
      </c>
      <c r="B954" s="723">
        <v>3.3057690000000002</v>
      </c>
    </row>
    <row r="955" spans="1:2">
      <c r="A955" s="726">
        <v>41568</v>
      </c>
      <c r="B955" s="723">
        <v>3.3519220000000001</v>
      </c>
    </row>
    <row r="956" spans="1:2">
      <c r="A956" s="726">
        <v>41569</v>
      </c>
      <c r="B956" s="723">
        <v>3.3499989999999999</v>
      </c>
    </row>
    <row r="957" spans="1:2">
      <c r="A957" s="726">
        <v>41570</v>
      </c>
      <c r="B957" s="723">
        <v>3.211538</v>
      </c>
    </row>
    <row r="958" spans="1:2">
      <c r="A958" s="726">
        <v>41571</v>
      </c>
      <c r="B958" s="723">
        <v>3.2692290000000002</v>
      </c>
    </row>
    <row r="959" spans="1:2">
      <c r="A959" s="726">
        <v>41572</v>
      </c>
      <c r="B959" s="723">
        <v>3.2423069999999998</v>
      </c>
    </row>
    <row r="960" spans="1:2">
      <c r="A960" s="726">
        <v>41575</v>
      </c>
      <c r="B960" s="723">
        <v>3.3076919999999999</v>
      </c>
    </row>
    <row r="961" spans="1:2">
      <c r="A961" s="726">
        <v>41576</v>
      </c>
      <c r="B961" s="723">
        <v>3.259614</v>
      </c>
    </row>
    <row r="962" spans="1:2">
      <c r="A962" s="726">
        <v>41577</v>
      </c>
      <c r="B962" s="723">
        <v>3.2211530000000002</v>
      </c>
    </row>
    <row r="963" spans="1:2">
      <c r="A963" s="726">
        <v>41578</v>
      </c>
      <c r="B963" s="723">
        <v>3.1499990000000002</v>
      </c>
    </row>
    <row r="964" spans="1:2">
      <c r="A964" s="726">
        <v>41579</v>
      </c>
      <c r="B964" s="723">
        <v>3.1865380000000001</v>
      </c>
    </row>
    <row r="965" spans="1:2">
      <c r="A965" s="726">
        <v>41582</v>
      </c>
      <c r="B965" s="723">
        <v>3.2961529999999999</v>
      </c>
    </row>
    <row r="966" spans="1:2">
      <c r="A966" s="726">
        <v>41583</v>
      </c>
      <c r="B966" s="723">
        <v>3.2692290000000002</v>
      </c>
    </row>
    <row r="967" spans="1:2">
      <c r="A967" s="726">
        <v>41584</v>
      </c>
      <c r="B967" s="723">
        <v>3.2499989999999999</v>
      </c>
    </row>
    <row r="968" spans="1:2">
      <c r="A968" s="726">
        <v>41585</v>
      </c>
      <c r="B968" s="723">
        <v>3.153845</v>
      </c>
    </row>
    <row r="969" spans="1:2">
      <c r="A969" s="726">
        <v>41586</v>
      </c>
      <c r="B969" s="723">
        <v>3.1442299999999999</v>
      </c>
    </row>
    <row r="970" spans="1:2">
      <c r="A970" s="726">
        <v>41589</v>
      </c>
      <c r="B970" s="723">
        <v>3.113461</v>
      </c>
    </row>
    <row r="971" spans="1:2">
      <c r="A971" s="726">
        <v>41590</v>
      </c>
      <c r="B971" s="723">
        <v>3.0769220000000002</v>
      </c>
    </row>
    <row r="972" spans="1:2">
      <c r="A972" s="726">
        <v>41591</v>
      </c>
      <c r="B972" s="723">
        <v>3.086538</v>
      </c>
    </row>
    <row r="973" spans="1:2">
      <c r="A973" s="726">
        <v>41592</v>
      </c>
      <c r="B973" s="723">
        <v>3.0769220000000002</v>
      </c>
    </row>
    <row r="974" spans="1:2">
      <c r="A974" s="726">
        <v>41596</v>
      </c>
      <c r="B974" s="723">
        <v>3.184615</v>
      </c>
    </row>
    <row r="975" spans="1:2">
      <c r="A975" s="726">
        <v>41597</v>
      </c>
      <c r="B975" s="723">
        <v>3.2038449999999998</v>
      </c>
    </row>
    <row r="976" spans="1:2">
      <c r="A976" s="726">
        <v>41599</v>
      </c>
      <c r="B976" s="723">
        <v>3.1173069999999998</v>
      </c>
    </row>
    <row r="977" spans="1:2">
      <c r="A977" s="726">
        <v>41600</v>
      </c>
      <c r="B977" s="723">
        <v>3.1749999999999998</v>
      </c>
    </row>
    <row r="978" spans="1:2">
      <c r="A978" s="726">
        <v>41603</v>
      </c>
      <c r="B978" s="723">
        <v>3.1576909999999998</v>
      </c>
    </row>
    <row r="979" spans="1:2">
      <c r="A979" s="726">
        <v>41604</v>
      </c>
      <c r="B979" s="723">
        <v>3.2057690000000001</v>
      </c>
    </row>
    <row r="980" spans="1:2">
      <c r="A980" s="726">
        <v>41605</v>
      </c>
      <c r="B980" s="723">
        <v>3.2884600000000002</v>
      </c>
    </row>
    <row r="981" spans="1:2">
      <c r="A981" s="726">
        <v>41606</v>
      </c>
      <c r="B981" s="723">
        <v>3.251922</v>
      </c>
    </row>
    <row r="982" spans="1:2">
      <c r="A982" s="726">
        <v>41607</v>
      </c>
      <c r="B982" s="723">
        <v>3.2499989999999999</v>
      </c>
    </row>
    <row r="983" spans="1:2">
      <c r="A983" s="726">
        <v>41610</v>
      </c>
      <c r="B983" s="723">
        <v>3.1730749999999999</v>
      </c>
    </row>
    <row r="984" spans="1:2">
      <c r="A984" s="726">
        <v>41611</v>
      </c>
      <c r="B984" s="723">
        <v>3.1288450000000001</v>
      </c>
    </row>
    <row r="985" spans="1:2">
      <c r="A985" s="726">
        <v>41612</v>
      </c>
      <c r="B985" s="723">
        <v>3.134614</v>
      </c>
    </row>
    <row r="986" spans="1:2">
      <c r="A986" s="726">
        <v>41613</v>
      </c>
      <c r="B986" s="723">
        <v>3.192307</v>
      </c>
    </row>
    <row r="987" spans="1:2">
      <c r="A987" s="726">
        <v>41614</v>
      </c>
      <c r="B987" s="723">
        <v>3.1519219999999999</v>
      </c>
    </row>
    <row r="988" spans="1:2">
      <c r="A988" s="726">
        <v>41617</v>
      </c>
      <c r="B988" s="723">
        <v>3.0961530000000002</v>
      </c>
    </row>
    <row r="989" spans="1:2">
      <c r="A989" s="726">
        <v>41618</v>
      </c>
      <c r="B989" s="723">
        <v>3.1384599999999998</v>
      </c>
    </row>
    <row r="990" spans="1:2">
      <c r="A990" s="726">
        <v>41619</v>
      </c>
      <c r="B990" s="723">
        <v>3.1403829999999999</v>
      </c>
    </row>
    <row r="991" spans="1:2">
      <c r="A991" s="726">
        <v>41620</v>
      </c>
      <c r="B991" s="723">
        <v>2.9999989999999999</v>
      </c>
    </row>
    <row r="992" spans="1:2">
      <c r="A992" s="726">
        <v>41621</v>
      </c>
      <c r="B992" s="723">
        <v>2.923076</v>
      </c>
    </row>
    <row r="993" spans="1:2">
      <c r="A993" s="726">
        <v>41624</v>
      </c>
      <c r="B993" s="723">
        <v>2.8942299999999999</v>
      </c>
    </row>
    <row r="994" spans="1:2">
      <c r="A994" s="726">
        <v>41625</v>
      </c>
      <c r="B994" s="723">
        <v>2.8211529999999998</v>
      </c>
    </row>
    <row r="995" spans="1:2">
      <c r="A995" s="726">
        <v>41626</v>
      </c>
      <c r="B995" s="723">
        <v>2.805768</v>
      </c>
    </row>
    <row r="996" spans="1:2">
      <c r="A996" s="726">
        <v>41627</v>
      </c>
      <c r="B996" s="723">
        <v>2.8980760000000001</v>
      </c>
    </row>
    <row r="997" spans="1:2">
      <c r="A997" s="726">
        <v>41628</v>
      </c>
      <c r="B997" s="723">
        <v>2.9807679999999999</v>
      </c>
    </row>
    <row r="998" spans="1:2">
      <c r="A998" s="726">
        <v>41631</v>
      </c>
      <c r="B998" s="723">
        <v>2.961538</v>
      </c>
    </row>
    <row r="999" spans="1:2">
      <c r="A999" s="726">
        <v>41634</v>
      </c>
      <c r="B999" s="723">
        <v>2.8538459999999999</v>
      </c>
    </row>
    <row r="1000" spans="1:2">
      <c r="A1000" s="726">
        <v>41635</v>
      </c>
      <c r="B1000" s="723">
        <v>2.8807680000000002</v>
      </c>
    </row>
    <row r="1001" spans="1:2">
      <c r="A1001" s="726">
        <v>41638</v>
      </c>
      <c r="B1001" s="723">
        <v>2.8423060000000002</v>
      </c>
    </row>
    <row r="1002" spans="1:2">
      <c r="A1002" s="726">
        <v>41641</v>
      </c>
      <c r="B1002" s="723">
        <v>2.9134600000000002</v>
      </c>
    </row>
    <row r="1003" spans="1:2">
      <c r="A1003" s="726">
        <v>41642</v>
      </c>
      <c r="B1003" s="723">
        <v>2.8711530000000001</v>
      </c>
    </row>
    <row r="1004" spans="1:2">
      <c r="A1004" s="726">
        <v>41645</v>
      </c>
      <c r="B1004" s="723">
        <v>2.9173070000000001</v>
      </c>
    </row>
    <row r="1005" spans="1:2">
      <c r="A1005" s="726">
        <v>41646</v>
      </c>
      <c r="B1005" s="723">
        <v>2.9326910000000002</v>
      </c>
    </row>
    <row r="1006" spans="1:2">
      <c r="A1006" s="726">
        <v>41647</v>
      </c>
      <c r="B1006" s="723">
        <v>2.9326910000000002</v>
      </c>
    </row>
    <row r="1007" spans="1:2">
      <c r="A1007" s="726">
        <v>41648</v>
      </c>
      <c r="B1007" s="723">
        <v>2.8269220000000002</v>
      </c>
    </row>
    <row r="1008" spans="1:2">
      <c r="A1008" s="726">
        <v>41649</v>
      </c>
      <c r="B1008" s="723">
        <v>2.8538459999999999</v>
      </c>
    </row>
    <row r="1009" spans="1:2">
      <c r="A1009" s="726">
        <v>41652</v>
      </c>
      <c r="B1009" s="723">
        <v>2.7499989999999999</v>
      </c>
    </row>
    <row r="1010" spans="1:2">
      <c r="A1010" s="726">
        <v>41653</v>
      </c>
      <c r="B1010" s="723">
        <v>2.8365369999999999</v>
      </c>
    </row>
    <row r="1011" spans="1:2">
      <c r="A1011" s="726">
        <v>41654</v>
      </c>
      <c r="B1011" s="723">
        <v>2.8288449999999998</v>
      </c>
    </row>
    <row r="1012" spans="1:2">
      <c r="A1012" s="726">
        <v>41655</v>
      </c>
      <c r="B1012" s="723">
        <v>2.7634609999999999</v>
      </c>
    </row>
    <row r="1013" spans="1:2">
      <c r="A1013" s="726">
        <v>41656</v>
      </c>
      <c r="B1013" s="723">
        <v>2.7423069999999998</v>
      </c>
    </row>
    <row r="1014" spans="1:2">
      <c r="A1014" s="726">
        <v>41659</v>
      </c>
      <c r="B1014" s="723">
        <v>2.7826909999999998</v>
      </c>
    </row>
    <row r="1015" spans="1:2">
      <c r="A1015" s="726">
        <v>41660</v>
      </c>
      <c r="B1015" s="723">
        <v>2.7115369999999999</v>
      </c>
    </row>
    <row r="1016" spans="1:2">
      <c r="A1016" s="726">
        <v>41661</v>
      </c>
      <c r="B1016" s="723">
        <v>2.7423069999999998</v>
      </c>
    </row>
    <row r="1017" spans="1:2">
      <c r="A1017" s="726">
        <v>41662</v>
      </c>
      <c r="B1017" s="723">
        <v>2.6365379999999998</v>
      </c>
    </row>
    <row r="1018" spans="1:2">
      <c r="A1018" s="726">
        <v>41663</v>
      </c>
      <c r="B1018" s="723">
        <v>2.7019220000000002</v>
      </c>
    </row>
    <row r="1019" spans="1:2">
      <c r="A1019" s="726">
        <v>41666</v>
      </c>
      <c r="B1019" s="723">
        <v>2.7653840000000001</v>
      </c>
    </row>
    <row r="1020" spans="1:2">
      <c r="A1020" s="726">
        <v>41667</v>
      </c>
      <c r="B1020" s="723">
        <v>2.84423</v>
      </c>
    </row>
    <row r="1021" spans="1:2">
      <c r="A1021" s="726">
        <v>41668</v>
      </c>
      <c r="B1021" s="723">
        <v>2.7673070000000002</v>
      </c>
    </row>
    <row r="1022" spans="1:2">
      <c r="A1022" s="726">
        <v>41669</v>
      </c>
      <c r="B1022" s="723">
        <v>2.8269220000000002</v>
      </c>
    </row>
    <row r="1023" spans="1:2">
      <c r="A1023" s="726">
        <v>41670</v>
      </c>
      <c r="B1023" s="723">
        <v>2.7942300000000002</v>
      </c>
    </row>
    <row r="1024" spans="1:2">
      <c r="A1024" s="726">
        <v>41673</v>
      </c>
      <c r="B1024" s="723">
        <v>2.7019220000000002</v>
      </c>
    </row>
    <row r="1025" spans="1:2">
      <c r="A1025" s="726">
        <v>41674</v>
      </c>
      <c r="B1025" s="723">
        <v>2.7596150000000002</v>
      </c>
    </row>
    <row r="1026" spans="1:2">
      <c r="A1026" s="726">
        <v>41675</v>
      </c>
      <c r="B1026" s="723">
        <v>2.730769</v>
      </c>
    </row>
    <row r="1027" spans="1:2">
      <c r="A1027" s="726">
        <v>41676</v>
      </c>
      <c r="B1027" s="723">
        <v>2.7884600000000002</v>
      </c>
    </row>
    <row r="1028" spans="1:2">
      <c r="A1028" s="726">
        <v>41677</v>
      </c>
      <c r="B1028" s="723">
        <v>2.7692299999999999</v>
      </c>
    </row>
    <row r="1029" spans="1:2">
      <c r="A1029" s="726">
        <v>41680</v>
      </c>
      <c r="B1029" s="723">
        <v>2.7403840000000002</v>
      </c>
    </row>
    <row r="1030" spans="1:2">
      <c r="A1030" s="726">
        <v>41681</v>
      </c>
      <c r="B1030" s="723">
        <v>2.7346149999999998</v>
      </c>
    </row>
    <row r="1031" spans="1:2">
      <c r="A1031" s="726">
        <v>41682</v>
      </c>
      <c r="B1031" s="723">
        <v>2.7403840000000002</v>
      </c>
    </row>
    <row r="1032" spans="1:2">
      <c r="A1032" s="726">
        <v>41683</v>
      </c>
      <c r="B1032" s="723">
        <v>2.7288450000000002</v>
      </c>
    </row>
    <row r="1033" spans="1:2">
      <c r="A1033" s="726">
        <v>41684</v>
      </c>
      <c r="B1033" s="723">
        <v>2.7038449999999998</v>
      </c>
    </row>
    <row r="1034" spans="1:2">
      <c r="A1034" s="726">
        <v>41687</v>
      </c>
      <c r="B1034" s="723">
        <v>2.7326920000000001</v>
      </c>
    </row>
    <row r="1035" spans="1:2">
      <c r="A1035" s="726">
        <v>41688</v>
      </c>
      <c r="B1035" s="723">
        <v>2.7038449999999998</v>
      </c>
    </row>
    <row r="1036" spans="1:2">
      <c r="A1036" s="726">
        <v>41689</v>
      </c>
      <c r="B1036" s="723">
        <v>2.7596150000000002</v>
      </c>
    </row>
    <row r="1037" spans="1:2">
      <c r="A1037" s="726">
        <v>41690</v>
      </c>
      <c r="B1037" s="723">
        <v>2.7499989999999999</v>
      </c>
    </row>
    <row r="1038" spans="1:2">
      <c r="A1038" s="726">
        <v>41691</v>
      </c>
      <c r="B1038" s="723">
        <v>2.8749989999999999</v>
      </c>
    </row>
    <row r="1039" spans="1:2">
      <c r="A1039" s="726">
        <v>41694</v>
      </c>
      <c r="B1039" s="723">
        <v>3.0461529999999999</v>
      </c>
    </row>
    <row r="1040" spans="1:2">
      <c r="A1040" s="726">
        <v>41695</v>
      </c>
      <c r="B1040" s="723">
        <v>3.0692300000000001</v>
      </c>
    </row>
    <row r="1041" spans="1:2">
      <c r="A1041" s="726">
        <v>41696</v>
      </c>
      <c r="B1041" s="723">
        <v>3.1442299999999999</v>
      </c>
    </row>
    <row r="1042" spans="1:2">
      <c r="A1042" s="726">
        <v>41697</v>
      </c>
      <c r="B1042" s="723">
        <v>3.2096149999999999</v>
      </c>
    </row>
    <row r="1043" spans="1:2">
      <c r="A1043" s="726">
        <v>41698</v>
      </c>
      <c r="B1043" s="723">
        <v>3.1788449999999999</v>
      </c>
    </row>
    <row r="1044" spans="1:2">
      <c r="A1044" s="726">
        <v>41703</v>
      </c>
      <c r="B1044" s="723">
        <v>3.1730749999999999</v>
      </c>
    </row>
    <row r="1045" spans="1:2">
      <c r="A1045" s="726">
        <v>41704</v>
      </c>
      <c r="B1045" s="723">
        <v>3.1730749999999999</v>
      </c>
    </row>
    <row r="1046" spans="1:2">
      <c r="A1046" s="726">
        <v>41705</v>
      </c>
      <c r="B1046" s="723">
        <v>3.1903839999999999</v>
      </c>
    </row>
    <row r="1047" spans="1:2">
      <c r="A1047" s="726">
        <v>41708</v>
      </c>
      <c r="B1047" s="723">
        <v>3.1788449999999999</v>
      </c>
    </row>
    <row r="1048" spans="1:2">
      <c r="A1048" s="726">
        <v>41709</v>
      </c>
      <c r="B1048" s="723">
        <v>3.2307679999999999</v>
      </c>
    </row>
    <row r="1049" spans="1:2">
      <c r="A1049" s="726">
        <v>41710</v>
      </c>
      <c r="B1049" s="723">
        <v>3.1153840000000002</v>
      </c>
    </row>
    <row r="1050" spans="1:2">
      <c r="A1050" s="726">
        <v>41711</v>
      </c>
      <c r="B1050" s="723">
        <v>3.0673059999999999</v>
      </c>
    </row>
    <row r="1051" spans="1:2">
      <c r="A1051" s="726">
        <v>41712</v>
      </c>
      <c r="B1051" s="723">
        <v>3.0769220000000002</v>
      </c>
    </row>
    <row r="1052" spans="1:2">
      <c r="A1052" s="726">
        <v>41715</v>
      </c>
      <c r="B1052" s="723">
        <v>3.153845</v>
      </c>
    </row>
    <row r="1053" spans="1:2">
      <c r="A1053" s="726">
        <v>41716</v>
      </c>
      <c r="B1053" s="723">
        <v>3.2634599999999998</v>
      </c>
    </row>
    <row r="1054" spans="1:2">
      <c r="A1054" s="726">
        <v>41717</v>
      </c>
      <c r="B1054" s="723">
        <v>3.3615370000000002</v>
      </c>
    </row>
    <row r="1055" spans="1:2">
      <c r="A1055" s="726">
        <v>41718</v>
      </c>
      <c r="B1055" s="723">
        <v>3.4615369999999999</v>
      </c>
    </row>
    <row r="1056" spans="1:2">
      <c r="A1056" s="726">
        <v>41719</v>
      </c>
      <c r="B1056" s="723">
        <v>3.4480759999999999</v>
      </c>
    </row>
    <row r="1057" spans="1:2">
      <c r="A1057" s="726">
        <v>41722</v>
      </c>
      <c r="B1057" s="723">
        <v>3.4846140000000001</v>
      </c>
    </row>
    <row r="1058" spans="1:2">
      <c r="A1058" s="726">
        <v>41723</v>
      </c>
      <c r="B1058" s="723">
        <v>3.490383</v>
      </c>
    </row>
    <row r="1059" spans="1:2">
      <c r="A1059" s="726">
        <v>41724</v>
      </c>
      <c r="B1059" s="723">
        <v>3.5192299999999999</v>
      </c>
    </row>
    <row r="1060" spans="1:2">
      <c r="A1060" s="726">
        <v>41725</v>
      </c>
      <c r="B1060" s="723">
        <v>3.5769220000000002</v>
      </c>
    </row>
    <row r="1061" spans="1:2">
      <c r="A1061" s="726">
        <v>41726</v>
      </c>
      <c r="B1061" s="723">
        <v>3.6596150000000001</v>
      </c>
    </row>
    <row r="1062" spans="1:2">
      <c r="A1062" s="726">
        <v>41729</v>
      </c>
      <c r="B1062" s="723">
        <v>3.7749990000000002</v>
      </c>
    </row>
    <row r="1063" spans="1:2">
      <c r="A1063" s="726">
        <v>41730</v>
      </c>
      <c r="B1063" s="723">
        <v>3.7230759999999998</v>
      </c>
    </row>
    <row r="1064" spans="1:2">
      <c r="A1064" s="726">
        <v>41731</v>
      </c>
      <c r="B1064" s="723">
        <v>3.6826910000000002</v>
      </c>
    </row>
    <row r="1065" spans="1:2">
      <c r="A1065" s="726">
        <v>41732</v>
      </c>
      <c r="B1065" s="723">
        <v>3.7499989999999999</v>
      </c>
    </row>
    <row r="1066" spans="1:2">
      <c r="A1066" s="726">
        <v>41733</v>
      </c>
      <c r="B1066" s="723">
        <v>3.8269220000000002</v>
      </c>
    </row>
    <row r="1067" spans="1:2">
      <c r="A1067" s="726">
        <v>41736</v>
      </c>
      <c r="B1067" s="723">
        <v>3.8019219999999998</v>
      </c>
    </row>
    <row r="1068" spans="1:2">
      <c r="A1068" s="726">
        <v>41737</v>
      </c>
      <c r="B1068" s="723">
        <v>3.7499989999999999</v>
      </c>
    </row>
    <row r="1069" spans="1:2">
      <c r="A1069" s="726">
        <v>41738</v>
      </c>
      <c r="B1069" s="723">
        <v>3.7461519999999999</v>
      </c>
    </row>
    <row r="1070" spans="1:2">
      <c r="A1070" s="726">
        <v>41739</v>
      </c>
      <c r="B1070" s="723">
        <v>3.6980759999999999</v>
      </c>
    </row>
    <row r="1071" spans="1:2">
      <c r="A1071" s="726">
        <v>41740</v>
      </c>
      <c r="B1071" s="723">
        <v>3.6519219999999999</v>
      </c>
    </row>
    <row r="1072" spans="1:2">
      <c r="A1072" s="726">
        <v>41743</v>
      </c>
      <c r="B1072" s="723">
        <v>3.5769220000000002</v>
      </c>
    </row>
    <row r="1073" spans="1:2">
      <c r="A1073" s="726">
        <v>41744</v>
      </c>
      <c r="B1073" s="723">
        <v>3.4980760000000002</v>
      </c>
    </row>
    <row r="1074" spans="1:2">
      <c r="A1074" s="726">
        <v>41745</v>
      </c>
      <c r="B1074" s="723">
        <v>3.5307689999999998</v>
      </c>
    </row>
    <row r="1075" spans="1:2">
      <c r="A1075" s="726">
        <v>41746</v>
      </c>
      <c r="B1075" s="723">
        <v>3.5326919999999999</v>
      </c>
    </row>
    <row r="1076" spans="1:2">
      <c r="A1076" s="726">
        <v>41751</v>
      </c>
      <c r="B1076" s="723">
        <v>3.6384599999999998</v>
      </c>
    </row>
    <row r="1077" spans="1:2">
      <c r="A1077" s="726">
        <v>41752</v>
      </c>
      <c r="B1077" s="723">
        <v>3.5615380000000001</v>
      </c>
    </row>
    <row r="1078" spans="1:2">
      <c r="A1078" s="726">
        <v>41753</v>
      </c>
      <c r="B1078" s="723">
        <v>3.490383</v>
      </c>
    </row>
    <row r="1079" spans="1:2">
      <c r="A1079" s="726">
        <v>41754</v>
      </c>
      <c r="B1079" s="723">
        <v>3.526923</v>
      </c>
    </row>
    <row r="1080" spans="1:2">
      <c r="A1080" s="726">
        <v>41757</v>
      </c>
      <c r="B1080" s="723">
        <v>3.5134599999999998</v>
      </c>
    </row>
    <row r="1081" spans="1:2">
      <c r="A1081" s="726">
        <v>41758</v>
      </c>
      <c r="B1081" s="723">
        <v>3.653845</v>
      </c>
    </row>
    <row r="1082" spans="1:2">
      <c r="A1082" s="726">
        <v>41759</v>
      </c>
      <c r="B1082" s="723">
        <v>3.653845</v>
      </c>
    </row>
    <row r="1083" spans="1:2">
      <c r="A1083" s="726">
        <v>41761</v>
      </c>
      <c r="B1083" s="723">
        <v>3.6192289999999998</v>
      </c>
    </row>
    <row r="1084" spans="1:2">
      <c r="A1084" s="726">
        <v>41764</v>
      </c>
      <c r="B1084" s="723">
        <v>3.6942300000000001</v>
      </c>
    </row>
    <row r="1085" spans="1:2">
      <c r="A1085" s="726">
        <v>41765</v>
      </c>
      <c r="B1085" s="723">
        <v>3.653845</v>
      </c>
    </row>
    <row r="1086" spans="1:2">
      <c r="A1086" s="726">
        <v>41766</v>
      </c>
      <c r="B1086" s="723">
        <v>3.6249989999999999</v>
      </c>
    </row>
    <row r="1087" spans="1:2">
      <c r="A1087" s="726">
        <v>41767</v>
      </c>
      <c r="B1087" s="723">
        <v>3.6615380000000002</v>
      </c>
    </row>
    <row r="1088" spans="1:2">
      <c r="A1088" s="726">
        <v>41768</v>
      </c>
      <c r="B1088" s="723">
        <v>3.5384609999999999</v>
      </c>
    </row>
    <row r="1089" spans="1:2">
      <c r="A1089" s="726">
        <v>41771</v>
      </c>
      <c r="B1089" s="723">
        <v>3.6173060000000001</v>
      </c>
    </row>
    <row r="1090" spans="1:2">
      <c r="A1090" s="726">
        <v>41772</v>
      </c>
      <c r="B1090" s="723">
        <v>3.6038450000000002</v>
      </c>
    </row>
    <row r="1091" spans="1:2">
      <c r="A1091" s="726">
        <v>41773</v>
      </c>
      <c r="B1091" s="723">
        <v>3.7211530000000002</v>
      </c>
    </row>
    <row r="1092" spans="1:2">
      <c r="A1092" s="726">
        <v>41774</v>
      </c>
      <c r="B1092" s="723">
        <v>3.7096140000000002</v>
      </c>
    </row>
    <row r="1093" spans="1:2">
      <c r="A1093" s="726">
        <v>41775</v>
      </c>
      <c r="B1093" s="723">
        <v>3.7288450000000002</v>
      </c>
    </row>
    <row r="1094" spans="1:2">
      <c r="A1094" s="726">
        <v>41778</v>
      </c>
      <c r="B1094" s="723">
        <v>3.7173060000000002</v>
      </c>
    </row>
    <row r="1095" spans="1:2">
      <c r="A1095" s="726">
        <v>41779</v>
      </c>
      <c r="B1095" s="723">
        <v>3.6326909999999999</v>
      </c>
    </row>
    <row r="1096" spans="1:2">
      <c r="A1096" s="726">
        <v>41780</v>
      </c>
      <c r="B1096" s="723">
        <v>3.6615380000000002</v>
      </c>
    </row>
    <row r="1097" spans="1:2">
      <c r="A1097" s="726">
        <v>41781</v>
      </c>
      <c r="B1097" s="723">
        <v>3.6346150000000002</v>
      </c>
    </row>
    <row r="1098" spans="1:2">
      <c r="A1098" s="726">
        <v>41782</v>
      </c>
      <c r="B1098" s="723">
        <v>3.6615380000000002</v>
      </c>
    </row>
    <row r="1099" spans="1:2">
      <c r="A1099" s="726">
        <v>41785</v>
      </c>
      <c r="B1099" s="723">
        <v>3.673076</v>
      </c>
    </row>
    <row r="1100" spans="1:2">
      <c r="A1100" s="726">
        <v>41786</v>
      </c>
      <c r="B1100" s="723">
        <v>3.6442299999999999</v>
      </c>
    </row>
    <row r="1101" spans="1:2">
      <c r="A1101" s="726">
        <v>41787</v>
      </c>
      <c r="B1101" s="723">
        <v>3.653845</v>
      </c>
    </row>
    <row r="1102" spans="1:2">
      <c r="A1102" s="726">
        <v>41788</v>
      </c>
      <c r="B1102" s="723">
        <v>3.653845</v>
      </c>
    </row>
    <row r="1103" spans="1:2">
      <c r="A1103" s="726">
        <v>41789</v>
      </c>
      <c r="B1103" s="723">
        <v>3.653845</v>
      </c>
    </row>
    <row r="1104" spans="1:2">
      <c r="A1104" s="726">
        <v>41792</v>
      </c>
      <c r="B1104" s="723">
        <v>3.5461529999999999</v>
      </c>
    </row>
    <row r="1105" spans="1:2">
      <c r="A1105" s="726">
        <v>41793</v>
      </c>
      <c r="B1105" s="723">
        <v>3.528845</v>
      </c>
    </row>
    <row r="1106" spans="1:2">
      <c r="A1106" s="726">
        <v>41794</v>
      </c>
      <c r="B1106" s="723">
        <v>3.4749989999999999</v>
      </c>
    </row>
    <row r="1107" spans="1:2">
      <c r="A1107" s="726">
        <v>41795</v>
      </c>
      <c r="B1107" s="723">
        <v>3.5192299999999999</v>
      </c>
    </row>
    <row r="1108" spans="1:2">
      <c r="A1108" s="726">
        <v>41796</v>
      </c>
      <c r="B1108" s="723">
        <v>3.5923069999999999</v>
      </c>
    </row>
    <row r="1109" spans="1:2">
      <c r="A1109" s="726">
        <v>41799</v>
      </c>
      <c r="B1109" s="723">
        <v>3.6288450000000001</v>
      </c>
    </row>
    <row r="1110" spans="1:2">
      <c r="A1110" s="726">
        <v>41800</v>
      </c>
      <c r="B1110" s="723">
        <v>3.6826910000000002</v>
      </c>
    </row>
    <row r="1111" spans="1:2">
      <c r="A1111" s="726">
        <v>41801</v>
      </c>
      <c r="B1111" s="723">
        <v>3.580768</v>
      </c>
    </row>
    <row r="1112" spans="1:2">
      <c r="A1112" s="726">
        <v>41803</v>
      </c>
      <c r="B1112" s="723">
        <v>3.6557689999999998</v>
      </c>
    </row>
    <row r="1113" spans="1:2">
      <c r="A1113" s="726">
        <v>41806</v>
      </c>
      <c r="B1113" s="723">
        <v>3.7307679999999999</v>
      </c>
    </row>
    <row r="1114" spans="1:2">
      <c r="A1114" s="726">
        <v>41807</v>
      </c>
      <c r="B1114" s="723">
        <v>3.7269220000000001</v>
      </c>
    </row>
    <row r="1115" spans="1:2">
      <c r="A1115" s="726">
        <v>41808</v>
      </c>
      <c r="B1115" s="723">
        <v>3.692307</v>
      </c>
    </row>
    <row r="1116" spans="1:2">
      <c r="A1116" s="726">
        <v>41810</v>
      </c>
      <c r="B1116" s="723">
        <v>3.6307689999999999</v>
      </c>
    </row>
    <row r="1117" spans="1:2">
      <c r="A1117" s="726">
        <v>41813</v>
      </c>
      <c r="B1117" s="723">
        <v>3.5461529999999999</v>
      </c>
    </row>
    <row r="1118" spans="1:2">
      <c r="A1118" s="726">
        <v>41814</v>
      </c>
      <c r="B1118" s="723">
        <v>3.6346150000000002</v>
      </c>
    </row>
    <row r="1119" spans="1:2">
      <c r="A1119" s="726">
        <v>41815</v>
      </c>
      <c r="B1119" s="723">
        <v>3.574999</v>
      </c>
    </row>
    <row r="1120" spans="1:2">
      <c r="A1120" s="726">
        <v>41816</v>
      </c>
      <c r="B1120" s="723">
        <v>3.5423070000000001</v>
      </c>
    </row>
    <row r="1121" spans="1:2">
      <c r="A1121" s="726">
        <v>41817</v>
      </c>
      <c r="B1121" s="723">
        <v>3.5038450000000001</v>
      </c>
    </row>
    <row r="1122" spans="1:2">
      <c r="A1122" s="726">
        <v>41820</v>
      </c>
      <c r="B1122" s="723">
        <v>3.5076909999999999</v>
      </c>
    </row>
    <row r="1123" spans="1:2">
      <c r="A1123" s="726">
        <v>41821</v>
      </c>
      <c r="B1123" s="723">
        <v>3.59423</v>
      </c>
    </row>
    <row r="1124" spans="1:2">
      <c r="A1124" s="726">
        <v>41822</v>
      </c>
      <c r="B1124" s="723">
        <v>3.5576910000000002</v>
      </c>
    </row>
    <row r="1125" spans="1:2">
      <c r="A1125" s="726">
        <v>41823</v>
      </c>
      <c r="B1125" s="723">
        <v>3.653845</v>
      </c>
    </row>
    <row r="1126" spans="1:2">
      <c r="A1126" s="726">
        <v>41824</v>
      </c>
      <c r="B1126" s="723">
        <v>3.653845</v>
      </c>
    </row>
    <row r="1127" spans="1:2">
      <c r="A1127" s="726">
        <v>41827</v>
      </c>
      <c r="B1127" s="723">
        <v>3.58846</v>
      </c>
    </row>
    <row r="1128" spans="1:2">
      <c r="A1128" s="726">
        <v>41828</v>
      </c>
      <c r="B1128" s="723">
        <v>3.653845</v>
      </c>
    </row>
    <row r="1129" spans="1:2">
      <c r="A1129" s="726">
        <v>41830</v>
      </c>
      <c r="B1129" s="723">
        <v>3.5865369999999999</v>
      </c>
    </row>
    <row r="1130" spans="1:2">
      <c r="A1130" s="726">
        <v>41831</v>
      </c>
      <c r="B1130" s="723">
        <v>3.559615</v>
      </c>
    </row>
    <row r="1131" spans="1:2">
      <c r="A1131" s="726">
        <v>41834</v>
      </c>
      <c r="B1131" s="723">
        <v>3.6211519999999999</v>
      </c>
    </row>
    <row r="1132" spans="1:2">
      <c r="A1132" s="726">
        <v>41835</v>
      </c>
      <c r="B1132" s="723">
        <v>3.5769220000000002</v>
      </c>
    </row>
    <row r="1133" spans="1:2">
      <c r="A1133" s="726">
        <v>41836</v>
      </c>
      <c r="B1133" s="723">
        <v>3.548076</v>
      </c>
    </row>
    <row r="1134" spans="1:2">
      <c r="A1134" s="726">
        <v>41837</v>
      </c>
      <c r="B1134" s="723">
        <v>3.4769220000000001</v>
      </c>
    </row>
    <row r="1135" spans="1:2">
      <c r="A1135" s="726">
        <v>41838</v>
      </c>
      <c r="B1135" s="723">
        <v>3.5711529999999998</v>
      </c>
    </row>
    <row r="1136" spans="1:2">
      <c r="A1136" s="726">
        <v>41841</v>
      </c>
      <c r="B1136" s="723">
        <v>3.653845</v>
      </c>
    </row>
    <row r="1137" spans="1:2">
      <c r="A1137" s="726">
        <v>41842</v>
      </c>
      <c r="B1137" s="723">
        <v>3.7442299999999999</v>
      </c>
    </row>
    <row r="1138" spans="1:2">
      <c r="A1138" s="726">
        <v>41843</v>
      </c>
      <c r="B1138" s="723">
        <v>3.7519230000000001</v>
      </c>
    </row>
    <row r="1139" spans="1:2">
      <c r="A1139" s="726">
        <v>41844</v>
      </c>
      <c r="B1139" s="723">
        <v>3.7346140000000001</v>
      </c>
    </row>
    <row r="1140" spans="1:2">
      <c r="A1140" s="726">
        <v>41845</v>
      </c>
      <c r="B1140" s="723">
        <v>3.740383</v>
      </c>
    </row>
    <row r="1141" spans="1:2">
      <c r="A1141" s="726">
        <v>41848</v>
      </c>
      <c r="B1141" s="723">
        <v>3.6980759999999999</v>
      </c>
    </row>
    <row r="1142" spans="1:2">
      <c r="A1142" s="726">
        <v>41849</v>
      </c>
      <c r="B1142" s="723">
        <v>3.7115369999999999</v>
      </c>
    </row>
    <row r="1143" spans="1:2">
      <c r="A1143" s="726">
        <v>41850</v>
      </c>
      <c r="B1143" s="723">
        <v>3.6884610000000002</v>
      </c>
    </row>
    <row r="1144" spans="1:2">
      <c r="A1144" s="726">
        <v>41851</v>
      </c>
      <c r="B1144" s="723">
        <v>3.6480760000000001</v>
      </c>
    </row>
    <row r="1145" spans="1:2">
      <c r="A1145" s="726">
        <v>41852</v>
      </c>
      <c r="B1145" s="723">
        <v>3.673076</v>
      </c>
    </row>
    <row r="1146" spans="1:2">
      <c r="A1146" s="726">
        <v>41855</v>
      </c>
      <c r="B1146" s="723">
        <v>3.8288449999999998</v>
      </c>
    </row>
    <row r="1147" spans="1:2">
      <c r="A1147" s="726">
        <v>41856</v>
      </c>
      <c r="B1147" s="723">
        <v>3.9346139999999998</v>
      </c>
    </row>
    <row r="1148" spans="1:2">
      <c r="A1148" s="726">
        <v>41857</v>
      </c>
      <c r="B1148" s="723">
        <v>3.83846</v>
      </c>
    </row>
    <row r="1149" spans="1:2">
      <c r="A1149" s="726">
        <v>41858</v>
      </c>
      <c r="B1149" s="723">
        <v>3.8749989999999999</v>
      </c>
    </row>
    <row r="1150" spans="1:2">
      <c r="A1150" s="726">
        <v>41859</v>
      </c>
      <c r="B1150" s="723">
        <v>3.8673069999999998</v>
      </c>
    </row>
    <row r="1151" spans="1:2">
      <c r="A1151" s="726">
        <v>41862</v>
      </c>
      <c r="B1151" s="723">
        <v>3.9769230000000002</v>
      </c>
    </row>
    <row r="1152" spans="1:2">
      <c r="A1152" s="726">
        <v>41863</v>
      </c>
      <c r="B1152" s="723">
        <v>4.0999990000000004</v>
      </c>
    </row>
    <row r="1153" spans="1:2">
      <c r="A1153" s="726">
        <v>41864</v>
      </c>
      <c r="B1153" s="723">
        <v>4.2019219999999997</v>
      </c>
    </row>
    <row r="1154" spans="1:2">
      <c r="A1154" s="726">
        <v>41865</v>
      </c>
      <c r="B1154" s="723">
        <v>4.1115380000000004</v>
      </c>
    </row>
    <row r="1155" spans="1:2">
      <c r="A1155" s="726">
        <v>41866</v>
      </c>
      <c r="B1155" s="723">
        <v>4.0980759999999998</v>
      </c>
    </row>
    <row r="1156" spans="1:2">
      <c r="A1156" s="726">
        <v>41869</v>
      </c>
      <c r="B1156" s="723">
        <v>4.1538449999999996</v>
      </c>
    </row>
    <row r="1157" spans="1:2">
      <c r="A1157" s="726">
        <v>41870</v>
      </c>
      <c r="B1157" s="723">
        <v>4.1634599999999997</v>
      </c>
    </row>
    <row r="1158" spans="1:2">
      <c r="A1158" s="726">
        <v>41871</v>
      </c>
      <c r="B1158" s="723">
        <v>4.2307680000000003</v>
      </c>
    </row>
    <row r="1159" spans="1:2">
      <c r="A1159" s="726">
        <v>41872</v>
      </c>
      <c r="B1159" s="723">
        <v>4.2326920000000001</v>
      </c>
    </row>
    <row r="1160" spans="1:2">
      <c r="A1160" s="726">
        <v>41873</v>
      </c>
      <c r="B1160" s="723">
        <v>4.259614</v>
      </c>
    </row>
    <row r="1161" spans="1:2">
      <c r="A1161" s="726">
        <v>41876</v>
      </c>
      <c r="B1161" s="723">
        <v>4.2692300000000003</v>
      </c>
    </row>
    <row r="1162" spans="1:2">
      <c r="A1162" s="726">
        <v>41877</v>
      </c>
      <c r="B1162" s="723">
        <v>4.3076910000000002</v>
      </c>
    </row>
    <row r="1163" spans="1:2">
      <c r="A1163" s="726">
        <v>41878</v>
      </c>
      <c r="B1163" s="723">
        <v>4.4326910000000002</v>
      </c>
    </row>
    <row r="1164" spans="1:2">
      <c r="A1164" s="726">
        <v>41879</v>
      </c>
      <c r="B1164" s="723">
        <v>4.3230750000000002</v>
      </c>
    </row>
    <row r="1165" spans="1:2">
      <c r="A1165" s="726">
        <v>41880</v>
      </c>
      <c r="B1165" s="723">
        <v>4.1923060000000003</v>
      </c>
    </row>
    <row r="1166" spans="1:2">
      <c r="A1166" s="726">
        <v>41883</v>
      </c>
      <c r="B1166" s="723">
        <v>4.0346140000000004</v>
      </c>
    </row>
    <row r="1167" spans="1:2">
      <c r="A1167" s="726">
        <v>41884</v>
      </c>
      <c r="B1167" s="723">
        <v>4.021153</v>
      </c>
    </row>
    <row r="1168" spans="1:2">
      <c r="A1168" s="726">
        <v>41885</v>
      </c>
      <c r="B1168" s="723">
        <v>4.0596139999999998</v>
      </c>
    </row>
    <row r="1169" spans="1:2">
      <c r="A1169" s="726">
        <v>41886</v>
      </c>
      <c r="B1169" s="723">
        <v>4.0942299999999996</v>
      </c>
    </row>
    <row r="1170" spans="1:2">
      <c r="A1170" s="726">
        <v>41887</v>
      </c>
      <c r="B1170" s="723">
        <v>4.0903840000000002</v>
      </c>
    </row>
    <row r="1171" spans="1:2">
      <c r="A1171" s="726">
        <v>41890</v>
      </c>
      <c r="B1171" s="723">
        <v>4.1307679999999998</v>
      </c>
    </row>
    <row r="1172" spans="1:2">
      <c r="A1172" s="726">
        <v>41891</v>
      </c>
      <c r="B1172" s="723">
        <v>4.048076</v>
      </c>
    </row>
    <row r="1173" spans="1:2">
      <c r="A1173" s="726">
        <v>41892</v>
      </c>
      <c r="B1173" s="723">
        <v>4.1038459999999999</v>
      </c>
    </row>
    <row r="1174" spans="1:2">
      <c r="A1174" s="726">
        <v>41893</v>
      </c>
      <c r="B1174" s="723">
        <v>4.0884600000000004</v>
      </c>
    </row>
    <row r="1175" spans="1:2">
      <c r="A1175" s="726">
        <v>41894</v>
      </c>
      <c r="B1175" s="723">
        <v>3.9596140000000002</v>
      </c>
    </row>
    <row r="1176" spans="1:2">
      <c r="A1176" s="726">
        <v>41897</v>
      </c>
      <c r="B1176" s="723">
        <v>3.9673060000000002</v>
      </c>
    </row>
    <row r="1177" spans="1:2">
      <c r="A1177" s="726">
        <v>41898</v>
      </c>
      <c r="B1177" s="723">
        <v>3.9346139999999998</v>
      </c>
    </row>
    <row r="1178" spans="1:2">
      <c r="A1178" s="726">
        <v>41899</v>
      </c>
      <c r="B1178" s="723">
        <v>3.9923069999999998</v>
      </c>
    </row>
    <row r="1179" spans="1:2">
      <c r="A1179" s="726">
        <v>41900</v>
      </c>
      <c r="B1179" s="723">
        <v>3.980769</v>
      </c>
    </row>
    <row r="1180" spans="1:2">
      <c r="A1180" s="726">
        <v>41901</v>
      </c>
      <c r="B1180" s="723">
        <v>3.9403830000000002</v>
      </c>
    </row>
    <row r="1181" spans="1:2">
      <c r="A1181" s="726">
        <v>41904</v>
      </c>
      <c r="B1181" s="723">
        <v>3.936537</v>
      </c>
    </row>
    <row r="1182" spans="1:2">
      <c r="A1182" s="726">
        <v>41905</v>
      </c>
      <c r="B1182" s="723">
        <v>3.9923069999999998</v>
      </c>
    </row>
    <row r="1183" spans="1:2">
      <c r="A1183" s="726">
        <v>41906</v>
      </c>
      <c r="B1183" s="723">
        <v>4.1692299999999998</v>
      </c>
    </row>
    <row r="1184" spans="1:2">
      <c r="A1184" s="726">
        <v>41907</v>
      </c>
      <c r="B1184" s="723">
        <v>4.2019219999999997</v>
      </c>
    </row>
    <row r="1185" spans="1:2">
      <c r="A1185" s="726">
        <v>41908</v>
      </c>
      <c r="B1185" s="723">
        <v>4.2076919999999998</v>
      </c>
    </row>
    <row r="1186" spans="1:2">
      <c r="A1186" s="726">
        <v>41911</v>
      </c>
      <c r="B1186" s="723">
        <v>4.1634599999999997</v>
      </c>
    </row>
    <row r="1187" spans="1:2">
      <c r="A1187" s="726">
        <v>41912</v>
      </c>
      <c r="B1187" s="723">
        <v>4.0269219999999999</v>
      </c>
    </row>
    <row r="1188" spans="1:2">
      <c r="A1188" s="726">
        <v>41913</v>
      </c>
      <c r="B1188" s="723">
        <v>4.0192300000000003</v>
      </c>
    </row>
    <row r="1189" spans="1:2">
      <c r="A1189" s="726">
        <v>41914</v>
      </c>
      <c r="B1189" s="723">
        <v>3.9615369999999999</v>
      </c>
    </row>
    <row r="1190" spans="1:2">
      <c r="A1190" s="726">
        <v>41915</v>
      </c>
      <c r="B1190" s="723">
        <v>4.0634600000000001</v>
      </c>
    </row>
    <row r="1191" spans="1:2">
      <c r="A1191" s="726">
        <v>41918</v>
      </c>
      <c r="B1191" s="723">
        <v>4.1153839999999997</v>
      </c>
    </row>
    <row r="1192" spans="1:2">
      <c r="A1192" s="726">
        <v>41919</v>
      </c>
      <c r="B1192" s="723">
        <v>4.113461</v>
      </c>
    </row>
    <row r="1193" spans="1:2">
      <c r="A1193" s="726">
        <v>41920</v>
      </c>
      <c r="B1193" s="723">
        <v>4.1538449999999996</v>
      </c>
    </row>
    <row r="1194" spans="1:2">
      <c r="A1194" s="726">
        <v>41921</v>
      </c>
      <c r="B1194" s="723">
        <v>4.1923060000000003</v>
      </c>
    </row>
    <row r="1195" spans="1:2">
      <c r="A1195" s="726">
        <v>41922</v>
      </c>
      <c r="B1195" s="723">
        <v>4.080768</v>
      </c>
    </row>
    <row r="1196" spans="1:2">
      <c r="A1196" s="726">
        <v>41925</v>
      </c>
      <c r="B1196" s="723">
        <v>4.134614</v>
      </c>
    </row>
    <row r="1197" spans="1:2">
      <c r="A1197" s="726">
        <v>41926</v>
      </c>
      <c r="B1197" s="723">
        <v>4.1826910000000002</v>
      </c>
    </row>
    <row r="1198" spans="1:2">
      <c r="A1198" s="726">
        <v>41927</v>
      </c>
      <c r="B1198" s="723">
        <v>4.2499989999999999</v>
      </c>
    </row>
    <row r="1199" spans="1:2">
      <c r="A1199" s="726">
        <v>41928</v>
      </c>
      <c r="B1199" s="723">
        <v>4.3269219999999997</v>
      </c>
    </row>
    <row r="1200" spans="1:2">
      <c r="A1200" s="726">
        <v>41929</v>
      </c>
      <c r="B1200" s="723">
        <v>4.3269219999999997</v>
      </c>
    </row>
    <row r="1201" spans="1:2">
      <c r="A1201" s="726">
        <v>41932</v>
      </c>
      <c r="B1201" s="723">
        <v>4.3557680000000003</v>
      </c>
    </row>
    <row r="1202" spans="1:2">
      <c r="A1202" s="726">
        <v>41933</v>
      </c>
      <c r="B1202" s="723">
        <v>4.336538</v>
      </c>
    </row>
    <row r="1203" spans="1:2">
      <c r="A1203" s="726">
        <v>41934</v>
      </c>
      <c r="B1203" s="723">
        <v>4.2403839999999997</v>
      </c>
    </row>
    <row r="1204" spans="1:2">
      <c r="A1204" s="726">
        <v>41935</v>
      </c>
      <c r="B1204" s="723">
        <v>4.0884600000000004</v>
      </c>
    </row>
    <row r="1205" spans="1:2">
      <c r="A1205" s="726">
        <v>41936</v>
      </c>
      <c r="B1205" s="723">
        <v>4.173076</v>
      </c>
    </row>
    <row r="1206" spans="1:2">
      <c r="A1206" s="726">
        <v>41939</v>
      </c>
      <c r="B1206" s="723">
        <v>4.2307680000000003</v>
      </c>
    </row>
    <row r="1207" spans="1:2">
      <c r="A1207" s="726">
        <v>41940</v>
      </c>
      <c r="B1207" s="723">
        <v>4.1826910000000002</v>
      </c>
    </row>
    <row r="1208" spans="1:2">
      <c r="A1208" s="726">
        <v>41941</v>
      </c>
      <c r="B1208" s="723">
        <v>4.1903829999999997</v>
      </c>
    </row>
    <row r="1209" spans="1:2">
      <c r="A1209" s="726">
        <v>41942</v>
      </c>
      <c r="B1209" s="723">
        <v>4.2884599999999997</v>
      </c>
    </row>
    <row r="1210" spans="1:2">
      <c r="A1210" s="726">
        <v>41943</v>
      </c>
      <c r="B1210" s="723">
        <v>4.324999</v>
      </c>
    </row>
    <row r="1211" spans="1:2">
      <c r="A1211" s="726">
        <v>41946</v>
      </c>
      <c r="B1211" s="723">
        <v>4.3826910000000003</v>
      </c>
    </row>
    <row r="1212" spans="1:2">
      <c r="A1212" s="726">
        <v>41947</v>
      </c>
      <c r="B1212" s="723">
        <v>4.3557680000000003</v>
      </c>
    </row>
    <row r="1213" spans="1:2">
      <c r="A1213" s="726">
        <v>41948</v>
      </c>
      <c r="B1213" s="723">
        <v>4.4557690000000001</v>
      </c>
    </row>
    <row r="1214" spans="1:2">
      <c r="A1214" s="726">
        <v>41949</v>
      </c>
      <c r="B1214" s="723">
        <v>4.4249999999999998</v>
      </c>
    </row>
    <row r="1215" spans="1:2">
      <c r="A1215" s="726">
        <v>41950</v>
      </c>
      <c r="B1215" s="723">
        <v>4.8173069999999996</v>
      </c>
    </row>
    <row r="1216" spans="1:2">
      <c r="A1216" s="726">
        <v>41953</v>
      </c>
      <c r="B1216" s="723">
        <v>4.8076910000000002</v>
      </c>
    </row>
    <row r="1217" spans="1:2">
      <c r="A1217" s="726">
        <v>41954</v>
      </c>
      <c r="B1217" s="723">
        <v>4.7499989999999999</v>
      </c>
    </row>
    <row r="1218" spans="1:2">
      <c r="A1218" s="726">
        <v>41955</v>
      </c>
      <c r="B1218" s="723">
        <v>4.7557679999999998</v>
      </c>
    </row>
    <row r="1219" spans="1:2">
      <c r="A1219" s="726">
        <v>41956</v>
      </c>
      <c r="B1219" s="723">
        <v>4.7903840000000004</v>
      </c>
    </row>
    <row r="1220" spans="1:2">
      <c r="A1220" s="726">
        <v>41957</v>
      </c>
      <c r="B1220" s="723">
        <v>4.5576920000000003</v>
      </c>
    </row>
    <row r="1221" spans="1:2">
      <c r="A1221" s="726">
        <v>41960</v>
      </c>
      <c r="B1221" s="723">
        <v>4.5576920000000003</v>
      </c>
    </row>
    <row r="1222" spans="1:2">
      <c r="A1222" s="726">
        <v>41961</v>
      </c>
      <c r="B1222" s="723">
        <v>4.6538449999999996</v>
      </c>
    </row>
    <row r="1223" spans="1:2">
      <c r="A1223" s="726">
        <v>41962</v>
      </c>
      <c r="B1223" s="723">
        <v>4.6230760000000002</v>
      </c>
    </row>
    <row r="1224" spans="1:2">
      <c r="A1224" s="726">
        <v>41964</v>
      </c>
      <c r="B1224" s="723">
        <v>4.7115369999999999</v>
      </c>
    </row>
    <row r="1225" spans="1:2">
      <c r="A1225" s="726">
        <v>41967</v>
      </c>
      <c r="B1225" s="723">
        <v>4.7615369999999997</v>
      </c>
    </row>
    <row r="1226" spans="1:2">
      <c r="A1226" s="726">
        <v>41968</v>
      </c>
      <c r="B1226" s="723">
        <v>4.684615</v>
      </c>
    </row>
    <row r="1227" spans="1:2">
      <c r="A1227" s="726">
        <v>41969</v>
      </c>
      <c r="B1227" s="723">
        <v>4.7115369999999999</v>
      </c>
    </row>
    <row r="1228" spans="1:2">
      <c r="A1228" s="726">
        <v>41970</v>
      </c>
      <c r="B1228" s="723">
        <v>4.673076</v>
      </c>
    </row>
    <row r="1229" spans="1:2">
      <c r="A1229" s="726">
        <v>41971</v>
      </c>
      <c r="B1229" s="723">
        <v>4.6923069999999996</v>
      </c>
    </row>
    <row r="1230" spans="1:2">
      <c r="A1230" s="726">
        <v>41974</v>
      </c>
      <c r="B1230" s="723">
        <v>4.6634599999999997</v>
      </c>
    </row>
    <row r="1231" spans="1:2">
      <c r="A1231" s="726">
        <v>41975</v>
      </c>
      <c r="B1231" s="723">
        <v>4.7538450000000001</v>
      </c>
    </row>
    <row r="1232" spans="1:2">
      <c r="A1232" s="726">
        <v>41976</v>
      </c>
      <c r="B1232" s="723">
        <v>4.8076910000000002</v>
      </c>
    </row>
    <row r="1233" spans="1:2">
      <c r="A1233" s="726">
        <v>41977</v>
      </c>
      <c r="B1233" s="723">
        <v>4.771153</v>
      </c>
    </row>
    <row r="1234" spans="1:2">
      <c r="A1234" s="726">
        <v>41978</v>
      </c>
      <c r="B1234" s="723">
        <v>4.7269220000000001</v>
      </c>
    </row>
    <row r="1235" spans="1:2">
      <c r="A1235" s="726">
        <v>41981</v>
      </c>
      <c r="B1235" s="723">
        <v>4.6442290000000002</v>
      </c>
    </row>
    <row r="1236" spans="1:2">
      <c r="A1236" s="726">
        <v>41982</v>
      </c>
      <c r="B1236" s="723">
        <v>4.5923069999999999</v>
      </c>
    </row>
    <row r="1237" spans="1:2">
      <c r="A1237" s="726">
        <v>41983</v>
      </c>
      <c r="B1237" s="723">
        <v>4.5038450000000001</v>
      </c>
    </row>
    <row r="1238" spans="1:2">
      <c r="A1238" s="726">
        <v>41984</v>
      </c>
      <c r="B1238" s="723">
        <v>4.5634610000000002</v>
      </c>
    </row>
    <row r="1239" spans="1:2">
      <c r="A1239" s="726">
        <v>41985</v>
      </c>
      <c r="B1239" s="723">
        <v>4.6096139999999997</v>
      </c>
    </row>
    <row r="1240" spans="1:2">
      <c r="A1240" s="726">
        <v>41988</v>
      </c>
      <c r="B1240" s="723">
        <v>4.6153829999999996</v>
      </c>
    </row>
    <row r="1241" spans="1:2">
      <c r="A1241" s="726">
        <v>41989</v>
      </c>
      <c r="B1241" s="723">
        <v>4.4711530000000002</v>
      </c>
    </row>
    <row r="1242" spans="1:2">
      <c r="A1242" s="726">
        <v>41990</v>
      </c>
      <c r="B1242" s="723">
        <v>4.4461529999999998</v>
      </c>
    </row>
    <row r="1243" spans="1:2">
      <c r="A1243" s="726">
        <v>41991</v>
      </c>
      <c r="B1243" s="723">
        <v>4.4269220000000002</v>
      </c>
    </row>
    <row r="1244" spans="1:2">
      <c r="A1244" s="726">
        <v>41992</v>
      </c>
      <c r="B1244" s="723">
        <v>4.5980759999999998</v>
      </c>
    </row>
    <row r="1245" spans="1:2">
      <c r="A1245" s="726">
        <v>41995</v>
      </c>
      <c r="B1245" s="723">
        <v>4.6442290000000002</v>
      </c>
    </row>
    <row r="1246" spans="1:2">
      <c r="A1246" s="726">
        <v>41996</v>
      </c>
      <c r="B1246" s="723">
        <v>4.5826909999999996</v>
      </c>
    </row>
    <row r="1247" spans="1:2">
      <c r="A1247" s="726">
        <v>41999</v>
      </c>
      <c r="B1247" s="723">
        <v>4.7230759999999998</v>
      </c>
    </row>
    <row r="1248" spans="1:2">
      <c r="A1248" s="726">
        <v>42002</v>
      </c>
      <c r="B1248" s="723">
        <v>4.8749989999999999</v>
      </c>
    </row>
    <row r="1249" spans="1:2">
      <c r="A1249" s="726">
        <v>42003</v>
      </c>
      <c r="B1249" s="723">
        <v>4.8749989999999999</v>
      </c>
    </row>
    <row r="1250" spans="1:2">
      <c r="A1250" s="726">
        <v>42006</v>
      </c>
      <c r="B1250" s="723">
        <v>4.8076910000000002</v>
      </c>
    </row>
    <row r="1251" spans="1:2">
      <c r="A1251" s="726">
        <v>42009</v>
      </c>
      <c r="B1251" s="723">
        <v>4.7538450000000001</v>
      </c>
    </row>
    <row r="1252" spans="1:2">
      <c r="A1252" s="726">
        <v>42010</v>
      </c>
      <c r="B1252" s="723">
        <v>4.8346140000000002</v>
      </c>
    </row>
    <row r="1253" spans="1:2">
      <c r="A1253" s="726">
        <v>42011</v>
      </c>
      <c r="B1253" s="723">
        <v>4.9615369999999999</v>
      </c>
    </row>
    <row r="1254" spans="1:2">
      <c r="A1254" s="726">
        <v>42012</v>
      </c>
      <c r="B1254" s="723">
        <v>4.9999989999999999</v>
      </c>
    </row>
    <row r="1255" spans="1:2">
      <c r="A1255" s="726">
        <v>42013</v>
      </c>
      <c r="B1255" s="723">
        <v>4.9326910000000002</v>
      </c>
    </row>
    <row r="1256" spans="1:2">
      <c r="A1256" s="726">
        <v>42016</v>
      </c>
      <c r="B1256" s="723">
        <v>5.0576910000000002</v>
      </c>
    </row>
    <row r="1257" spans="1:2">
      <c r="A1257" s="726">
        <v>42017</v>
      </c>
      <c r="B1257" s="723">
        <v>5.0538449999999999</v>
      </c>
    </row>
    <row r="1258" spans="1:2">
      <c r="A1258" s="726">
        <v>42018</v>
      </c>
      <c r="B1258" s="723">
        <v>5.0288449999999996</v>
      </c>
    </row>
    <row r="1259" spans="1:2">
      <c r="A1259" s="726">
        <v>42019</v>
      </c>
      <c r="B1259" s="723">
        <v>4.9999989999999999</v>
      </c>
    </row>
    <row r="1260" spans="1:2">
      <c r="A1260" s="726">
        <v>42020</v>
      </c>
      <c r="B1260" s="723">
        <v>5.1307689999999999</v>
      </c>
    </row>
    <row r="1261" spans="1:2">
      <c r="A1261" s="726">
        <v>42023</v>
      </c>
      <c r="B1261" s="723">
        <v>5.021153</v>
      </c>
    </row>
    <row r="1262" spans="1:2">
      <c r="A1262" s="726">
        <v>42024</v>
      </c>
      <c r="B1262" s="723">
        <v>5.1019220000000001</v>
      </c>
    </row>
    <row r="1263" spans="1:2">
      <c r="A1263" s="726">
        <v>42025</v>
      </c>
      <c r="B1263" s="723">
        <v>5.048076</v>
      </c>
    </row>
    <row r="1264" spans="1:2">
      <c r="A1264" s="726">
        <v>42026</v>
      </c>
      <c r="B1264" s="723">
        <v>4.9423069999999996</v>
      </c>
    </row>
    <row r="1265" spans="1:2">
      <c r="A1265" s="726">
        <v>42027</v>
      </c>
      <c r="B1265" s="723">
        <v>4.9961520000000004</v>
      </c>
    </row>
    <row r="1266" spans="1:2">
      <c r="A1266" s="726">
        <v>42030</v>
      </c>
      <c r="B1266" s="723">
        <v>5.0019229999999997</v>
      </c>
    </row>
    <row r="1267" spans="1:2">
      <c r="A1267" s="726">
        <v>42031</v>
      </c>
      <c r="B1267" s="723">
        <v>4.9423069999999996</v>
      </c>
    </row>
    <row r="1268" spans="1:2">
      <c r="A1268" s="726">
        <v>42032</v>
      </c>
      <c r="B1268" s="723">
        <v>4.9807680000000003</v>
      </c>
    </row>
    <row r="1269" spans="1:2">
      <c r="A1269" s="726">
        <v>42033</v>
      </c>
      <c r="B1269" s="723">
        <v>4.9903829999999996</v>
      </c>
    </row>
    <row r="1270" spans="1:2">
      <c r="A1270" s="726">
        <v>42034</v>
      </c>
      <c r="B1270" s="723">
        <v>4.9711530000000002</v>
      </c>
    </row>
    <row r="1271" spans="1:2">
      <c r="A1271" s="726">
        <v>42037</v>
      </c>
      <c r="B1271" s="723">
        <v>4.9807680000000003</v>
      </c>
    </row>
    <row r="1272" spans="1:2">
      <c r="A1272" s="726">
        <v>42038</v>
      </c>
      <c r="B1272" s="723">
        <v>5.0730760000000004</v>
      </c>
    </row>
    <row r="1273" spans="1:2">
      <c r="A1273" s="726">
        <v>42039</v>
      </c>
      <c r="B1273" s="723">
        <v>4.8846150000000002</v>
      </c>
    </row>
    <row r="1274" spans="1:2">
      <c r="A1274" s="726">
        <v>42040</v>
      </c>
      <c r="B1274" s="723">
        <v>4.9038449999999996</v>
      </c>
    </row>
    <row r="1275" spans="1:2">
      <c r="A1275" s="726">
        <v>42041</v>
      </c>
      <c r="B1275" s="723">
        <v>4.955768</v>
      </c>
    </row>
    <row r="1276" spans="1:2">
      <c r="A1276" s="726">
        <v>42044</v>
      </c>
      <c r="B1276" s="723">
        <v>5.0442299999999998</v>
      </c>
    </row>
    <row r="1277" spans="1:2">
      <c r="A1277" s="726">
        <v>42045</v>
      </c>
      <c r="B1277" s="723">
        <v>4.9999989999999999</v>
      </c>
    </row>
    <row r="1278" spans="1:2">
      <c r="A1278" s="726">
        <v>42046</v>
      </c>
      <c r="B1278" s="723">
        <v>4.9653830000000001</v>
      </c>
    </row>
    <row r="1279" spans="1:2">
      <c r="A1279" s="726">
        <v>42047</v>
      </c>
      <c r="B1279" s="723">
        <v>4.9999989999999999</v>
      </c>
    </row>
    <row r="1280" spans="1:2">
      <c r="A1280" s="726">
        <v>42048</v>
      </c>
      <c r="B1280" s="723">
        <v>5.0365380000000002</v>
      </c>
    </row>
    <row r="1281" spans="1:2">
      <c r="A1281" s="726">
        <v>42053</v>
      </c>
      <c r="B1281" s="723">
        <v>5.221152</v>
      </c>
    </row>
    <row r="1282" spans="1:2">
      <c r="A1282" s="726">
        <v>42054</v>
      </c>
      <c r="B1282" s="723">
        <v>5.3096139999999998</v>
      </c>
    </row>
    <row r="1283" spans="1:2">
      <c r="A1283" s="726">
        <v>42055</v>
      </c>
      <c r="B1283" s="723">
        <v>5.3134600000000001</v>
      </c>
    </row>
    <row r="1284" spans="1:2">
      <c r="A1284" s="726">
        <v>42058</v>
      </c>
      <c r="B1284" s="723">
        <v>5.2903840000000004</v>
      </c>
    </row>
    <row r="1285" spans="1:2">
      <c r="A1285" s="726">
        <v>42059</v>
      </c>
      <c r="B1285" s="723">
        <v>5.3076910000000002</v>
      </c>
    </row>
    <row r="1286" spans="1:2">
      <c r="A1286" s="726">
        <v>42060</v>
      </c>
      <c r="B1286" s="723">
        <v>5.3942300000000003</v>
      </c>
    </row>
    <row r="1287" spans="1:2">
      <c r="A1287" s="726">
        <v>42061</v>
      </c>
      <c r="B1287" s="723">
        <v>5.4423060000000003</v>
      </c>
    </row>
    <row r="1288" spans="1:2">
      <c r="A1288" s="726">
        <v>42062</v>
      </c>
      <c r="B1288" s="723">
        <v>5.4807680000000003</v>
      </c>
    </row>
    <row r="1289" spans="1:2">
      <c r="A1289" s="726">
        <v>42065</v>
      </c>
      <c r="B1289" s="723">
        <v>5.384614</v>
      </c>
    </row>
    <row r="1290" spans="1:2">
      <c r="A1290" s="726">
        <v>42066</v>
      </c>
      <c r="B1290" s="723">
        <v>5.3499990000000004</v>
      </c>
    </row>
    <row r="1291" spans="1:2">
      <c r="A1291" s="726">
        <v>42067</v>
      </c>
      <c r="B1291" s="723">
        <v>5.3557689999999996</v>
      </c>
    </row>
    <row r="1292" spans="1:2">
      <c r="A1292" s="726">
        <v>42068</v>
      </c>
      <c r="B1292" s="723">
        <v>5.384614</v>
      </c>
    </row>
    <row r="1293" spans="1:2">
      <c r="A1293" s="726">
        <v>42069</v>
      </c>
      <c r="B1293" s="723">
        <v>5.2499989999999999</v>
      </c>
    </row>
    <row r="1294" spans="1:2">
      <c r="A1294" s="726">
        <v>42072</v>
      </c>
      <c r="B1294" s="723">
        <v>5.2326920000000001</v>
      </c>
    </row>
    <row r="1295" spans="1:2">
      <c r="A1295" s="726">
        <v>42073</v>
      </c>
      <c r="B1295" s="723">
        <v>5.1442300000000003</v>
      </c>
    </row>
    <row r="1296" spans="1:2">
      <c r="A1296" s="726">
        <v>42074</v>
      </c>
      <c r="B1296" s="723">
        <v>5.1923060000000003</v>
      </c>
    </row>
    <row r="1297" spans="1:2">
      <c r="A1297" s="726">
        <v>42075</v>
      </c>
      <c r="B1297" s="723">
        <v>5.1923060000000003</v>
      </c>
    </row>
    <row r="1298" spans="1:2">
      <c r="A1298" s="726">
        <v>42076</v>
      </c>
      <c r="B1298" s="723">
        <v>5.1038449999999997</v>
      </c>
    </row>
    <row r="1299" spans="1:2">
      <c r="A1299" s="726">
        <v>42079</v>
      </c>
      <c r="B1299" s="723">
        <v>4.9999989999999999</v>
      </c>
    </row>
    <row r="1300" spans="1:2">
      <c r="A1300" s="726">
        <v>42080</v>
      </c>
      <c r="B1300" s="723">
        <v>4.9596140000000002</v>
      </c>
    </row>
    <row r="1301" spans="1:2">
      <c r="A1301" s="726">
        <v>42081</v>
      </c>
      <c r="B1301" s="723">
        <v>4.9846139999999997</v>
      </c>
    </row>
    <row r="1302" spans="1:2">
      <c r="A1302" s="726">
        <v>42082</v>
      </c>
      <c r="B1302" s="723">
        <v>5.0730760000000004</v>
      </c>
    </row>
    <row r="1303" spans="1:2">
      <c r="A1303" s="726">
        <v>42083</v>
      </c>
      <c r="B1303" s="723">
        <v>5.107691</v>
      </c>
    </row>
    <row r="1304" spans="1:2">
      <c r="A1304" s="726">
        <v>42086</v>
      </c>
      <c r="B1304" s="723">
        <v>5.0230759999999997</v>
      </c>
    </row>
    <row r="1305" spans="1:2">
      <c r="A1305" s="726">
        <v>42087</v>
      </c>
      <c r="B1305" s="723">
        <v>5.1538449999999996</v>
      </c>
    </row>
    <row r="1306" spans="1:2">
      <c r="A1306" s="726">
        <v>42088</v>
      </c>
      <c r="B1306" s="723">
        <v>5.298076</v>
      </c>
    </row>
    <row r="1307" spans="1:2">
      <c r="A1307" s="726">
        <v>42089</v>
      </c>
      <c r="B1307" s="723">
        <v>5.3365369999999999</v>
      </c>
    </row>
    <row r="1308" spans="1:2">
      <c r="A1308" s="726">
        <v>42090</v>
      </c>
      <c r="B1308" s="723">
        <v>5.3076910000000002</v>
      </c>
    </row>
    <row r="1309" spans="1:2">
      <c r="A1309" s="726">
        <v>42093</v>
      </c>
      <c r="B1309" s="723">
        <v>5.3942300000000003</v>
      </c>
    </row>
    <row r="1310" spans="1:2">
      <c r="A1310" s="726">
        <v>42094</v>
      </c>
      <c r="B1310" s="723">
        <v>5.5076910000000003</v>
      </c>
    </row>
    <row r="1311" spans="1:2">
      <c r="A1311" s="726">
        <v>42095</v>
      </c>
      <c r="B1311" s="723">
        <v>5.4980760000000002</v>
      </c>
    </row>
    <row r="1312" spans="1:2">
      <c r="A1312" s="726">
        <v>42096</v>
      </c>
      <c r="B1312" s="723">
        <v>5.7884599999999997</v>
      </c>
    </row>
    <row r="1313" spans="1:2">
      <c r="A1313" s="726">
        <v>42100</v>
      </c>
      <c r="B1313" s="723">
        <v>5.8461530000000002</v>
      </c>
    </row>
    <row r="1314" spans="1:2">
      <c r="A1314" s="726">
        <v>42101</v>
      </c>
      <c r="B1314" s="723">
        <v>5.8942290000000002</v>
      </c>
    </row>
    <row r="1315" spans="1:2">
      <c r="A1315" s="726">
        <v>42102</v>
      </c>
      <c r="B1315" s="723">
        <v>5.9884599999999999</v>
      </c>
    </row>
    <row r="1316" spans="1:2">
      <c r="A1316" s="726">
        <v>42103</v>
      </c>
      <c r="B1316" s="723">
        <v>5.9442300000000001</v>
      </c>
    </row>
    <row r="1317" spans="1:2">
      <c r="A1317" s="726">
        <v>42104</v>
      </c>
      <c r="B1317" s="723">
        <v>5.9019219999999999</v>
      </c>
    </row>
    <row r="1318" spans="1:2">
      <c r="A1318" s="726">
        <v>42107</v>
      </c>
      <c r="B1318" s="723">
        <v>5.9692299999999996</v>
      </c>
    </row>
    <row r="1319" spans="1:2">
      <c r="A1319" s="726">
        <v>42108</v>
      </c>
      <c r="B1319" s="723">
        <v>6.2307680000000003</v>
      </c>
    </row>
    <row r="1320" spans="1:2">
      <c r="A1320" s="726">
        <v>42109</v>
      </c>
      <c r="B1320" s="723">
        <v>6.1346150000000002</v>
      </c>
    </row>
    <row r="1321" spans="1:2">
      <c r="A1321" s="726">
        <v>42110</v>
      </c>
      <c r="B1321" s="723">
        <v>6.1153829999999996</v>
      </c>
    </row>
    <row r="1322" spans="1:2">
      <c r="A1322" s="726">
        <v>42111</v>
      </c>
      <c r="B1322" s="723">
        <v>5.9923060000000001</v>
      </c>
    </row>
    <row r="1323" spans="1:2">
      <c r="A1323" s="726">
        <v>42114</v>
      </c>
      <c r="B1323" s="723">
        <v>6.048076</v>
      </c>
    </row>
    <row r="1324" spans="1:2">
      <c r="A1324" s="726">
        <v>42116</v>
      </c>
      <c r="B1324" s="723">
        <v>6.0403840000000004</v>
      </c>
    </row>
    <row r="1325" spans="1:2">
      <c r="A1325" s="726">
        <v>42117</v>
      </c>
      <c r="B1325" s="723">
        <v>6.1346150000000002</v>
      </c>
    </row>
    <row r="1326" spans="1:2">
      <c r="A1326" s="726">
        <v>42118</v>
      </c>
      <c r="B1326" s="723">
        <v>6.2615379999999998</v>
      </c>
    </row>
    <row r="1327" spans="1:2">
      <c r="A1327" s="726">
        <v>42121</v>
      </c>
      <c r="B1327" s="723">
        <v>6.3057679999999996</v>
      </c>
    </row>
    <row r="1328" spans="1:2">
      <c r="A1328" s="726">
        <v>42122</v>
      </c>
      <c r="B1328" s="723">
        <v>6.173076</v>
      </c>
    </row>
    <row r="1329" spans="1:2">
      <c r="A1329" s="726">
        <v>42123</v>
      </c>
      <c r="B1329" s="723">
        <v>6.2211530000000002</v>
      </c>
    </row>
    <row r="1330" spans="1:2">
      <c r="A1330" s="726">
        <v>42124</v>
      </c>
      <c r="B1330" s="723">
        <v>6.5769219999999997</v>
      </c>
    </row>
    <row r="1331" spans="1:2">
      <c r="A1331" s="726">
        <v>42128</v>
      </c>
      <c r="B1331" s="723">
        <v>6.5865369999999999</v>
      </c>
    </row>
    <row r="1332" spans="1:2">
      <c r="A1332" s="726">
        <v>42129</v>
      </c>
      <c r="B1332" s="723">
        <v>6.6538449999999996</v>
      </c>
    </row>
    <row r="1333" spans="1:2">
      <c r="A1333" s="726">
        <v>42130</v>
      </c>
      <c r="B1333" s="723">
        <v>6.798076</v>
      </c>
    </row>
    <row r="1334" spans="1:2">
      <c r="A1334" s="726">
        <v>42131</v>
      </c>
      <c r="B1334" s="723">
        <v>6.9192289999999996</v>
      </c>
    </row>
    <row r="1335" spans="1:2">
      <c r="A1335" s="726">
        <v>42132</v>
      </c>
      <c r="B1335" s="723">
        <v>7.0057679999999998</v>
      </c>
    </row>
    <row r="1336" spans="1:2">
      <c r="A1336" s="726">
        <v>42135</v>
      </c>
      <c r="B1336" s="723">
        <v>7.1692299999999998</v>
      </c>
    </row>
    <row r="1337" spans="1:2">
      <c r="A1337" s="726">
        <v>42136</v>
      </c>
      <c r="B1337" s="723">
        <v>6.9999989999999999</v>
      </c>
    </row>
    <row r="1338" spans="1:2">
      <c r="A1338" s="726">
        <v>42137</v>
      </c>
      <c r="B1338" s="723">
        <v>7.0384599999999997</v>
      </c>
    </row>
    <row r="1339" spans="1:2">
      <c r="A1339" s="726">
        <v>42138</v>
      </c>
      <c r="B1339" s="723">
        <v>7.1153829999999996</v>
      </c>
    </row>
    <row r="1340" spans="1:2">
      <c r="A1340" s="726">
        <v>42139</v>
      </c>
      <c r="B1340" s="723">
        <v>7.3076910000000002</v>
      </c>
    </row>
    <row r="1341" spans="1:2">
      <c r="A1341" s="726">
        <v>42142</v>
      </c>
      <c r="B1341" s="723">
        <v>7.3076910000000002</v>
      </c>
    </row>
    <row r="1342" spans="1:2">
      <c r="A1342" s="726">
        <v>42143</v>
      </c>
      <c r="B1342" s="723">
        <v>7.0884609999999997</v>
      </c>
    </row>
    <row r="1343" spans="1:2">
      <c r="A1343" s="726">
        <v>42144</v>
      </c>
      <c r="B1343" s="723">
        <v>7.1538449999999996</v>
      </c>
    </row>
    <row r="1344" spans="1:2">
      <c r="A1344" s="726">
        <v>42145</v>
      </c>
      <c r="B1344" s="723">
        <v>7.2807690000000003</v>
      </c>
    </row>
    <row r="1345" spans="1:2">
      <c r="A1345" s="726">
        <v>42146</v>
      </c>
      <c r="B1345" s="723">
        <v>7.2365370000000002</v>
      </c>
    </row>
    <row r="1346" spans="1:2">
      <c r="A1346" s="726">
        <v>42149</v>
      </c>
      <c r="B1346" s="723">
        <v>7.3115379999999996</v>
      </c>
    </row>
    <row r="1347" spans="1:2">
      <c r="A1347" s="726">
        <v>42150</v>
      </c>
      <c r="B1347" s="723">
        <v>7.2403829999999996</v>
      </c>
    </row>
    <row r="1348" spans="1:2">
      <c r="A1348" s="726">
        <v>42151</v>
      </c>
      <c r="B1348" s="723">
        <v>7.0692300000000001</v>
      </c>
    </row>
    <row r="1349" spans="1:2">
      <c r="A1349" s="726">
        <v>42152</v>
      </c>
      <c r="B1349" s="723">
        <v>7.0230759999999997</v>
      </c>
    </row>
    <row r="1350" spans="1:2">
      <c r="A1350" s="726">
        <v>42153</v>
      </c>
      <c r="B1350" s="723">
        <v>6.8499990000000004</v>
      </c>
    </row>
    <row r="1351" spans="1:2">
      <c r="A1351" s="726">
        <v>42156</v>
      </c>
      <c r="B1351" s="723">
        <v>6.9788449999999997</v>
      </c>
    </row>
    <row r="1352" spans="1:2">
      <c r="A1352" s="726">
        <v>42157</v>
      </c>
      <c r="B1352" s="723">
        <v>6.9211520000000002</v>
      </c>
    </row>
    <row r="1353" spans="1:2">
      <c r="A1353" s="726">
        <v>42158</v>
      </c>
      <c r="B1353" s="723">
        <v>6.982691</v>
      </c>
    </row>
    <row r="1354" spans="1:2">
      <c r="A1354" s="726">
        <v>42160</v>
      </c>
      <c r="B1354" s="723">
        <v>7.0192290000000002</v>
      </c>
    </row>
    <row r="1355" spans="1:2">
      <c r="A1355" s="726">
        <v>42163</v>
      </c>
      <c r="B1355" s="723">
        <v>7.0192290000000002</v>
      </c>
    </row>
    <row r="1356" spans="1:2">
      <c r="A1356" s="726">
        <v>42164</v>
      </c>
      <c r="B1356" s="723">
        <v>7.0519230000000004</v>
      </c>
    </row>
    <row r="1357" spans="1:2">
      <c r="A1357" s="726">
        <v>42165</v>
      </c>
      <c r="B1357" s="723">
        <v>6.9249999999999998</v>
      </c>
    </row>
    <row r="1358" spans="1:2">
      <c r="A1358" s="726">
        <v>42166</v>
      </c>
      <c r="B1358" s="723">
        <v>6.9519219999999997</v>
      </c>
    </row>
    <row r="1359" spans="1:2">
      <c r="A1359" s="726">
        <v>42167</v>
      </c>
      <c r="B1359" s="723">
        <v>7.1153829999999996</v>
      </c>
    </row>
    <row r="1360" spans="1:2">
      <c r="A1360" s="726">
        <v>42170</v>
      </c>
      <c r="B1360" s="723">
        <v>7.1923069999999996</v>
      </c>
    </row>
    <row r="1361" spans="1:2">
      <c r="A1361" s="726">
        <v>42171</v>
      </c>
      <c r="B1361" s="723">
        <v>7.2115369999999999</v>
      </c>
    </row>
    <row r="1362" spans="1:2">
      <c r="A1362" s="726">
        <v>42172</v>
      </c>
      <c r="B1362" s="723">
        <v>7.2038450000000003</v>
      </c>
    </row>
    <row r="1363" spans="1:2">
      <c r="A1363" s="726">
        <v>42173</v>
      </c>
      <c r="B1363" s="723">
        <v>7.2461529999999996</v>
      </c>
    </row>
    <row r="1364" spans="1:2">
      <c r="A1364" s="726">
        <v>42174</v>
      </c>
      <c r="B1364" s="723">
        <v>7.2192299999999996</v>
      </c>
    </row>
    <row r="1365" spans="1:2">
      <c r="A1365" s="726">
        <v>42177</v>
      </c>
      <c r="B1365" s="723">
        <v>7.4769220000000001</v>
      </c>
    </row>
    <row r="1366" spans="1:2">
      <c r="A1366" s="726">
        <v>42178</v>
      </c>
      <c r="B1366" s="723">
        <v>7.5038450000000001</v>
      </c>
    </row>
    <row r="1367" spans="1:2">
      <c r="A1367" s="726">
        <v>42179</v>
      </c>
      <c r="B1367" s="723">
        <v>7.4634600000000004</v>
      </c>
    </row>
    <row r="1368" spans="1:2">
      <c r="A1368" s="726">
        <v>42180</v>
      </c>
      <c r="B1368" s="723">
        <v>7.4115380000000002</v>
      </c>
    </row>
    <row r="1369" spans="1:2">
      <c r="A1369" s="726">
        <v>42181</v>
      </c>
      <c r="B1369" s="723">
        <v>7.6249989999999999</v>
      </c>
    </row>
    <row r="1370" spans="1:2">
      <c r="A1370" s="726">
        <v>42184</v>
      </c>
      <c r="B1370" s="723">
        <v>7.3076910000000002</v>
      </c>
    </row>
    <row r="1371" spans="1:2">
      <c r="A1371" s="726">
        <v>42185</v>
      </c>
      <c r="B1371" s="723">
        <v>7.7076909999999996</v>
      </c>
    </row>
    <row r="1372" spans="1:2">
      <c r="A1372" s="726">
        <v>42186</v>
      </c>
      <c r="B1372" s="723">
        <v>7.8423059999999998</v>
      </c>
    </row>
    <row r="1373" spans="1:2">
      <c r="A1373" s="726">
        <v>42187</v>
      </c>
      <c r="B1373" s="723">
        <v>8.0288450000000005</v>
      </c>
    </row>
    <row r="1374" spans="1:2">
      <c r="A1374" s="726">
        <v>42188</v>
      </c>
      <c r="B1374" s="723">
        <v>8.2499990000000007</v>
      </c>
    </row>
    <row r="1375" spans="1:2">
      <c r="A1375" s="726">
        <v>42191</v>
      </c>
      <c r="B1375" s="723">
        <v>8.1826910000000002</v>
      </c>
    </row>
    <row r="1376" spans="1:2">
      <c r="A1376" s="726">
        <v>42192</v>
      </c>
      <c r="B1376" s="723">
        <v>8.4999990000000007</v>
      </c>
    </row>
    <row r="1377" spans="1:2">
      <c r="A1377" s="726">
        <v>42193</v>
      </c>
      <c r="B1377" s="723">
        <v>8.0923069999999999</v>
      </c>
    </row>
    <row r="1378" spans="1:2">
      <c r="A1378" s="726">
        <v>42195</v>
      </c>
      <c r="B1378" s="723">
        <v>7.9692299999999996</v>
      </c>
    </row>
    <row r="1379" spans="1:2">
      <c r="A1379" s="726">
        <v>42198</v>
      </c>
      <c r="B1379" s="723">
        <v>8.048076</v>
      </c>
    </row>
    <row r="1380" spans="1:2">
      <c r="A1380" s="726">
        <v>42199</v>
      </c>
      <c r="B1380" s="723">
        <v>8.0576910000000002</v>
      </c>
    </row>
    <row r="1381" spans="1:2">
      <c r="A1381" s="726">
        <v>42200</v>
      </c>
      <c r="B1381" s="723">
        <v>8.2692289999999993</v>
      </c>
    </row>
    <row r="1382" spans="1:2">
      <c r="A1382" s="726">
        <v>42201</v>
      </c>
      <c r="B1382" s="723">
        <v>8.2269220000000001</v>
      </c>
    </row>
    <row r="1383" spans="1:2">
      <c r="A1383" s="726">
        <v>42202</v>
      </c>
      <c r="B1383" s="723">
        <v>8.048076</v>
      </c>
    </row>
    <row r="1384" spans="1:2">
      <c r="A1384" s="726">
        <v>42205</v>
      </c>
      <c r="B1384" s="723">
        <v>7.9999989999999999</v>
      </c>
    </row>
    <row r="1385" spans="1:2">
      <c r="A1385" s="726">
        <v>42206</v>
      </c>
      <c r="B1385" s="723">
        <v>8.3442299999999996</v>
      </c>
    </row>
    <row r="1386" spans="1:2">
      <c r="A1386" s="726">
        <v>42207</v>
      </c>
      <c r="B1386" s="723">
        <v>8.4134600000000006</v>
      </c>
    </row>
    <row r="1387" spans="1:2">
      <c r="A1387" s="726">
        <v>42208</v>
      </c>
      <c r="B1387" s="723">
        <v>8.0096139999999991</v>
      </c>
    </row>
    <row r="1388" spans="1:2">
      <c r="A1388" s="726">
        <v>42209</v>
      </c>
      <c r="B1388" s="723">
        <v>8.0576910000000002</v>
      </c>
    </row>
    <row r="1389" spans="1:2">
      <c r="A1389" s="726">
        <v>42212</v>
      </c>
      <c r="B1389" s="723">
        <v>7.9288449999999999</v>
      </c>
    </row>
    <row r="1390" spans="1:2">
      <c r="A1390" s="726">
        <v>42213</v>
      </c>
      <c r="B1390" s="723">
        <v>7.8769220000000004</v>
      </c>
    </row>
    <row r="1391" spans="1:2">
      <c r="A1391" s="726">
        <v>42214</v>
      </c>
      <c r="B1391" s="723">
        <v>8.0711530000000007</v>
      </c>
    </row>
    <row r="1392" spans="1:2">
      <c r="A1392" s="726">
        <v>42215</v>
      </c>
      <c r="B1392" s="723">
        <v>8.2076919999999998</v>
      </c>
    </row>
    <row r="1393" spans="1:2">
      <c r="A1393" s="726">
        <v>42216</v>
      </c>
      <c r="B1393" s="723">
        <v>8.3673070000000003</v>
      </c>
    </row>
    <row r="1394" spans="1:2">
      <c r="A1394" s="726">
        <v>42219</v>
      </c>
      <c r="B1394" s="723">
        <v>8.0769219999999997</v>
      </c>
    </row>
    <row r="1395" spans="1:2">
      <c r="A1395" s="726">
        <v>42220</v>
      </c>
      <c r="B1395" s="723">
        <v>8.0461530000000003</v>
      </c>
    </row>
    <row r="1396" spans="1:2">
      <c r="A1396" s="726">
        <v>42221</v>
      </c>
      <c r="B1396" s="723">
        <v>8.0865379999999991</v>
      </c>
    </row>
    <row r="1397" spans="1:2">
      <c r="A1397" s="726">
        <v>42222</v>
      </c>
      <c r="B1397" s="723">
        <v>7.9307679999999996</v>
      </c>
    </row>
    <row r="1398" spans="1:2">
      <c r="A1398" s="726">
        <v>42223</v>
      </c>
      <c r="B1398" s="723">
        <v>7.923076</v>
      </c>
    </row>
    <row r="1399" spans="1:2">
      <c r="A1399" s="726">
        <v>42226</v>
      </c>
      <c r="B1399" s="723">
        <v>8.146153</v>
      </c>
    </row>
    <row r="1400" spans="1:2">
      <c r="A1400" s="726">
        <v>42227</v>
      </c>
      <c r="B1400" s="723">
        <v>7.9653840000000002</v>
      </c>
    </row>
    <row r="1401" spans="1:2">
      <c r="A1401" s="726">
        <v>42228</v>
      </c>
      <c r="B1401" s="723">
        <v>7.8365369999999999</v>
      </c>
    </row>
    <row r="1402" spans="1:2">
      <c r="A1402" s="726">
        <v>42229</v>
      </c>
      <c r="B1402" s="723">
        <v>7.8365369999999999</v>
      </c>
    </row>
    <row r="1403" spans="1:2">
      <c r="A1403" s="726">
        <v>42230</v>
      </c>
      <c r="B1403" s="723">
        <v>7.7730759999999997</v>
      </c>
    </row>
    <row r="1404" spans="1:2">
      <c r="A1404" s="726">
        <v>42233</v>
      </c>
      <c r="B1404" s="723">
        <v>7.8519220000000001</v>
      </c>
    </row>
    <row r="1405" spans="1:2">
      <c r="A1405" s="726">
        <v>42234</v>
      </c>
      <c r="B1405" s="723">
        <v>7.8346150000000003</v>
      </c>
    </row>
    <row r="1406" spans="1:2">
      <c r="A1406" s="726">
        <v>42235</v>
      </c>
      <c r="B1406" s="723">
        <v>7.4807680000000003</v>
      </c>
    </row>
    <row r="1407" spans="1:2">
      <c r="A1407" s="726">
        <v>42236</v>
      </c>
      <c r="B1407" s="723">
        <v>7.4807680000000003</v>
      </c>
    </row>
    <row r="1408" spans="1:2">
      <c r="A1408" s="726">
        <v>42237</v>
      </c>
      <c r="B1408" s="723">
        <v>7.4288449999999999</v>
      </c>
    </row>
    <row r="1409" spans="1:2">
      <c r="A1409" s="726">
        <v>42240</v>
      </c>
      <c r="B1409" s="723">
        <v>7.2673059999999996</v>
      </c>
    </row>
    <row r="1410" spans="1:2">
      <c r="A1410" s="726">
        <v>42241</v>
      </c>
      <c r="B1410" s="723">
        <v>7.1326910000000003</v>
      </c>
    </row>
    <row r="1411" spans="1:2">
      <c r="A1411" s="726">
        <v>42242</v>
      </c>
      <c r="B1411" s="723">
        <v>7.6307689999999999</v>
      </c>
    </row>
    <row r="1412" spans="1:2">
      <c r="A1412" s="726">
        <v>42243</v>
      </c>
      <c r="B1412" s="723">
        <v>7.5423070000000001</v>
      </c>
    </row>
    <row r="1413" spans="1:2">
      <c r="A1413" s="726">
        <v>42244</v>
      </c>
      <c r="B1413" s="723">
        <v>7.673076</v>
      </c>
    </row>
    <row r="1414" spans="1:2">
      <c r="A1414" s="726">
        <v>42247</v>
      </c>
      <c r="B1414" s="723">
        <v>7.6346150000000002</v>
      </c>
    </row>
    <row r="1415" spans="1:2">
      <c r="A1415" s="726">
        <v>42248</v>
      </c>
      <c r="B1415" s="723">
        <v>7.5173069999999997</v>
      </c>
    </row>
    <row r="1416" spans="1:2">
      <c r="A1416" s="726">
        <v>42249</v>
      </c>
      <c r="B1416" s="723">
        <v>7.3519220000000001</v>
      </c>
    </row>
    <row r="1417" spans="1:2">
      <c r="A1417" s="726">
        <v>42250</v>
      </c>
      <c r="B1417" s="723">
        <v>7.498075</v>
      </c>
    </row>
    <row r="1418" spans="1:2">
      <c r="A1418" s="726">
        <v>42251</v>
      </c>
      <c r="B1418" s="723">
        <v>7.3673060000000001</v>
      </c>
    </row>
    <row r="1419" spans="1:2">
      <c r="A1419" s="726">
        <v>42255</v>
      </c>
      <c r="B1419" s="723">
        <v>7.4769220000000001</v>
      </c>
    </row>
    <row r="1420" spans="1:2">
      <c r="A1420" s="726">
        <v>42256</v>
      </c>
      <c r="B1420" s="723">
        <v>7.482691</v>
      </c>
    </row>
    <row r="1421" spans="1:2">
      <c r="A1421" s="726">
        <v>42257</v>
      </c>
      <c r="B1421" s="723">
        <v>7.673076</v>
      </c>
    </row>
    <row r="1422" spans="1:2">
      <c r="A1422" s="726">
        <v>42258</v>
      </c>
      <c r="B1422" s="723">
        <v>7.673076</v>
      </c>
    </row>
    <row r="1423" spans="1:2">
      <c r="A1423" s="726">
        <v>42261</v>
      </c>
      <c r="B1423" s="723">
        <v>7.7596150000000002</v>
      </c>
    </row>
    <row r="1424" spans="1:2">
      <c r="A1424" s="726">
        <v>42262</v>
      </c>
      <c r="B1424" s="723">
        <v>7.9384600000000001</v>
      </c>
    </row>
    <row r="1425" spans="1:2">
      <c r="A1425" s="726">
        <v>42263</v>
      </c>
      <c r="B1425" s="723">
        <v>8.1557680000000001</v>
      </c>
    </row>
    <row r="1426" spans="1:2">
      <c r="A1426" s="726">
        <v>42264</v>
      </c>
      <c r="B1426" s="723">
        <v>7.9961529999999996</v>
      </c>
    </row>
    <row r="1427" spans="1:2">
      <c r="A1427" s="726">
        <v>42265</v>
      </c>
      <c r="B1427" s="723">
        <v>7.7942299999999998</v>
      </c>
    </row>
    <row r="1428" spans="1:2">
      <c r="A1428" s="726">
        <v>42268</v>
      </c>
      <c r="B1428" s="723">
        <v>7.6346150000000002</v>
      </c>
    </row>
    <row r="1429" spans="1:2">
      <c r="A1429" s="726">
        <v>42269</v>
      </c>
      <c r="B1429" s="723">
        <v>7.7519220000000004</v>
      </c>
    </row>
    <row r="1430" spans="1:2">
      <c r="A1430" s="726">
        <v>42270</v>
      </c>
      <c r="B1430" s="723">
        <v>7.5596139999999998</v>
      </c>
    </row>
    <row r="1431" spans="1:2">
      <c r="A1431" s="726">
        <v>42271</v>
      </c>
      <c r="B1431" s="723">
        <v>7.6288460000000002</v>
      </c>
    </row>
    <row r="1432" spans="1:2">
      <c r="A1432" s="726">
        <v>42272</v>
      </c>
      <c r="B1432" s="723">
        <v>7.4999989999999999</v>
      </c>
    </row>
    <row r="1433" spans="1:2">
      <c r="A1433" s="726">
        <v>42275</v>
      </c>
      <c r="B1433" s="723">
        <v>7.4134609999999999</v>
      </c>
    </row>
    <row r="1434" spans="1:2">
      <c r="A1434" s="726">
        <v>42276</v>
      </c>
      <c r="B1434" s="723">
        <v>7.3692289999999998</v>
      </c>
    </row>
    <row r="1435" spans="1:2">
      <c r="A1435" s="726">
        <v>42277</v>
      </c>
      <c r="B1435" s="723">
        <v>7.5192300000000003</v>
      </c>
    </row>
    <row r="1436" spans="1:2">
      <c r="A1436" s="726">
        <v>42278</v>
      </c>
      <c r="B1436" s="723">
        <v>7.6288460000000002</v>
      </c>
    </row>
    <row r="1437" spans="1:2">
      <c r="A1437" s="726">
        <v>42279</v>
      </c>
      <c r="B1437" s="723">
        <v>7.8134600000000001</v>
      </c>
    </row>
    <row r="1438" spans="1:2">
      <c r="A1438" s="726">
        <v>42282</v>
      </c>
      <c r="B1438" s="723">
        <v>7.5673069999999996</v>
      </c>
    </row>
    <row r="1439" spans="1:2">
      <c r="A1439" s="726">
        <v>42283</v>
      </c>
      <c r="B1439" s="723">
        <v>7.7365380000000004</v>
      </c>
    </row>
    <row r="1440" spans="1:2">
      <c r="A1440" s="726">
        <v>42284</v>
      </c>
      <c r="B1440" s="723">
        <v>8.0173070000000006</v>
      </c>
    </row>
    <row r="1441" spans="1:2">
      <c r="A1441" s="726">
        <v>42285</v>
      </c>
      <c r="B1441" s="723">
        <v>8.1230759999999993</v>
      </c>
    </row>
    <row r="1442" spans="1:2">
      <c r="A1442" s="726">
        <v>42286</v>
      </c>
      <c r="B1442" s="723">
        <v>7.9480750000000002</v>
      </c>
    </row>
    <row r="1443" spans="1:2">
      <c r="A1443" s="726">
        <v>42290</v>
      </c>
      <c r="B1443" s="723">
        <v>7.8365369999999999</v>
      </c>
    </row>
    <row r="1444" spans="1:2">
      <c r="A1444" s="726">
        <v>42291</v>
      </c>
      <c r="B1444" s="723">
        <v>7.6846139999999998</v>
      </c>
    </row>
    <row r="1445" spans="1:2">
      <c r="A1445" s="726">
        <v>42292</v>
      </c>
      <c r="B1445" s="723">
        <v>7.7596150000000002</v>
      </c>
    </row>
    <row r="1446" spans="1:2">
      <c r="A1446" s="726">
        <v>42293</v>
      </c>
      <c r="B1446" s="723">
        <v>7.8173060000000003</v>
      </c>
    </row>
    <row r="1447" spans="1:2">
      <c r="A1447" s="726">
        <v>42296</v>
      </c>
      <c r="B1447" s="723">
        <v>7.8230760000000004</v>
      </c>
    </row>
    <row r="1448" spans="1:2">
      <c r="A1448" s="726">
        <v>42297</v>
      </c>
      <c r="B1448" s="723">
        <v>8.0192300000000003</v>
      </c>
    </row>
    <row r="1449" spans="1:2">
      <c r="A1449" s="726">
        <v>42298</v>
      </c>
      <c r="B1449" s="723">
        <v>7.9788449999999997</v>
      </c>
    </row>
    <row r="1450" spans="1:2">
      <c r="A1450" s="726">
        <v>42299</v>
      </c>
      <c r="B1450" s="723">
        <v>8.3653829999999996</v>
      </c>
    </row>
    <row r="1451" spans="1:2">
      <c r="A1451" s="726">
        <v>42300</v>
      </c>
      <c r="B1451" s="723">
        <v>8.1615369999999992</v>
      </c>
    </row>
    <row r="1452" spans="1:2">
      <c r="A1452" s="726">
        <v>42303</v>
      </c>
      <c r="B1452" s="723">
        <v>8.0769219999999997</v>
      </c>
    </row>
    <row r="1453" spans="1:2">
      <c r="A1453" s="726">
        <v>42304</v>
      </c>
      <c r="B1453" s="723">
        <v>8.0384600000000006</v>
      </c>
    </row>
    <row r="1454" spans="1:2">
      <c r="A1454" s="726">
        <v>42305</v>
      </c>
      <c r="B1454" s="723">
        <v>7.863461</v>
      </c>
    </row>
    <row r="1455" spans="1:2">
      <c r="A1455" s="726">
        <v>42306</v>
      </c>
      <c r="B1455" s="723">
        <v>7.596152</v>
      </c>
    </row>
    <row r="1456" spans="1:2">
      <c r="A1456" s="726">
        <v>42307</v>
      </c>
      <c r="B1456" s="723">
        <v>7.6903829999999997</v>
      </c>
    </row>
    <row r="1457" spans="1:2">
      <c r="A1457" s="726">
        <v>42311</v>
      </c>
      <c r="B1457" s="723">
        <v>7.923076</v>
      </c>
    </row>
    <row r="1458" spans="1:2">
      <c r="A1458" s="726">
        <v>42312</v>
      </c>
      <c r="B1458" s="723">
        <v>8.0961529999999993</v>
      </c>
    </row>
    <row r="1459" spans="1:2">
      <c r="A1459" s="726">
        <v>42313</v>
      </c>
      <c r="B1459" s="723">
        <v>8.1249990000000007</v>
      </c>
    </row>
    <row r="1460" spans="1:2">
      <c r="A1460" s="726">
        <v>42314</v>
      </c>
      <c r="B1460" s="723">
        <v>8.0461530000000003</v>
      </c>
    </row>
    <row r="1461" spans="1:2">
      <c r="A1461" s="726">
        <v>42317</v>
      </c>
      <c r="B1461" s="723">
        <v>7.8826910000000003</v>
      </c>
    </row>
    <row r="1462" spans="1:2">
      <c r="A1462" s="726">
        <v>42318</v>
      </c>
      <c r="B1462" s="723">
        <v>7.7346149999999998</v>
      </c>
    </row>
    <row r="1463" spans="1:2">
      <c r="A1463" s="726">
        <v>42319</v>
      </c>
      <c r="B1463" s="723">
        <v>7.9807680000000003</v>
      </c>
    </row>
    <row r="1464" spans="1:2">
      <c r="A1464" s="726">
        <v>42320</v>
      </c>
      <c r="B1464" s="723">
        <v>7.9865380000000004</v>
      </c>
    </row>
    <row r="1465" spans="1:2">
      <c r="A1465" s="726">
        <v>42321</v>
      </c>
      <c r="B1465" s="723">
        <v>8.1096149999999998</v>
      </c>
    </row>
    <row r="1466" spans="1:2">
      <c r="A1466" s="726">
        <v>42324</v>
      </c>
      <c r="B1466" s="723">
        <v>8.1115379999999995</v>
      </c>
    </row>
    <row r="1467" spans="1:2">
      <c r="A1467" s="726">
        <v>42325</v>
      </c>
      <c r="B1467" s="723">
        <v>8.2826909999999998</v>
      </c>
    </row>
    <row r="1468" spans="1:2">
      <c r="A1468" s="726">
        <v>42326</v>
      </c>
      <c r="B1468" s="723">
        <v>8.2673059999999996</v>
      </c>
    </row>
    <row r="1469" spans="1:2">
      <c r="A1469" s="726">
        <v>42327</v>
      </c>
      <c r="B1469" s="723">
        <v>8.2365370000000002</v>
      </c>
    </row>
    <row r="1470" spans="1:2">
      <c r="A1470" s="726">
        <v>42331</v>
      </c>
      <c r="B1470" s="723">
        <v>8.2519220000000004</v>
      </c>
    </row>
    <row r="1471" spans="1:2">
      <c r="A1471" s="726">
        <v>42332</v>
      </c>
      <c r="B1471" s="723">
        <v>8.3365379999999991</v>
      </c>
    </row>
    <row r="1472" spans="1:2">
      <c r="A1472" s="726">
        <v>42333</v>
      </c>
      <c r="B1472" s="723">
        <v>8.271153</v>
      </c>
    </row>
    <row r="1473" spans="1:2">
      <c r="A1473" s="726">
        <v>42334</v>
      </c>
      <c r="B1473" s="723">
        <v>8.2230760000000007</v>
      </c>
    </row>
    <row r="1474" spans="1:2">
      <c r="A1474" s="726">
        <v>42335</v>
      </c>
      <c r="B1474" s="723">
        <v>7.7846140000000004</v>
      </c>
    </row>
    <row r="1475" spans="1:2">
      <c r="A1475" s="726">
        <v>42338</v>
      </c>
      <c r="B1475" s="723">
        <v>7.6249989999999999</v>
      </c>
    </row>
    <row r="1476" spans="1:2">
      <c r="A1476" s="726">
        <v>42339</v>
      </c>
      <c r="B1476" s="723">
        <v>7.8057679999999996</v>
      </c>
    </row>
    <row r="1477" spans="1:2">
      <c r="A1477" s="726">
        <v>42340</v>
      </c>
      <c r="B1477" s="723">
        <v>7.596152</v>
      </c>
    </row>
    <row r="1478" spans="1:2">
      <c r="A1478" s="726">
        <v>42341</v>
      </c>
      <c r="B1478" s="723">
        <v>7.5576910000000002</v>
      </c>
    </row>
    <row r="1479" spans="1:2">
      <c r="A1479" s="726">
        <v>42342</v>
      </c>
      <c r="B1479" s="723">
        <v>7.4999989999999999</v>
      </c>
    </row>
    <row r="1480" spans="1:2">
      <c r="A1480" s="726">
        <v>42345</v>
      </c>
      <c r="B1480" s="723">
        <v>7.6019220000000001</v>
      </c>
    </row>
    <row r="1481" spans="1:2">
      <c r="A1481" s="726">
        <v>42346</v>
      </c>
      <c r="B1481" s="723">
        <v>7.4942299999999999</v>
      </c>
    </row>
    <row r="1482" spans="1:2">
      <c r="A1482" s="726">
        <v>42347</v>
      </c>
      <c r="B1482" s="723">
        <v>7.9326910000000002</v>
      </c>
    </row>
    <row r="1483" spans="1:2">
      <c r="A1483" s="726">
        <v>42348</v>
      </c>
      <c r="B1483" s="723">
        <v>7.6211529999999996</v>
      </c>
    </row>
    <row r="1484" spans="1:2">
      <c r="A1484" s="726">
        <v>42349</v>
      </c>
      <c r="B1484" s="723">
        <v>7.5884600000000004</v>
      </c>
    </row>
    <row r="1485" spans="1:2">
      <c r="A1485" s="726">
        <v>42352</v>
      </c>
      <c r="B1485" s="723">
        <v>7.4615369999999999</v>
      </c>
    </row>
    <row r="1486" spans="1:2">
      <c r="A1486" s="726">
        <v>42353</v>
      </c>
      <c r="B1486" s="723">
        <v>7.2499989999999999</v>
      </c>
    </row>
    <row r="1487" spans="1:2">
      <c r="A1487" s="726">
        <v>42354</v>
      </c>
      <c r="B1487" s="723">
        <v>7.1153829999999996</v>
      </c>
    </row>
    <row r="1488" spans="1:2">
      <c r="A1488" s="726">
        <v>42355</v>
      </c>
      <c r="B1488" s="723">
        <v>7.3980759999999997</v>
      </c>
    </row>
    <row r="1489" spans="1:2">
      <c r="A1489" s="726">
        <v>42356</v>
      </c>
      <c r="B1489" s="723">
        <v>6.9230749999999999</v>
      </c>
    </row>
    <row r="1490" spans="1:2">
      <c r="A1490" s="726">
        <v>42359</v>
      </c>
      <c r="B1490" s="723">
        <v>6.8211529999999998</v>
      </c>
    </row>
    <row r="1491" spans="1:2">
      <c r="A1491" s="726">
        <v>42360</v>
      </c>
      <c r="B1491" s="723">
        <v>6.7307680000000003</v>
      </c>
    </row>
    <row r="1492" spans="1:2">
      <c r="A1492" s="726">
        <v>42361</v>
      </c>
      <c r="B1492" s="723">
        <v>6.949999</v>
      </c>
    </row>
    <row r="1493" spans="1:2">
      <c r="A1493" s="726">
        <v>42366</v>
      </c>
      <c r="B1493" s="723">
        <v>7.0576920000000003</v>
      </c>
    </row>
    <row r="1494" spans="1:2">
      <c r="A1494" s="726">
        <v>42367</v>
      </c>
      <c r="B1494" s="723">
        <v>6.9692299999999996</v>
      </c>
    </row>
    <row r="1495" spans="1:2">
      <c r="A1495" s="726">
        <v>42368</v>
      </c>
      <c r="B1495" s="723">
        <v>6.8230750000000002</v>
      </c>
    </row>
    <row r="1496" spans="1:2">
      <c r="A1496" s="726">
        <v>42373</v>
      </c>
      <c r="B1496" s="723">
        <v>6.7615369999999997</v>
      </c>
    </row>
    <row r="1497" spans="1:2">
      <c r="A1497" s="726">
        <v>42374</v>
      </c>
      <c r="B1497" s="723">
        <v>7.0769219999999997</v>
      </c>
    </row>
    <row r="1498" spans="1:2">
      <c r="A1498" s="726">
        <v>42375</v>
      </c>
      <c r="B1498" s="723">
        <v>7.1423059999999996</v>
      </c>
    </row>
    <row r="1499" spans="1:2">
      <c r="A1499" s="726">
        <v>42376</v>
      </c>
      <c r="B1499" s="723">
        <v>7.2346139999999997</v>
      </c>
    </row>
    <row r="1500" spans="1:2">
      <c r="A1500" s="726">
        <v>42377</v>
      </c>
      <c r="B1500" s="723">
        <v>7.1769220000000002</v>
      </c>
    </row>
    <row r="1501" spans="1:2">
      <c r="A1501" s="726">
        <v>42380</v>
      </c>
      <c r="B1501" s="723">
        <v>7.1673070000000001</v>
      </c>
    </row>
    <row r="1502" spans="1:2">
      <c r="A1502" s="726">
        <v>42381</v>
      </c>
      <c r="B1502" s="723">
        <v>7.2788449999999996</v>
      </c>
    </row>
    <row r="1503" spans="1:2">
      <c r="A1503" s="726">
        <v>42382</v>
      </c>
      <c r="B1503" s="723">
        <v>7.2730750000000004</v>
      </c>
    </row>
    <row r="1504" spans="1:2">
      <c r="A1504" s="726">
        <v>42383</v>
      </c>
      <c r="B1504" s="723">
        <v>7.3269219999999997</v>
      </c>
    </row>
    <row r="1505" spans="1:2">
      <c r="A1505" s="726">
        <v>42384</v>
      </c>
      <c r="B1505" s="723">
        <v>7.3365369999999999</v>
      </c>
    </row>
    <row r="1506" spans="1:2">
      <c r="A1506" s="726">
        <v>42387</v>
      </c>
      <c r="B1506" s="723">
        <v>7.1249989999999999</v>
      </c>
    </row>
    <row r="1507" spans="1:2">
      <c r="A1507" s="726">
        <v>42388</v>
      </c>
      <c r="B1507" s="723">
        <v>7.2423060000000001</v>
      </c>
    </row>
    <row r="1508" spans="1:2">
      <c r="A1508" s="726">
        <v>42389</v>
      </c>
      <c r="B1508" s="723">
        <v>7.0307680000000001</v>
      </c>
    </row>
    <row r="1509" spans="1:2">
      <c r="A1509" s="726">
        <v>42390</v>
      </c>
      <c r="B1509" s="723">
        <v>7.271153</v>
      </c>
    </row>
    <row r="1510" spans="1:2">
      <c r="A1510" s="726">
        <v>42391</v>
      </c>
      <c r="B1510" s="723">
        <v>7.4730759999999998</v>
      </c>
    </row>
    <row r="1511" spans="1:2">
      <c r="A1511" s="726">
        <v>42395</v>
      </c>
      <c r="B1511" s="723">
        <v>7.4307679999999996</v>
      </c>
    </row>
    <row r="1512" spans="1:2">
      <c r="A1512" s="726">
        <v>42396</v>
      </c>
      <c r="B1512" s="723">
        <v>7.4903829999999996</v>
      </c>
    </row>
    <row r="1513" spans="1:2">
      <c r="A1513" s="726">
        <v>42397</v>
      </c>
      <c r="B1513" s="723">
        <v>7.6346150000000002</v>
      </c>
    </row>
    <row r="1514" spans="1:2">
      <c r="A1514" s="726">
        <v>42398</v>
      </c>
      <c r="B1514" s="723">
        <v>7.9769220000000001</v>
      </c>
    </row>
    <row r="1515" spans="1:2">
      <c r="A1515" s="726">
        <v>42401</v>
      </c>
      <c r="B1515" s="723">
        <v>8.1442300000000003</v>
      </c>
    </row>
    <row r="1516" spans="1:2">
      <c r="A1516" s="726">
        <v>42402</v>
      </c>
      <c r="B1516" s="723">
        <v>8.1249990000000007</v>
      </c>
    </row>
    <row r="1517" spans="1:2">
      <c r="A1517" s="726">
        <v>42403</v>
      </c>
      <c r="B1517" s="723">
        <v>8.3461529999999993</v>
      </c>
    </row>
    <row r="1518" spans="1:2">
      <c r="A1518" s="726">
        <v>42404</v>
      </c>
      <c r="B1518" s="723">
        <v>8.3942289999999993</v>
      </c>
    </row>
    <row r="1519" spans="1:2">
      <c r="A1519" s="726">
        <v>42405</v>
      </c>
      <c r="B1519" s="723">
        <v>8.2326910000000009</v>
      </c>
    </row>
    <row r="1520" spans="1:2">
      <c r="A1520" s="726">
        <v>42410</v>
      </c>
      <c r="B1520" s="723">
        <v>8.4423069999999996</v>
      </c>
    </row>
    <row r="1521" spans="1:2">
      <c r="A1521" s="726">
        <v>42411</v>
      </c>
      <c r="B1521" s="723">
        <v>8.2499990000000007</v>
      </c>
    </row>
    <row r="1522" spans="1:2">
      <c r="A1522" s="726">
        <v>42412</v>
      </c>
      <c r="B1522" s="723">
        <v>8.1923069999999996</v>
      </c>
    </row>
    <row r="1523" spans="1:2">
      <c r="A1523" s="726">
        <v>42415</v>
      </c>
      <c r="B1523" s="723">
        <v>8.2019219999999997</v>
      </c>
    </row>
    <row r="1524" spans="1:2">
      <c r="A1524" s="726">
        <v>42416</v>
      </c>
      <c r="B1524" s="723">
        <v>8.4269219999999994</v>
      </c>
    </row>
    <row r="1525" spans="1:2">
      <c r="A1525" s="726">
        <v>42417</v>
      </c>
      <c r="B1525" s="723">
        <v>8.4153839999999995</v>
      </c>
    </row>
    <row r="1526" spans="1:2">
      <c r="A1526" s="726">
        <v>42418</v>
      </c>
      <c r="B1526" s="723">
        <v>8.5576910000000002</v>
      </c>
    </row>
    <row r="1527" spans="1:2">
      <c r="A1527" s="726">
        <v>42419</v>
      </c>
      <c r="B1527" s="723">
        <v>8.7788450000000005</v>
      </c>
    </row>
    <row r="1528" spans="1:2">
      <c r="A1528" s="726">
        <v>42422</v>
      </c>
      <c r="B1528" s="723">
        <v>8.8173069999999996</v>
      </c>
    </row>
    <row r="1529" spans="1:2">
      <c r="A1529" s="726">
        <v>42423</v>
      </c>
      <c r="B1529" s="723">
        <v>8.7076910000000005</v>
      </c>
    </row>
    <row r="1530" spans="1:2">
      <c r="A1530" s="726">
        <v>42424</v>
      </c>
      <c r="B1530" s="723">
        <v>8.6923069999999996</v>
      </c>
    </row>
    <row r="1531" spans="1:2">
      <c r="A1531" s="726">
        <v>42425</v>
      </c>
      <c r="B1531" s="723">
        <v>8.5288450000000005</v>
      </c>
    </row>
    <row r="1532" spans="1:2">
      <c r="A1532" s="726">
        <v>42426</v>
      </c>
      <c r="B1532" s="723">
        <v>8.6153829999999996</v>
      </c>
    </row>
    <row r="1533" spans="1:2">
      <c r="A1533" s="726">
        <v>42429</v>
      </c>
      <c r="B1533" s="723">
        <v>8.8480760000000007</v>
      </c>
    </row>
    <row r="1534" spans="1:2">
      <c r="A1534" s="726">
        <v>42430</v>
      </c>
      <c r="B1534" s="723">
        <v>8.9442299999999992</v>
      </c>
    </row>
    <row r="1535" spans="1:2">
      <c r="A1535" s="726">
        <v>42431</v>
      </c>
      <c r="B1535" s="723">
        <v>9.0326909999999998</v>
      </c>
    </row>
    <row r="1536" spans="1:2">
      <c r="A1536" s="726">
        <v>42432</v>
      </c>
      <c r="B1536" s="723">
        <v>8.9365369999999995</v>
      </c>
    </row>
    <row r="1537" spans="1:2">
      <c r="A1537" s="726">
        <v>42433</v>
      </c>
      <c r="B1537" s="723">
        <v>8.9519219999999997</v>
      </c>
    </row>
    <row r="1538" spans="1:2">
      <c r="A1538" s="726">
        <v>42436</v>
      </c>
      <c r="B1538" s="723">
        <v>8.9846149999999998</v>
      </c>
    </row>
    <row r="1539" spans="1:2">
      <c r="A1539" s="726">
        <v>42437</v>
      </c>
      <c r="B1539" s="723">
        <v>9.1057690000000004</v>
      </c>
    </row>
    <row r="1540" spans="1:2">
      <c r="A1540" s="726">
        <v>42438</v>
      </c>
      <c r="B1540" s="723">
        <v>9.0634599999999992</v>
      </c>
    </row>
    <row r="1541" spans="1:2">
      <c r="A1541" s="726">
        <v>42439</v>
      </c>
      <c r="B1541" s="723">
        <v>9.298076</v>
      </c>
    </row>
    <row r="1542" spans="1:2">
      <c r="A1542" s="726">
        <v>42440</v>
      </c>
      <c r="B1542" s="723">
        <v>9.2365379999999995</v>
      </c>
    </row>
    <row r="1543" spans="1:2">
      <c r="A1543" s="726">
        <v>42443</v>
      </c>
      <c r="B1543" s="723">
        <v>9.1596139999999995</v>
      </c>
    </row>
    <row r="1544" spans="1:2">
      <c r="A1544" s="726">
        <v>42444</v>
      </c>
      <c r="B1544" s="723">
        <v>8.9903840000000006</v>
      </c>
    </row>
    <row r="1545" spans="1:2">
      <c r="A1545" s="726">
        <v>42445</v>
      </c>
      <c r="B1545" s="723">
        <v>8.971152</v>
      </c>
    </row>
    <row r="1546" spans="1:2">
      <c r="A1546" s="726">
        <v>42446</v>
      </c>
      <c r="B1546" s="723">
        <v>9.3692299999999999</v>
      </c>
    </row>
    <row r="1547" spans="1:2">
      <c r="A1547" s="726">
        <v>42447</v>
      </c>
      <c r="B1547" s="723">
        <v>9.7173069999999999</v>
      </c>
    </row>
    <row r="1548" spans="1:2">
      <c r="A1548" s="726">
        <v>42450</v>
      </c>
      <c r="B1548" s="723">
        <v>9.9615369999999999</v>
      </c>
    </row>
    <row r="1549" spans="1:2">
      <c r="A1549" s="726">
        <v>42451</v>
      </c>
      <c r="B1549" s="723">
        <v>9.9134609999999999</v>
      </c>
    </row>
    <row r="1550" spans="1:2">
      <c r="A1550" s="726">
        <v>42452</v>
      </c>
      <c r="B1550" s="723">
        <v>10.048076</v>
      </c>
    </row>
    <row r="1551" spans="1:2">
      <c r="A1551" s="726">
        <v>42453</v>
      </c>
      <c r="B1551" s="723">
        <v>9.9903829999999996</v>
      </c>
    </row>
    <row r="1552" spans="1:2">
      <c r="A1552" s="726">
        <v>42457</v>
      </c>
      <c r="B1552" s="723">
        <v>10.173076</v>
      </c>
    </row>
    <row r="1553" spans="1:2">
      <c r="A1553" s="726">
        <v>42458</v>
      </c>
      <c r="B1553" s="723">
        <v>10.003845</v>
      </c>
    </row>
    <row r="1554" spans="1:2">
      <c r="A1554" s="726">
        <v>42459</v>
      </c>
      <c r="B1554" s="723">
        <v>10.082691000000001</v>
      </c>
    </row>
    <row r="1555" spans="1:2">
      <c r="A1555" s="726">
        <v>42460</v>
      </c>
      <c r="B1555" s="723">
        <v>10.038461</v>
      </c>
    </row>
    <row r="1556" spans="1:2">
      <c r="A1556" s="726">
        <v>42461</v>
      </c>
      <c r="B1556" s="723">
        <v>10.182691</v>
      </c>
    </row>
    <row r="1557" spans="1:2">
      <c r="A1557" s="726">
        <v>42464</v>
      </c>
      <c r="B1557" s="723">
        <v>9.8461529999999993</v>
      </c>
    </row>
    <row r="1558" spans="1:2">
      <c r="A1558" s="726">
        <v>42465</v>
      </c>
      <c r="B1558" s="723">
        <v>9.6653839999999995</v>
      </c>
    </row>
    <row r="1559" spans="1:2">
      <c r="A1559" s="726">
        <v>42466</v>
      </c>
      <c r="B1559" s="723">
        <v>9.6173070000000003</v>
      </c>
    </row>
    <row r="1560" spans="1:2">
      <c r="A1560" s="726">
        <v>42467</v>
      </c>
      <c r="B1560" s="723">
        <v>10.128845999999999</v>
      </c>
    </row>
    <row r="1561" spans="1:2">
      <c r="A1561" s="726">
        <v>42468</v>
      </c>
      <c r="B1561" s="723">
        <v>10.388461</v>
      </c>
    </row>
    <row r="1562" spans="1:2">
      <c r="A1562" s="726">
        <v>42471</v>
      </c>
      <c r="B1562" s="723">
        <v>10.211537</v>
      </c>
    </row>
    <row r="1563" spans="1:2">
      <c r="A1563" s="726">
        <v>42472</v>
      </c>
      <c r="B1563" s="723">
        <v>10.274998999999999</v>
      </c>
    </row>
    <row r="1564" spans="1:2">
      <c r="A1564" s="726">
        <v>42473</v>
      </c>
      <c r="B1564" s="723">
        <v>10.217306000000001</v>
      </c>
    </row>
    <row r="1565" spans="1:2">
      <c r="A1565" s="726">
        <v>42474</v>
      </c>
      <c r="B1565" s="723">
        <v>10.273076</v>
      </c>
    </row>
    <row r="1566" spans="1:2">
      <c r="A1566" s="726">
        <v>42475</v>
      </c>
      <c r="B1566" s="723">
        <v>10.776922000000001</v>
      </c>
    </row>
    <row r="1567" spans="1:2">
      <c r="A1567" s="726">
        <v>42478</v>
      </c>
      <c r="B1567" s="723">
        <v>10.482692</v>
      </c>
    </row>
    <row r="1568" spans="1:2">
      <c r="A1568" s="726">
        <v>42479</v>
      </c>
      <c r="B1568" s="723">
        <v>10.617307</v>
      </c>
    </row>
    <row r="1569" spans="1:2">
      <c r="A1569" s="726">
        <v>42480</v>
      </c>
      <c r="B1569" s="723">
        <v>10.399998999999999</v>
      </c>
    </row>
    <row r="1570" spans="1:2">
      <c r="A1570" s="726">
        <v>42482</v>
      </c>
      <c r="B1570" s="723">
        <v>10.284613999999999</v>
      </c>
    </row>
    <row r="1571" spans="1:2">
      <c r="A1571" s="726">
        <v>42485</v>
      </c>
      <c r="B1571" s="723">
        <v>10.242307</v>
      </c>
    </row>
    <row r="1572" spans="1:2">
      <c r="A1572" s="726">
        <v>42486</v>
      </c>
      <c r="B1572" s="723">
        <v>10.249999000000001</v>
      </c>
    </row>
    <row r="1573" spans="1:2">
      <c r="A1573" s="726">
        <v>42487</v>
      </c>
      <c r="B1573" s="723">
        <v>10.573074999999999</v>
      </c>
    </row>
    <row r="1574" spans="1:2">
      <c r="A1574" s="726">
        <v>42488</v>
      </c>
      <c r="B1574" s="723">
        <v>10.576922</v>
      </c>
    </row>
    <row r="1575" spans="1:2">
      <c r="A1575" s="726">
        <v>42489</v>
      </c>
      <c r="B1575" s="723">
        <v>10.584614999999999</v>
      </c>
    </row>
    <row r="1576" spans="1:2">
      <c r="A1576" s="726">
        <v>42492</v>
      </c>
      <c r="B1576" s="723">
        <v>10.546153</v>
      </c>
    </row>
    <row r="1577" spans="1:2">
      <c r="A1577" s="726">
        <v>42493</v>
      </c>
      <c r="B1577" s="723">
        <v>10.384613999999999</v>
      </c>
    </row>
    <row r="1578" spans="1:2">
      <c r="A1578" s="726">
        <v>42494</v>
      </c>
      <c r="B1578" s="723">
        <v>10.403845</v>
      </c>
    </row>
    <row r="1579" spans="1:2">
      <c r="A1579" s="726">
        <v>42495</v>
      </c>
      <c r="B1579" s="723">
        <v>10.326922</v>
      </c>
    </row>
    <row r="1580" spans="1:2">
      <c r="A1580" s="726">
        <v>42496</v>
      </c>
      <c r="B1580" s="723">
        <v>10.374999000000001</v>
      </c>
    </row>
    <row r="1581" spans="1:2">
      <c r="A1581" s="726">
        <v>42499</v>
      </c>
      <c r="B1581" s="723">
        <v>10.465384</v>
      </c>
    </row>
    <row r="1582" spans="1:2">
      <c r="A1582" s="726">
        <v>42500</v>
      </c>
      <c r="B1582" s="723">
        <v>10.576922</v>
      </c>
    </row>
    <row r="1583" spans="1:2">
      <c r="A1583" s="726">
        <v>42501</v>
      </c>
      <c r="B1583" s="723">
        <v>10.692307</v>
      </c>
    </row>
    <row r="1584" spans="1:2">
      <c r="A1584" s="726">
        <v>42502</v>
      </c>
      <c r="B1584" s="723">
        <v>11.067307</v>
      </c>
    </row>
    <row r="1585" spans="1:2">
      <c r="A1585" s="726">
        <v>42503</v>
      </c>
      <c r="B1585" s="723">
        <v>11.105767999999999</v>
      </c>
    </row>
    <row r="1586" spans="1:2">
      <c r="A1586" s="726">
        <v>42506</v>
      </c>
      <c r="B1586" s="723">
        <v>11.173076</v>
      </c>
    </row>
    <row r="1587" spans="1:2">
      <c r="A1587" s="726">
        <v>42507</v>
      </c>
      <c r="B1587" s="723">
        <v>11.017306</v>
      </c>
    </row>
    <row r="1588" spans="1:2">
      <c r="A1588" s="726">
        <v>42508</v>
      </c>
      <c r="B1588" s="723">
        <v>10.788460000000001</v>
      </c>
    </row>
    <row r="1589" spans="1:2">
      <c r="A1589" s="726">
        <v>42509</v>
      </c>
      <c r="B1589" s="723">
        <v>10.411536999999999</v>
      </c>
    </row>
    <row r="1590" spans="1:2">
      <c r="A1590" s="726">
        <v>42510</v>
      </c>
      <c r="B1590" s="723">
        <v>10.778845</v>
      </c>
    </row>
    <row r="1591" spans="1:2">
      <c r="A1591" s="726">
        <v>42513</v>
      </c>
      <c r="B1591" s="723">
        <v>10.998075999999999</v>
      </c>
    </row>
    <row r="1592" spans="1:2">
      <c r="A1592" s="726">
        <v>42514</v>
      </c>
      <c r="B1592" s="723">
        <v>10.940384</v>
      </c>
    </row>
    <row r="1593" spans="1:2">
      <c r="A1593" s="726">
        <v>42515</v>
      </c>
      <c r="B1593" s="723">
        <v>10.773076</v>
      </c>
    </row>
    <row r="1594" spans="1:2">
      <c r="A1594" s="726">
        <v>42517</v>
      </c>
      <c r="B1594" s="723">
        <v>10.746153</v>
      </c>
    </row>
    <row r="1595" spans="1:2">
      <c r="A1595" s="726">
        <v>42520</v>
      </c>
      <c r="B1595" s="723">
        <v>10.905768999999999</v>
      </c>
    </row>
    <row r="1596" spans="1:2">
      <c r="A1596" s="726">
        <v>42521</v>
      </c>
      <c r="B1596" s="723">
        <v>11.103845</v>
      </c>
    </row>
    <row r="1597" spans="1:2">
      <c r="A1597" s="726">
        <v>42522</v>
      </c>
      <c r="B1597" s="723">
        <v>11.501922</v>
      </c>
    </row>
    <row r="1598" spans="1:2">
      <c r="A1598" s="726">
        <v>42523</v>
      </c>
      <c r="B1598" s="723">
        <v>11.517307000000001</v>
      </c>
    </row>
    <row r="1599" spans="1:2">
      <c r="A1599" s="726">
        <v>42524</v>
      </c>
      <c r="B1599" s="723">
        <v>11.663460000000001</v>
      </c>
    </row>
    <row r="1600" spans="1:2">
      <c r="A1600" s="726">
        <v>42527</v>
      </c>
      <c r="B1600" s="723">
        <v>11.71923</v>
      </c>
    </row>
    <row r="1601" spans="1:2">
      <c r="A1601" s="726">
        <v>42528</v>
      </c>
      <c r="B1601" s="723">
        <v>11.623075999999999</v>
      </c>
    </row>
    <row r="1602" spans="1:2">
      <c r="A1602" s="726">
        <v>42529</v>
      </c>
      <c r="B1602" s="723">
        <v>11.730767999999999</v>
      </c>
    </row>
    <row r="1603" spans="1:2">
      <c r="A1603" s="726">
        <v>42530</v>
      </c>
      <c r="B1603" s="723">
        <v>11.742307</v>
      </c>
    </row>
    <row r="1604" spans="1:2">
      <c r="A1604" s="726">
        <v>42531</v>
      </c>
      <c r="B1604" s="723">
        <v>11.626922</v>
      </c>
    </row>
    <row r="1605" spans="1:2">
      <c r="A1605" s="726">
        <v>42534</v>
      </c>
      <c r="B1605" s="723">
        <v>11.692306</v>
      </c>
    </row>
    <row r="1606" spans="1:2">
      <c r="A1606" s="726">
        <v>42535</v>
      </c>
      <c r="B1606" s="723">
        <v>11.317307</v>
      </c>
    </row>
    <row r="1607" spans="1:2">
      <c r="A1607" s="726">
        <v>42536</v>
      </c>
      <c r="B1607" s="723">
        <v>11.538460000000001</v>
      </c>
    </row>
    <row r="1608" spans="1:2">
      <c r="A1608" s="726">
        <v>42537</v>
      </c>
      <c r="B1608" s="723">
        <v>11.615384000000001</v>
      </c>
    </row>
    <row r="1609" spans="1:2">
      <c r="A1609" s="726">
        <v>42538</v>
      </c>
      <c r="B1609" s="723">
        <v>11.467306000000001</v>
      </c>
    </row>
    <row r="1610" spans="1:2">
      <c r="A1610" s="726">
        <v>42541</v>
      </c>
      <c r="B1610" s="723">
        <v>11.76923</v>
      </c>
    </row>
    <row r="1611" spans="1:2">
      <c r="A1611" s="726">
        <v>42542</v>
      </c>
      <c r="B1611" s="723">
        <v>11.982691000000001</v>
      </c>
    </row>
    <row r="1612" spans="1:2">
      <c r="A1612" s="726">
        <v>42543</v>
      </c>
      <c r="B1612" s="723">
        <v>11.730767999999999</v>
      </c>
    </row>
    <row r="1613" spans="1:2">
      <c r="A1613" s="726">
        <v>42544</v>
      </c>
      <c r="B1613" s="723">
        <v>11.653845</v>
      </c>
    </row>
    <row r="1614" spans="1:2">
      <c r="A1614" s="726">
        <v>42545</v>
      </c>
      <c r="B1614" s="723">
        <v>11.480769</v>
      </c>
    </row>
    <row r="1615" spans="1:2">
      <c r="A1615" s="726">
        <v>42548</v>
      </c>
      <c r="B1615" s="723">
        <v>11.692306</v>
      </c>
    </row>
    <row r="1616" spans="1:2">
      <c r="A1616" s="726">
        <v>42549</v>
      </c>
      <c r="B1616" s="723">
        <v>11.734615</v>
      </c>
    </row>
    <row r="1617" spans="1:2">
      <c r="A1617" s="726">
        <v>42550</v>
      </c>
      <c r="B1617" s="723">
        <v>11.959614999999999</v>
      </c>
    </row>
    <row r="1618" spans="1:2">
      <c r="A1618" s="726">
        <v>42551</v>
      </c>
      <c r="B1618" s="723">
        <v>12.142306</v>
      </c>
    </row>
    <row r="1619" spans="1:2">
      <c r="A1619" s="726">
        <v>42552</v>
      </c>
      <c r="B1619" s="723">
        <v>12.001922</v>
      </c>
    </row>
    <row r="1620" spans="1:2">
      <c r="A1620" s="726">
        <v>42555</v>
      </c>
      <c r="B1620" s="723">
        <v>11.973076000000001</v>
      </c>
    </row>
    <row r="1621" spans="1:2">
      <c r="A1621" s="726">
        <v>42556</v>
      </c>
      <c r="B1621" s="723">
        <v>12.019228999999999</v>
      </c>
    </row>
    <row r="1622" spans="1:2">
      <c r="A1622" s="726">
        <v>42557</v>
      </c>
      <c r="B1622" s="723">
        <v>11.865384000000001</v>
      </c>
    </row>
    <row r="1623" spans="1:2">
      <c r="A1623" s="726">
        <v>42558</v>
      </c>
      <c r="B1623" s="723">
        <v>11.663460000000001</v>
      </c>
    </row>
    <row r="1624" spans="1:2">
      <c r="A1624" s="726">
        <v>42559</v>
      </c>
      <c r="B1624" s="723">
        <v>11.921151999999999</v>
      </c>
    </row>
    <row r="1625" spans="1:2">
      <c r="A1625" s="726">
        <v>42562</v>
      </c>
      <c r="B1625" s="723">
        <v>12.103845</v>
      </c>
    </row>
    <row r="1626" spans="1:2">
      <c r="A1626" s="726">
        <v>42563</v>
      </c>
      <c r="B1626" s="723">
        <v>12.201922</v>
      </c>
    </row>
    <row r="1627" spans="1:2">
      <c r="A1627" s="726">
        <v>42564</v>
      </c>
      <c r="B1627" s="723">
        <v>12.184615000000001</v>
      </c>
    </row>
    <row r="1628" spans="1:2">
      <c r="A1628" s="726">
        <v>42565</v>
      </c>
      <c r="B1628" s="723">
        <v>12.130768</v>
      </c>
    </row>
    <row r="1629" spans="1:2">
      <c r="A1629" s="726">
        <v>42566</v>
      </c>
      <c r="B1629" s="723">
        <v>12.057691999999999</v>
      </c>
    </row>
    <row r="1630" spans="1:2">
      <c r="A1630" s="726">
        <v>42569</v>
      </c>
      <c r="B1630" s="723">
        <v>12.163460000000001</v>
      </c>
    </row>
    <row r="1631" spans="1:2">
      <c r="A1631" s="726">
        <v>42570</v>
      </c>
      <c r="B1631" s="723">
        <v>12.311538000000001</v>
      </c>
    </row>
    <row r="1632" spans="1:2">
      <c r="A1632" s="726">
        <v>42571</v>
      </c>
      <c r="B1632" s="723">
        <v>12.271153</v>
      </c>
    </row>
    <row r="1633" spans="1:2">
      <c r="A1633" s="726">
        <v>42572</v>
      </c>
      <c r="B1633" s="723">
        <v>12.288461</v>
      </c>
    </row>
    <row r="1634" spans="1:2">
      <c r="A1634" s="726">
        <v>42573</v>
      </c>
      <c r="B1634" s="723">
        <v>12.326922</v>
      </c>
    </row>
    <row r="1635" spans="1:2">
      <c r="A1635" s="726">
        <v>42576</v>
      </c>
      <c r="B1635" s="723">
        <v>12.303845000000001</v>
      </c>
    </row>
    <row r="1636" spans="1:2">
      <c r="A1636" s="726">
        <v>42577</v>
      </c>
      <c r="B1636" s="723">
        <v>11.984614000000001</v>
      </c>
    </row>
    <row r="1637" spans="1:2">
      <c r="A1637" s="726">
        <v>42578</v>
      </c>
      <c r="B1637" s="723">
        <v>11.953844999999999</v>
      </c>
    </row>
    <row r="1638" spans="1:2">
      <c r="A1638" s="726">
        <v>42579</v>
      </c>
      <c r="B1638" s="723">
        <v>12.346152999999999</v>
      </c>
    </row>
    <row r="1639" spans="1:2">
      <c r="A1639" s="726">
        <v>42580</v>
      </c>
      <c r="B1639" s="723">
        <v>12.746153</v>
      </c>
    </row>
    <row r="1640" spans="1:2">
      <c r="A1640" s="726">
        <v>42583</v>
      </c>
      <c r="B1640" s="723">
        <v>12.742307</v>
      </c>
    </row>
    <row r="1641" spans="1:2">
      <c r="A1641" s="726">
        <v>42584</v>
      </c>
      <c r="B1641" s="723">
        <v>12.578844999999999</v>
      </c>
    </row>
    <row r="1642" spans="1:2">
      <c r="A1642" s="726">
        <v>42585</v>
      </c>
      <c r="B1642" s="723">
        <v>12.605767999999999</v>
      </c>
    </row>
    <row r="1643" spans="1:2">
      <c r="A1643" s="726">
        <v>42586</v>
      </c>
      <c r="B1643" s="723">
        <v>12.586537</v>
      </c>
    </row>
    <row r="1644" spans="1:2">
      <c r="A1644" s="726">
        <v>42587</v>
      </c>
      <c r="B1644" s="723">
        <v>12.684614</v>
      </c>
    </row>
    <row r="1645" spans="1:2">
      <c r="A1645" s="726">
        <v>42590</v>
      </c>
      <c r="B1645" s="723">
        <v>12.61923</v>
      </c>
    </row>
    <row r="1646" spans="1:2">
      <c r="A1646" s="726">
        <v>42591</v>
      </c>
      <c r="B1646" s="723">
        <v>12.38846</v>
      </c>
    </row>
    <row r="1647" spans="1:2">
      <c r="A1647" s="726">
        <v>42592</v>
      </c>
      <c r="B1647" s="723">
        <v>12.142306</v>
      </c>
    </row>
    <row r="1648" spans="1:2">
      <c r="A1648" s="726">
        <v>42593</v>
      </c>
      <c r="B1648" s="723">
        <v>12.182691999999999</v>
      </c>
    </row>
    <row r="1649" spans="1:2">
      <c r="A1649" s="726">
        <v>42594</v>
      </c>
      <c r="B1649" s="723">
        <v>12.057691999999999</v>
      </c>
    </row>
    <row r="1650" spans="1:2">
      <c r="A1650" s="726">
        <v>42597</v>
      </c>
      <c r="B1650" s="723">
        <v>11.925000000000001</v>
      </c>
    </row>
    <row r="1651" spans="1:2">
      <c r="A1651" s="726">
        <v>42598</v>
      </c>
      <c r="B1651" s="723">
        <v>11.480769</v>
      </c>
    </row>
    <row r="1652" spans="1:2">
      <c r="A1652" s="726">
        <v>42599</v>
      </c>
      <c r="B1652" s="723">
        <v>11.799999</v>
      </c>
    </row>
    <row r="1653" spans="1:2">
      <c r="A1653" s="726">
        <v>42600</v>
      </c>
      <c r="B1653" s="723">
        <v>11.734615</v>
      </c>
    </row>
    <row r="1654" spans="1:2">
      <c r="A1654" s="726">
        <v>42601</v>
      </c>
      <c r="B1654" s="723">
        <v>11.823074999999999</v>
      </c>
    </row>
    <row r="1655" spans="1:2">
      <c r="A1655" s="726">
        <v>42604</v>
      </c>
      <c r="B1655" s="723">
        <v>11.534613999999999</v>
      </c>
    </row>
    <row r="1656" spans="1:2">
      <c r="A1656" s="726">
        <v>42605</v>
      </c>
      <c r="B1656" s="723">
        <v>11.388461</v>
      </c>
    </row>
    <row r="1657" spans="1:2">
      <c r="A1657" s="726">
        <v>42606</v>
      </c>
      <c r="B1657" s="723">
        <v>11.267307000000001</v>
      </c>
    </row>
    <row r="1658" spans="1:2">
      <c r="A1658" s="726">
        <v>42607</v>
      </c>
      <c r="B1658" s="723">
        <v>11.576922</v>
      </c>
    </row>
    <row r="1659" spans="1:2">
      <c r="A1659" s="726">
        <v>42608</v>
      </c>
      <c r="B1659" s="723">
        <v>11.473075</v>
      </c>
    </row>
    <row r="1660" spans="1:2">
      <c r="A1660" s="726">
        <v>42611</v>
      </c>
      <c r="B1660" s="723">
        <v>11.451922</v>
      </c>
    </row>
    <row r="1661" spans="1:2">
      <c r="A1661" s="726">
        <v>42612</v>
      </c>
      <c r="B1661" s="723">
        <v>11.382692</v>
      </c>
    </row>
    <row r="1662" spans="1:2">
      <c r="A1662" s="726">
        <v>42613</v>
      </c>
      <c r="B1662" s="723">
        <v>11.476922999999999</v>
      </c>
    </row>
    <row r="1663" spans="1:2">
      <c r="A1663" s="726">
        <v>42614</v>
      </c>
      <c r="B1663" s="723">
        <v>11.451922</v>
      </c>
    </row>
    <row r="1664" spans="1:2">
      <c r="A1664" s="726">
        <v>42615</v>
      </c>
      <c r="B1664" s="723">
        <v>11.826922</v>
      </c>
    </row>
    <row r="1665" spans="1:2">
      <c r="A1665" s="726">
        <v>42618</v>
      </c>
      <c r="B1665" s="723">
        <v>11.942307</v>
      </c>
    </row>
    <row r="1666" spans="1:2">
      <c r="A1666" s="726">
        <v>42619</v>
      </c>
      <c r="B1666" s="723">
        <v>12.148076</v>
      </c>
    </row>
    <row r="1667" spans="1:2">
      <c r="A1667" s="726">
        <v>42621</v>
      </c>
      <c r="B1667" s="723">
        <v>12.144228999999999</v>
      </c>
    </row>
    <row r="1668" spans="1:2">
      <c r="A1668" s="726">
        <v>42622</v>
      </c>
      <c r="B1668" s="723">
        <v>11.971152999999999</v>
      </c>
    </row>
    <row r="1669" spans="1:2">
      <c r="A1669" s="726">
        <v>42625</v>
      </c>
      <c r="B1669" s="723">
        <v>12.315384</v>
      </c>
    </row>
    <row r="1670" spans="1:2">
      <c r="A1670" s="726">
        <v>42626</v>
      </c>
      <c r="B1670" s="723">
        <v>12.121153</v>
      </c>
    </row>
    <row r="1671" spans="1:2">
      <c r="A1671" s="726">
        <v>42627</v>
      </c>
      <c r="B1671" s="723">
        <v>12.251922</v>
      </c>
    </row>
    <row r="1672" spans="1:2">
      <c r="A1672" s="726">
        <v>42628</v>
      </c>
      <c r="B1672" s="723">
        <v>12.423076</v>
      </c>
    </row>
    <row r="1673" spans="1:2">
      <c r="A1673" s="726">
        <v>42629</v>
      </c>
      <c r="B1673" s="723">
        <v>12.540384</v>
      </c>
    </row>
    <row r="1674" spans="1:2">
      <c r="A1674" s="726">
        <v>42632</v>
      </c>
      <c r="B1674" s="723">
        <v>12.807691</v>
      </c>
    </row>
    <row r="1675" spans="1:2">
      <c r="A1675" s="726">
        <v>42633</v>
      </c>
      <c r="B1675" s="723">
        <v>13.163460000000001</v>
      </c>
    </row>
    <row r="1676" spans="1:2">
      <c r="A1676" s="726">
        <v>42634</v>
      </c>
      <c r="B1676" s="723">
        <v>13.307691999999999</v>
      </c>
    </row>
    <row r="1677" spans="1:2">
      <c r="A1677" s="726">
        <v>42635</v>
      </c>
      <c r="B1677" s="723">
        <v>12.996153</v>
      </c>
    </row>
    <row r="1678" spans="1:2">
      <c r="A1678" s="726">
        <v>42636</v>
      </c>
      <c r="B1678" s="723">
        <v>13.080769</v>
      </c>
    </row>
    <row r="1679" spans="1:2">
      <c r="A1679" s="726">
        <v>42639</v>
      </c>
      <c r="B1679" s="723">
        <v>12.846152999999999</v>
      </c>
    </row>
    <row r="1680" spans="1:2">
      <c r="A1680" s="726">
        <v>42640</v>
      </c>
      <c r="B1680" s="723">
        <v>12.809614</v>
      </c>
    </row>
    <row r="1681" spans="1:2">
      <c r="A1681" s="726">
        <v>42641</v>
      </c>
      <c r="B1681" s="723">
        <v>12.807691</v>
      </c>
    </row>
    <row r="1682" spans="1:2">
      <c r="A1682" s="726">
        <v>42642</v>
      </c>
      <c r="B1682" s="723">
        <v>12.742307</v>
      </c>
    </row>
    <row r="1683" spans="1:2">
      <c r="A1683" s="726">
        <v>42643</v>
      </c>
      <c r="B1683" s="723">
        <v>12.746153</v>
      </c>
    </row>
    <row r="1684" spans="1:2">
      <c r="A1684" s="726">
        <v>42646</v>
      </c>
      <c r="B1684" s="723">
        <v>12.821153000000001</v>
      </c>
    </row>
    <row r="1685" spans="1:2">
      <c r="A1685" s="726">
        <v>42647</v>
      </c>
      <c r="B1685" s="723">
        <v>12.974999</v>
      </c>
    </row>
    <row r="1686" spans="1:2">
      <c r="A1686" s="726">
        <v>42648</v>
      </c>
      <c r="B1686" s="723">
        <v>13.221152999999999</v>
      </c>
    </row>
    <row r="1687" spans="1:2">
      <c r="A1687" s="726">
        <v>42649</v>
      </c>
      <c r="B1687" s="723">
        <v>13.007690999999999</v>
      </c>
    </row>
    <row r="1688" spans="1:2">
      <c r="A1688" s="726">
        <v>42650</v>
      </c>
      <c r="B1688" s="723">
        <v>13.14423</v>
      </c>
    </row>
    <row r="1689" spans="1:2">
      <c r="A1689" s="726">
        <v>42653</v>
      </c>
      <c r="B1689" s="723">
        <v>12.980767999999999</v>
      </c>
    </row>
    <row r="1690" spans="1:2">
      <c r="A1690" s="726">
        <v>42654</v>
      </c>
      <c r="B1690" s="723">
        <v>12.903845</v>
      </c>
    </row>
    <row r="1691" spans="1:2">
      <c r="A1691" s="726">
        <v>42656</v>
      </c>
      <c r="B1691" s="723">
        <v>13.203844999999999</v>
      </c>
    </row>
    <row r="1692" spans="1:2">
      <c r="A1692" s="726">
        <v>42657</v>
      </c>
      <c r="B1692" s="723">
        <v>13.259613999999999</v>
      </c>
    </row>
    <row r="1693" spans="1:2">
      <c r="A1693" s="726">
        <v>42660</v>
      </c>
      <c r="B1693" s="723">
        <v>13.461537</v>
      </c>
    </row>
    <row r="1694" spans="1:2">
      <c r="A1694" s="726">
        <v>42661</v>
      </c>
      <c r="B1694" s="723">
        <v>13.442307</v>
      </c>
    </row>
    <row r="1695" spans="1:2">
      <c r="A1695" s="726">
        <v>42662</v>
      </c>
      <c r="B1695" s="723">
        <v>13.221152999999999</v>
      </c>
    </row>
    <row r="1696" spans="1:2">
      <c r="A1696" s="726">
        <v>42663</v>
      </c>
      <c r="B1696" s="723">
        <v>13.269228999999999</v>
      </c>
    </row>
    <row r="1697" spans="1:2">
      <c r="A1697" s="726">
        <v>42664</v>
      </c>
      <c r="B1697" s="723">
        <v>13.26346</v>
      </c>
    </row>
    <row r="1698" spans="1:2">
      <c r="A1698" s="726">
        <v>42667</v>
      </c>
      <c r="B1698" s="723">
        <v>13.461537</v>
      </c>
    </row>
    <row r="1699" spans="1:2">
      <c r="A1699" s="726">
        <v>42668</v>
      </c>
      <c r="B1699" s="723">
        <v>13.423076</v>
      </c>
    </row>
    <row r="1700" spans="1:2">
      <c r="A1700" s="726">
        <v>42669</v>
      </c>
      <c r="B1700" s="723">
        <v>13.26346</v>
      </c>
    </row>
    <row r="1701" spans="1:2">
      <c r="A1701" s="726">
        <v>42670</v>
      </c>
      <c r="B1701" s="723">
        <v>13.21923</v>
      </c>
    </row>
    <row r="1702" spans="1:2">
      <c r="A1702" s="726">
        <v>42671</v>
      </c>
      <c r="B1702" s="723">
        <v>13.461537</v>
      </c>
    </row>
    <row r="1703" spans="1:2">
      <c r="A1703" s="726">
        <v>42674</v>
      </c>
      <c r="B1703" s="723">
        <v>13.626922</v>
      </c>
    </row>
    <row r="1704" spans="1:2">
      <c r="A1704" s="726">
        <v>42675</v>
      </c>
      <c r="B1704" s="723">
        <v>13.34423</v>
      </c>
    </row>
    <row r="1705" spans="1:2">
      <c r="A1705" s="726">
        <v>42677</v>
      </c>
      <c r="B1705" s="723">
        <v>12.884613999999999</v>
      </c>
    </row>
    <row r="1706" spans="1:2">
      <c r="A1706" s="726">
        <v>42678</v>
      </c>
      <c r="B1706" s="723">
        <v>12.892307000000001</v>
      </c>
    </row>
    <row r="1707" spans="1:2">
      <c r="A1707" s="726">
        <v>42681</v>
      </c>
      <c r="B1707" s="723">
        <v>13.142307000000001</v>
      </c>
    </row>
    <row r="1708" spans="1:2">
      <c r="A1708" s="726">
        <v>42682</v>
      </c>
      <c r="B1708" s="723">
        <v>12.884613999999999</v>
      </c>
    </row>
    <row r="1709" spans="1:2">
      <c r="A1709" s="726">
        <v>42683</v>
      </c>
      <c r="B1709" s="723">
        <v>12.899998999999999</v>
      </c>
    </row>
    <row r="1710" spans="1:2">
      <c r="A1710" s="726">
        <v>42684</v>
      </c>
      <c r="B1710" s="723">
        <v>12.58846</v>
      </c>
    </row>
    <row r="1711" spans="1:2">
      <c r="A1711" s="726">
        <v>42685</v>
      </c>
      <c r="B1711" s="723">
        <v>12.299999</v>
      </c>
    </row>
    <row r="1712" spans="1:2">
      <c r="A1712" s="726">
        <v>42688</v>
      </c>
      <c r="B1712" s="723">
        <v>12.451922</v>
      </c>
    </row>
    <row r="1713" spans="1:2">
      <c r="A1713" s="726">
        <v>42690</v>
      </c>
      <c r="B1713" s="723">
        <v>12.536538</v>
      </c>
    </row>
    <row r="1714" spans="1:2">
      <c r="A1714" s="726">
        <v>42691</v>
      </c>
      <c r="B1714" s="723">
        <v>12.298076</v>
      </c>
    </row>
    <row r="1715" spans="1:2">
      <c r="A1715" s="726">
        <v>42692</v>
      </c>
      <c r="B1715" s="723">
        <v>12.534615000000001</v>
      </c>
    </row>
    <row r="1716" spans="1:2">
      <c r="A1716" s="726">
        <v>42695</v>
      </c>
      <c r="B1716" s="723">
        <v>12.673076</v>
      </c>
    </row>
    <row r="1717" spans="1:2">
      <c r="A1717" s="726">
        <v>42696</v>
      </c>
      <c r="B1717" s="723">
        <v>12.692306</v>
      </c>
    </row>
    <row r="1718" spans="1:2">
      <c r="A1718" s="726">
        <v>42697</v>
      </c>
      <c r="B1718" s="723">
        <v>12.48846</v>
      </c>
    </row>
    <row r="1719" spans="1:2">
      <c r="A1719" s="726">
        <v>42698</v>
      </c>
      <c r="B1719" s="723">
        <v>12.473076000000001</v>
      </c>
    </row>
    <row r="1720" spans="1:2">
      <c r="A1720" s="726">
        <v>42699</v>
      </c>
      <c r="B1720" s="723">
        <v>12.365383</v>
      </c>
    </row>
    <row r="1721" spans="1:2">
      <c r="A1721" s="726">
        <v>42702</v>
      </c>
      <c r="B1721" s="723">
        <v>12.532692000000001</v>
      </c>
    </row>
    <row r="1722" spans="1:2">
      <c r="A1722" s="726">
        <v>42703</v>
      </c>
      <c r="B1722" s="723">
        <v>12.342307</v>
      </c>
    </row>
    <row r="1723" spans="1:2">
      <c r="A1723" s="726">
        <v>42704</v>
      </c>
      <c r="B1723" s="723">
        <v>12.401922000000001</v>
      </c>
    </row>
    <row r="1724" spans="1:2">
      <c r="A1724" s="726">
        <v>42705</v>
      </c>
      <c r="B1724" s="723">
        <v>12.038460000000001</v>
      </c>
    </row>
    <row r="1725" spans="1:2">
      <c r="A1725" s="726">
        <v>42706</v>
      </c>
      <c r="B1725" s="723">
        <v>11.842307</v>
      </c>
    </row>
    <row r="1726" spans="1:2">
      <c r="A1726" s="726">
        <v>42709</v>
      </c>
      <c r="B1726" s="723">
        <v>11.751922</v>
      </c>
    </row>
    <row r="1727" spans="1:2">
      <c r="A1727" s="726">
        <v>42710</v>
      </c>
      <c r="B1727" s="723">
        <v>11.944229999999999</v>
      </c>
    </row>
    <row r="1728" spans="1:2">
      <c r="A1728" s="726">
        <v>42711</v>
      </c>
      <c r="B1728" s="723">
        <v>12.076922</v>
      </c>
    </row>
    <row r="1729" spans="1:2">
      <c r="A1729" s="726">
        <v>42712</v>
      </c>
      <c r="B1729" s="723">
        <v>11.923075000000001</v>
      </c>
    </row>
    <row r="1730" spans="1:2">
      <c r="A1730" s="726">
        <v>42713</v>
      </c>
      <c r="B1730" s="723">
        <v>11.817306</v>
      </c>
    </row>
    <row r="1731" spans="1:2">
      <c r="A1731" s="726">
        <v>42716</v>
      </c>
      <c r="B1731" s="723">
        <v>11.673076</v>
      </c>
    </row>
    <row r="1732" spans="1:2">
      <c r="A1732" s="726">
        <v>42717</v>
      </c>
      <c r="B1732" s="723">
        <v>11.451922</v>
      </c>
    </row>
    <row r="1733" spans="1:2">
      <c r="A1733" s="726">
        <v>42718</v>
      </c>
      <c r="B1733" s="723">
        <v>11.346152</v>
      </c>
    </row>
    <row r="1734" spans="1:2">
      <c r="A1734" s="726">
        <v>42719</v>
      </c>
      <c r="B1734" s="723">
        <v>11.194229999999999</v>
      </c>
    </row>
    <row r="1735" spans="1:2">
      <c r="A1735" s="726">
        <v>42720</v>
      </c>
      <c r="B1735" s="723">
        <v>11.165384</v>
      </c>
    </row>
    <row r="1736" spans="1:2">
      <c r="A1736" s="726">
        <v>42723</v>
      </c>
      <c r="B1736" s="723">
        <v>11.174999</v>
      </c>
    </row>
    <row r="1737" spans="1:2">
      <c r="A1737" s="726">
        <v>42724</v>
      </c>
      <c r="B1737" s="723">
        <v>11.161538</v>
      </c>
    </row>
    <row r="1738" spans="1:2">
      <c r="A1738" s="726">
        <v>42725</v>
      </c>
      <c r="B1738" s="723">
        <v>11.434614</v>
      </c>
    </row>
    <row r="1739" spans="1:2">
      <c r="A1739" s="726">
        <v>42726</v>
      </c>
      <c r="B1739" s="723">
        <v>11.328844999999999</v>
      </c>
    </row>
    <row r="1740" spans="1:2">
      <c r="A1740" s="726">
        <v>42727</v>
      </c>
      <c r="B1740" s="723">
        <v>11.230767999999999</v>
      </c>
    </row>
    <row r="1741" spans="1:2">
      <c r="A1741" s="726">
        <v>42730</v>
      </c>
      <c r="B1741" s="723">
        <v>11.411538</v>
      </c>
    </row>
    <row r="1742" spans="1:2">
      <c r="A1742" s="726">
        <v>42731</v>
      </c>
      <c r="B1742" s="723">
        <v>11.446153000000001</v>
      </c>
    </row>
    <row r="1743" spans="1:2">
      <c r="A1743" s="726">
        <v>42732</v>
      </c>
      <c r="B1743" s="723">
        <v>11.542306999999999</v>
      </c>
    </row>
    <row r="1744" spans="1:2">
      <c r="A1744" s="726">
        <v>42733</v>
      </c>
      <c r="B1744" s="723">
        <v>11.767307000000001</v>
      </c>
    </row>
    <row r="1745" spans="1:2">
      <c r="A1745" s="726">
        <v>42737</v>
      </c>
      <c r="B1745" s="723">
        <v>11.659613999999999</v>
      </c>
    </row>
    <row r="1746" spans="1:2">
      <c r="A1746" s="726">
        <v>42738</v>
      </c>
      <c r="B1746" s="723">
        <v>12.105767999999999</v>
      </c>
    </row>
    <row r="1747" spans="1:2">
      <c r="A1747" s="726">
        <v>42739</v>
      </c>
      <c r="B1747" s="723">
        <v>11.934615000000001</v>
      </c>
    </row>
    <row r="1748" spans="1:2">
      <c r="A1748" s="726">
        <v>42740</v>
      </c>
      <c r="B1748" s="723">
        <v>11.755768</v>
      </c>
    </row>
    <row r="1749" spans="1:2">
      <c r="A1749" s="726">
        <v>42741</v>
      </c>
      <c r="B1749" s="723">
        <v>11.780768</v>
      </c>
    </row>
    <row r="1750" spans="1:2">
      <c r="A1750" s="726">
        <v>42744</v>
      </c>
      <c r="B1750" s="723">
        <v>11.761537000000001</v>
      </c>
    </row>
    <row r="1751" spans="1:2">
      <c r="A1751" s="726">
        <v>42745</v>
      </c>
      <c r="B1751" s="723">
        <v>11.546153</v>
      </c>
    </row>
    <row r="1752" spans="1:2">
      <c r="A1752" s="726">
        <v>42746</v>
      </c>
      <c r="B1752" s="723">
        <v>11.721152999999999</v>
      </c>
    </row>
    <row r="1753" spans="1:2">
      <c r="A1753" s="726">
        <v>42747</v>
      </c>
      <c r="B1753" s="723">
        <v>12.061538000000001</v>
      </c>
    </row>
    <row r="1754" spans="1:2">
      <c r="A1754" s="726">
        <v>42748</v>
      </c>
      <c r="B1754" s="723">
        <v>12.071153000000001</v>
      </c>
    </row>
    <row r="1755" spans="1:2">
      <c r="A1755" s="726">
        <v>42751</v>
      </c>
      <c r="B1755" s="723">
        <v>11.980767999999999</v>
      </c>
    </row>
    <row r="1756" spans="1:2">
      <c r="A1756" s="726">
        <v>42752</v>
      </c>
      <c r="B1756" s="723">
        <v>12.307691</v>
      </c>
    </row>
    <row r="1757" spans="1:2">
      <c r="A1757" s="726">
        <v>42753</v>
      </c>
      <c r="B1757" s="723">
        <v>12.182691999999999</v>
      </c>
    </row>
    <row r="1758" spans="1:2">
      <c r="A1758" s="726">
        <v>42754</v>
      </c>
      <c r="B1758" s="723">
        <v>12.273075</v>
      </c>
    </row>
    <row r="1759" spans="1:2">
      <c r="A1759" s="726">
        <v>42755</v>
      </c>
      <c r="B1759" s="723">
        <v>12.228845</v>
      </c>
    </row>
    <row r="1760" spans="1:2">
      <c r="A1760" s="726">
        <v>42758</v>
      </c>
      <c r="B1760" s="723">
        <v>12.309615000000001</v>
      </c>
    </row>
    <row r="1761" spans="1:2">
      <c r="A1761" s="726">
        <v>42759</v>
      </c>
      <c r="B1761" s="723">
        <v>12.546153</v>
      </c>
    </row>
    <row r="1762" spans="1:2">
      <c r="A1762" s="726">
        <v>42761</v>
      </c>
      <c r="B1762" s="723">
        <v>12.753845</v>
      </c>
    </row>
    <row r="1763" spans="1:2">
      <c r="A1763" s="726">
        <v>42762</v>
      </c>
      <c r="B1763" s="723">
        <v>12.740384000000001</v>
      </c>
    </row>
    <row r="1764" spans="1:2">
      <c r="A1764" s="726">
        <v>42765</v>
      </c>
      <c r="B1764" s="723">
        <v>12.596152</v>
      </c>
    </row>
    <row r="1765" spans="1:2">
      <c r="A1765" s="726">
        <v>42766</v>
      </c>
      <c r="B1765" s="723">
        <v>12.596152</v>
      </c>
    </row>
    <row r="1766" spans="1:2">
      <c r="A1766" s="726">
        <v>42767</v>
      </c>
      <c r="B1766" s="723">
        <v>12.163460000000001</v>
      </c>
    </row>
    <row r="1767" spans="1:2">
      <c r="A1767" s="726">
        <v>42768</v>
      </c>
      <c r="B1767" s="723">
        <v>12.232691000000001</v>
      </c>
    </row>
    <row r="1768" spans="1:2">
      <c r="A1768" s="726">
        <v>42769</v>
      </c>
      <c r="B1768" s="723">
        <v>12.346152999999999</v>
      </c>
    </row>
    <row r="1769" spans="1:2">
      <c r="A1769" s="726">
        <v>42772</v>
      </c>
      <c r="B1769" s="723">
        <v>12.096152999999999</v>
      </c>
    </row>
    <row r="1770" spans="1:2">
      <c r="A1770" s="726">
        <v>42773</v>
      </c>
      <c r="B1770" s="723">
        <v>12.105767999999999</v>
      </c>
    </row>
    <row r="1771" spans="1:2">
      <c r="A1771" s="726">
        <v>42774</v>
      </c>
      <c r="B1771" s="723">
        <v>12.367305999999999</v>
      </c>
    </row>
    <row r="1772" spans="1:2">
      <c r="A1772" s="726">
        <v>42775</v>
      </c>
      <c r="B1772" s="723">
        <v>12.11346</v>
      </c>
    </row>
    <row r="1773" spans="1:2">
      <c r="A1773" s="726">
        <v>42776</v>
      </c>
      <c r="B1773" s="723">
        <v>12.307691</v>
      </c>
    </row>
    <row r="1774" spans="1:2">
      <c r="A1774" s="726">
        <v>42779</v>
      </c>
      <c r="B1774" s="723">
        <v>12.161538</v>
      </c>
    </row>
    <row r="1775" spans="1:2">
      <c r="A1775" s="726">
        <v>42780</v>
      </c>
      <c r="B1775" s="723">
        <v>12.224999</v>
      </c>
    </row>
    <row r="1776" spans="1:2">
      <c r="A1776" s="726">
        <v>42781</v>
      </c>
      <c r="B1776" s="723">
        <v>12.690383000000001</v>
      </c>
    </row>
    <row r="1777" spans="1:2">
      <c r="A1777" s="726">
        <v>42782</v>
      </c>
      <c r="B1777" s="723">
        <v>12.432691</v>
      </c>
    </row>
    <row r="1778" spans="1:2">
      <c r="A1778" s="726">
        <v>42783</v>
      </c>
      <c r="B1778" s="723">
        <v>12.173076</v>
      </c>
    </row>
    <row r="1779" spans="1:2">
      <c r="A1779" s="726">
        <v>42786</v>
      </c>
      <c r="B1779" s="723">
        <v>12.192307</v>
      </c>
    </row>
    <row r="1780" spans="1:2">
      <c r="A1780" s="726">
        <v>42787</v>
      </c>
      <c r="B1780" s="723">
        <v>12.153845</v>
      </c>
    </row>
    <row r="1781" spans="1:2">
      <c r="A1781" s="726">
        <v>42788</v>
      </c>
      <c r="B1781" s="723">
        <v>11.659613999999999</v>
      </c>
    </row>
    <row r="1782" spans="1:2">
      <c r="A1782" s="726">
        <v>42789</v>
      </c>
      <c r="B1782" s="723">
        <v>11.692306</v>
      </c>
    </row>
    <row r="1783" spans="1:2">
      <c r="A1783" s="726">
        <v>42790</v>
      </c>
      <c r="B1783" s="723">
        <v>11.423076</v>
      </c>
    </row>
    <row r="1784" spans="1:2">
      <c r="A1784" s="726">
        <v>42795</v>
      </c>
      <c r="B1784" s="723">
        <v>11.173076</v>
      </c>
    </row>
    <row r="1785" spans="1:2">
      <c r="A1785" s="726">
        <v>42796</v>
      </c>
      <c r="B1785" s="723">
        <v>11.538460000000001</v>
      </c>
    </row>
    <row r="1786" spans="1:2">
      <c r="A1786" s="726">
        <v>42797</v>
      </c>
      <c r="B1786" s="723">
        <v>11.442306</v>
      </c>
    </row>
    <row r="1787" spans="1:2">
      <c r="A1787" s="726">
        <v>42800</v>
      </c>
      <c r="B1787" s="723">
        <v>11.442306</v>
      </c>
    </row>
    <row r="1788" spans="1:2">
      <c r="A1788" s="726">
        <v>42801</v>
      </c>
      <c r="B1788" s="723">
        <v>11.374999000000001</v>
      </c>
    </row>
    <row r="1789" spans="1:2">
      <c r="A1789" s="726">
        <v>42802</v>
      </c>
      <c r="B1789" s="723">
        <v>11.355767999999999</v>
      </c>
    </row>
    <row r="1790" spans="1:2">
      <c r="A1790" s="726">
        <v>42803</v>
      </c>
      <c r="B1790" s="723">
        <v>10.957691000000001</v>
      </c>
    </row>
    <row r="1791" spans="1:2">
      <c r="A1791" s="726">
        <v>42804</v>
      </c>
      <c r="B1791" s="723">
        <v>11.117305999999999</v>
      </c>
    </row>
    <row r="1792" spans="1:2">
      <c r="A1792" s="726">
        <v>42807</v>
      </c>
      <c r="B1792" s="723">
        <v>11.274998999999999</v>
      </c>
    </row>
    <row r="1793" spans="1:2">
      <c r="A1793" s="726">
        <v>42808</v>
      </c>
      <c r="B1793" s="723">
        <v>10.865383</v>
      </c>
    </row>
    <row r="1794" spans="1:2">
      <c r="A1794" s="726">
        <v>42809</v>
      </c>
      <c r="B1794" s="723">
        <v>11.08846</v>
      </c>
    </row>
    <row r="1795" spans="1:2">
      <c r="A1795" s="726">
        <v>42810</v>
      </c>
      <c r="B1795" s="723">
        <v>10.865383</v>
      </c>
    </row>
    <row r="1796" spans="1:2">
      <c r="A1796" s="726">
        <v>42811</v>
      </c>
      <c r="B1796" s="723">
        <v>10.903845</v>
      </c>
    </row>
    <row r="1797" spans="1:2">
      <c r="A1797" s="726">
        <v>42814</v>
      </c>
      <c r="B1797" s="723">
        <v>11.182691</v>
      </c>
    </row>
    <row r="1798" spans="1:2">
      <c r="A1798" s="726">
        <v>42815</v>
      </c>
      <c r="B1798" s="723">
        <v>11.086537</v>
      </c>
    </row>
    <row r="1799" spans="1:2">
      <c r="A1799" s="726">
        <v>42816</v>
      </c>
      <c r="B1799" s="723">
        <v>11.01923</v>
      </c>
    </row>
    <row r="1800" spans="1:2">
      <c r="A1800" s="726">
        <v>42817</v>
      </c>
      <c r="B1800" s="723">
        <v>11.103845</v>
      </c>
    </row>
    <row r="1801" spans="1:2">
      <c r="A1801" s="726">
        <v>42818</v>
      </c>
      <c r="B1801" s="723">
        <v>11.057691</v>
      </c>
    </row>
    <row r="1802" spans="1:2">
      <c r="A1802" s="726">
        <v>42821</v>
      </c>
      <c r="B1802" s="723">
        <v>11.003845</v>
      </c>
    </row>
    <row r="1803" spans="1:2">
      <c r="A1803" s="726">
        <v>42822</v>
      </c>
      <c r="B1803" s="723">
        <v>11.499999000000001</v>
      </c>
    </row>
    <row r="1804" spans="1:2">
      <c r="A1804" s="726">
        <v>42823</v>
      </c>
      <c r="B1804" s="723">
        <v>11.423076</v>
      </c>
    </row>
    <row r="1805" spans="1:2">
      <c r="A1805" s="726">
        <v>42824</v>
      </c>
      <c r="B1805" s="723">
        <v>11.405768</v>
      </c>
    </row>
    <row r="1806" spans="1:2">
      <c r="A1806" s="726">
        <v>42825</v>
      </c>
      <c r="B1806" s="723">
        <v>11.282692000000001</v>
      </c>
    </row>
    <row r="1807" spans="1:2">
      <c r="A1807" s="726">
        <v>42828</v>
      </c>
      <c r="B1807" s="723">
        <v>11.311537</v>
      </c>
    </row>
    <row r="1808" spans="1:2">
      <c r="A1808" s="726">
        <v>42829</v>
      </c>
      <c r="B1808" s="723">
        <v>11.33846</v>
      </c>
    </row>
    <row r="1809" spans="1:2">
      <c r="A1809" s="726">
        <v>42830</v>
      </c>
      <c r="B1809" s="723">
        <v>11.576922</v>
      </c>
    </row>
    <row r="1810" spans="1:2">
      <c r="A1810" s="726">
        <v>42831</v>
      </c>
      <c r="B1810" s="723">
        <v>11.586537</v>
      </c>
    </row>
    <row r="1811" spans="1:2">
      <c r="A1811" s="726">
        <v>42832</v>
      </c>
      <c r="B1811" s="723">
        <v>11.742307</v>
      </c>
    </row>
    <row r="1812" spans="1:2">
      <c r="A1812" s="726">
        <v>42835</v>
      </c>
      <c r="B1812" s="723">
        <v>11.782691</v>
      </c>
    </row>
    <row r="1813" spans="1:2">
      <c r="A1813" s="726">
        <v>42836</v>
      </c>
      <c r="B1813" s="723">
        <v>11.780768</v>
      </c>
    </row>
    <row r="1814" spans="1:2">
      <c r="A1814" s="726">
        <v>42837</v>
      </c>
      <c r="B1814" s="723">
        <v>11.925000000000001</v>
      </c>
    </row>
    <row r="1815" spans="1:2">
      <c r="A1815" s="726">
        <v>42838</v>
      </c>
      <c r="B1815" s="723">
        <v>11.886537000000001</v>
      </c>
    </row>
    <row r="1816" spans="1:2">
      <c r="A1816" s="726">
        <v>42842</v>
      </c>
      <c r="B1816" s="723">
        <v>11.942307</v>
      </c>
    </row>
    <row r="1817" spans="1:2">
      <c r="A1817" s="726">
        <v>42843</v>
      </c>
      <c r="B1817" s="723">
        <v>12.153845</v>
      </c>
    </row>
    <row r="1818" spans="1:2">
      <c r="A1818" s="726">
        <v>42844</v>
      </c>
      <c r="B1818" s="723">
        <v>11.999999000000001</v>
      </c>
    </row>
    <row r="1819" spans="1:2">
      <c r="A1819" s="726">
        <v>42845</v>
      </c>
      <c r="B1819" s="723">
        <v>11.957692</v>
      </c>
    </row>
    <row r="1820" spans="1:2">
      <c r="A1820" s="726">
        <v>42849</v>
      </c>
      <c r="B1820" s="723">
        <v>12.307691</v>
      </c>
    </row>
    <row r="1821" spans="1:2">
      <c r="A1821" s="726">
        <v>42850</v>
      </c>
      <c r="B1821" s="723">
        <v>12.673076</v>
      </c>
    </row>
    <row r="1822" spans="1:2">
      <c r="A1822" s="726">
        <v>42851</v>
      </c>
      <c r="B1822" s="723">
        <v>12.817306</v>
      </c>
    </row>
    <row r="1823" spans="1:2">
      <c r="A1823" s="726">
        <v>42852</v>
      </c>
      <c r="B1823" s="723">
        <v>12.692306</v>
      </c>
    </row>
    <row r="1824" spans="1:2">
      <c r="A1824" s="726">
        <v>42853</v>
      </c>
      <c r="B1824" s="723">
        <v>12.971152999999999</v>
      </c>
    </row>
    <row r="1825" spans="1:2">
      <c r="A1825" s="726">
        <v>42857</v>
      </c>
      <c r="B1825" s="723">
        <v>13.326922</v>
      </c>
    </row>
    <row r="1826" spans="1:2">
      <c r="A1826" s="726">
        <v>42858</v>
      </c>
      <c r="B1826" s="723">
        <v>13.298075000000001</v>
      </c>
    </row>
    <row r="1827" spans="1:2">
      <c r="A1827" s="726">
        <v>42859</v>
      </c>
      <c r="B1827" s="723">
        <v>13.076922</v>
      </c>
    </row>
    <row r="1828" spans="1:2">
      <c r="A1828" s="726">
        <v>42860</v>
      </c>
      <c r="B1828" s="723">
        <v>13.13846</v>
      </c>
    </row>
    <row r="1829" spans="1:2">
      <c r="A1829" s="726">
        <v>42863</v>
      </c>
      <c r="B1829" s="723">
        <v>13.028845</v>
      </c>
    </row>
    <row r="1830" spans="1:2">
      <c r="A1830" s="726">
        <v>42864</v>
      </c>
      <c r="B1830" s="723">
        <v>13.271153</v>
      </c>
    </row>
    <row r="1831" spans="1:2">
      <c r="A1831" s="726">
        <v>42865</v>
      </c>
      <c r="B1831" s="723">
        <v>13.471152999999999</v>
      </c>
    </row>
    <row r="1832" spans="1:2">
      <c r="A1832" s="726">
        <v>42866</v>
      </c>
      <c r="B1832" s="723">
        <v>13.303846</v>
      </c>
    </row>
    <row r="1833" spans="1:2">
      <c r="A1833" s="726">
        <v>42867</v>
      </c>
      <c r="B1833" s="723">
        <v>13.403845</v>
      </c>
    </row>
    <row r="1834" spans="1:2">
      <c r="A1834" s="726">
        <v>42870</v>
      </c>
      <c r="B1834" s="723">
        <v>13.499999000000001</v>
      </c>
    </row>
    <row r="1835" spans="1:2">
      <c r="A1835" s="726">
        <v>42871</v>
      </c>
      <c r="B1835" s="723">
        <v>13.434615000000001</v>
      </c>
    </row>
    <row r="1836" spans="1:2">
      <c r="A1836" s="726">
        <v>42872</v>
      </c>
      <c r="B1836" s="723">
        <v>13.307691999999999</v>
      </c>
    </row>
    <row r="1837" spans="1:2">
      <c r="A1837" s="726">
        <v>42873</v>
      </c>
      <c r="B1837" s="723">
        <v>12.915383</v>
      </c>
    </row>
    <row r="1838" spans="1:2">
      <c r="A1838" s="726">
        <v>42874</v>
      </c>
      <c r="B1838" s="723">
        <v>12.942306</v>
      </c>
    </row>
    <row r="1839" spans="1:2">
      <c r="A1839" s="726">
        <v>42877</v>
      </c>
      <c r="B1839" s="723">
        <v>12.615384000000001</v>
      </c>
    </row>
    <row r="1840" spans="1:2">
      <c r="A1840" s="726">
        <v>42878</v>
      </c>
      <c r="B1840" s="723">
        <v>12.740384000000001</v>
      </c>
    </row>
    <row r="1841" spans="1:2">
      <c r="A1841" s="726">
        <v>42879</v>
      </c>
      <c r="B1841" s="723">
        <v>12.865384000000001</v>
      </c>
    </row>
    <row r="1842" spans="1:2">
      <c r="A1842" s="726">
        <v>42880</v>
      </c>
      <c r="B1842" s="723">
        <v>12.980767999999999</v>
      </c>
    </row>
    <row r="1843" spans="1:2">
      <c r="A1843" s="726">
        <v>42881</v>
      </c>
      <c r="B1843" s="723">
        <v>13.615383</v>
      </c>
    </row>
    <row r="1844" spans="1:2">
      <c r="A1844" s="726">
        <v>42884</v>
      </c>
      <c r="B1844" s="723">
        <v>13.615383</v>
      </c>
    </row>
    <row r="1845" spans="1:2">
      <c r="A1845" s="726">
        <v>42885</v>
      </c>
      <c r="B1845" s="723">
        <v>13.882692</v>
      </c>
    </row>
    <row r="1846" spans="1:2">
      <c r="A1846" s="726">
        <v>42886</v>
      </c>
      <c r="B1846" s="723">
        <v>13.846152</v>
      </c>
    </row>
    <row r="1847" spans="1:2">
      <c r="A1847" s="726">
        <v>42887</v>
      </c>
      <c r="B1847" s="723">
        <v>13.909613999999999</v>
      </c>
    </row>
    <row r="1848" spans="1:2">
      <c r="A1848" s="726">
        <v>42888</v>
      </c>
      <c r="B1848" s="723">
        <v>13.901922000000001</v>
      </c>
    </row>
    <row r="1849" spans="1:2">
      <c r="A1849" s="726">
        <v>42891</v>
      </c>
      <c r="B1849" s="723">
        <v>13.949999</v>
      </c>
    </row>
    <row r="1850" spans="1:2">
      <c r="A1850" s="726">
        <v>42892</v>
      </c>
      <c r="B1850" s="723">
        <v>14.349999</v>
      </c>
    </row>
    <row r="1851" spans="1:2">
      <c r="A1851" s="726">
        <v>42893</v>
      </c>
      <c r="B1851" s="723">
        <v>14.473076000000001</v>
      </c>
    </row>
    <row r="1852" spans="1:2">
      <c r="A1852" s="726">
        <v>42894</v>
      </c>
      <c r="B1852" s="723">
        <v>14.151922000000001</v>
      </c>
    </row>
    <row r="1853" spans="1:2">
      <c r="A1853" s="726">
        <v>42895</v>
      </c>
      <c r="B1853" s="723">
        <v>14.288460000000001</v>
      </c>
    </row>
    <row r="1854" spans="1:2">
      <c r="A1854" s="726">
        <v>42898</v>
      </c>
      <c r="B1854" s="723">
        <v>14.028845</v>
      </c>
    </row>
    <row r="1855" spans="1:2">
      <c r="A1855" s="726">
        <v>42899</v>
      </c>
      <c r="B1855" s="723">
        <v>14.069229</v>
      </c>
    </row>
    <row r="1856" spans="1:2">
      <c r="A1856" s="726">
        <v>42900</v>
      </c>
      <c r="B1856" s="723">
        <v>13.721152999999999</v>
      </c>
    </row>
    <row r="1857" spans="1:2">
      <c r="A1857" s="726">
        <v>42902</v>
      </c>
      <c r="B1857" s="723">
        <v>13.846152</v>
      </c>
    </row>
    <row r="1858" spans="1:2">
      <c r="A1858" s="726">
        <v>42905</v>
      </c>
      <c r="B1858" s="723">
        <v>13.936537</v>
      </c>
    </row>
    <row r="1859" spans="1:2">
      <c r="A1859" s="726">
        <v>42906</v>
      </c>
      <c r="B1859" s="723">
        <v>13.540384</v>
      </c>
    </row>
    <row r="1860" spans="1:2">
      <c r="A1860" s="726">
        <v>42907</v>
      </c>
      <c r="B1860" s="723">
        <v>13.653845</v>
      </c>
    </row>
    <row r="1861" spans="1:2">
      <c r="A1861" s="726">
        <v>42908</v>
      </c>
      <c r="B1861" s="723">
        <v>13.942306</v>
      </c>
    </row>
    <row r="1862" spans="1:2">
      <c r="A1862" s="726">
        <v>42909</v>
      </c>
      <c r="B1862" s="723">
        <v>13.824999</v>
      </c>
    </row>
    <row r="1863" spans="1:2">
      <c r="A1863" s="726">
        <v>42912</v>
      </c>
      <c r="B1863" s="723">
        <v>13.942306</v>
      </c>
    </row>
    <row r="1864" spans="1:2">
      <c r="A1864" s="726">
        <v>42913</v>
      </c>
      <c r="B1864" s="723">
        <v>13.728845</v>
      </c>
    </row>
    <row r="1865" spans="1:2">
      <c r="A1865" s="726">
        <v>42914</v>
      </c>
      <c r="B1865" s="723">
        <v>13.538461</v>
      </c>
    </row>
    <row r="1866" spans="1:2">
      <c r="A1866" s="726">
        <v>42915</v>
      </c>
      <c r="B1866" s="723">
        <v>13.432691999999999</v>
      </c>
    </row>
    <row r="1867" spans="1:2">
      <c r="A1867" s="726">
        <v>42916</v>
      </c>
      <c r="B1867" s="723">
        <v>13.482691000000001</v>
      </c>
    </row>
    <row r="1868" spans="1:2">
      <c r="A1868" s="726">
        <v>42919</v>
      </c>
      <c r="B1868" s="723">
        <v>13.499999000000001</v>
      </c>
    </row>
    <row r="1869" spans="1:2">
      <c r="A1869" s="726">
        <v>42920</v>
      </c>
      <c r="B1869" s="723">
        <v>13.557691</v>
      </c>
    </row>
    <row r="1870" spans="1:2">
      <c r="A1870" s="726">
        <v>42921</v>
      </c>
      <c r="B1870" s="723">
        <v>13.578844999999999</v>
      </c>
    </row>
    <row r="1871" spans="1:2">
      <c r="A1871" s="726">
        <v>42922</v>
      </c>
      <c r="B1871" s="723">
        <v>13.396152000000001</v>
      </c>
    </row>
    <row r="1872" spans="1:2">
      <c r="A1872" s="726">
        <v>42923</v>
      </c>
      <c r="B1872" s="723">
        <v>13.298075000000001</v>
      </c>
    </row>
    <row r="1873" spans="1:2">
      <c r="A1873" s="726">
        <v>42926</v>
      </c>
      <c r="B1873" s="723">
        <v>13.461537</v>
      </c>
    </row>
    <row r="1874" spans="1:2">
      <c r="A1874" s="726">
        <v>42927</v>
      </c>
      <c r="B1874" s="723">
        <v>13.313461</v>
      </c>
    </row>
    <row r="1875" spans="1:2">
      <c r="A1875" s="726">
        <v>42928</v>
      </c>
      <c r="B1875" s="723">
        <v>13.423076</v>
      </c>
    </row>
    <row r="1876" spans="1:2">
      <c r="A1876" s="726">
        <v>42929</v>
      </c>
      <c r="B1876" s="723">
        <v>13.542306999999999</v>
      </c>
    </row>
    <row r="1877" spans="1:2">
      <c r="A1877" s="726">
        <v>42930</v>
      </c>
      <c r="B1877" s="723">
        <v>13.403845</v>
      </c>
    </row>
    <row r="1878" spans="1:2">
      <c r="A1878" s="726">
        <v>42933</v>
      </c>
      <c r="B1878" s="723">
        <v>13.403845</v>
      </c>
    </row>
    <row r="1879" spans="1:2">
      <c r="A1879" s="726">
        <v>42934</v>
      </c>
      <c r="B1879" s="723">
        <v>13.498075999999999</v>
      </c>
    </row>
    <row r="1880" spans="1:2">
      <c r="A1880" s="726">
        <v>42935</v>
      </c>
      <c r="B1880" s="723">
        <v>13.424999</v>
      </c>
    </row>
    <row r="1881" spans="1:2">
      <c r="A1881" s="726">
        <v>42936</v>
      </c>
      <c r="B1881" s="723">
        <v>13.442307</v>
      </c>
    </row>
    <row r="1882" spans="1:2">
      <c r="A1882" s="726">
        <v>42937</v>
      </c>
      <c r="B1882" s="723">
        <v>13.474999</v>
      </c>
    </row>
    <row r="1883" spans="1:2">
      <c r="A1883" s="726">
        <v>42940</v>
      </c>
      <c r="B1883" s="723">
        <v>13.624999000000001</v>
      </c>
    </row>
    <row r="1884" spans="1:2">
      <c r="A1884" s="726">
        <v>42941</v>
      </c>
      <c r="B1884" s="723">
        <v>13.336537999999999</v>
      </c>
    </row>
    <row r="1885" spans="1:2">
      <c r="A1885" s="726">
        <v>42942</v>
      </c>
      <c r="B1885" s="723">
        <v>13.319229999999999</v>
      </c>
    </row>
    <row r="1886" spans="1:2">
      <c r="A1886" s="726">
        <v>42943</v>
      </c>
      <c r="B1886" s="723">
        <v>13.326922</v>
      </c>
    </row>
    <row r="1887" spans="1:2">
      <c r="A1887" s="726">
        <v>42944</v>
      </c>
      <c r="B1887" s="723">
        <v>13.115384000000001</v>
      </c>
    </row>
    <row r="1888" spans="1:2">
      <c r="A1888" s="726">
        <v>42947</v>
      </c>
      <c r="B1888" s="723">
        <v>13.269228999999999</v>
      </c>
    </row>
    <row r="1889" spans="1:2">
      <c r="A1889" s="726">
        <v>42948</v>
      </c>
      <c r="B1889" s="723">
        <v>13.480767999999999</v>
      </c>
    </row>
    <row r="1890" spans="1:2">
      <c r="A1890" s="726">
        <v>42949</v>
      </c>
      <c r="B1890" s="723">
        <v>13.548076</v>
      </c>
    </row>
    <row r="1891" spans="1:2">
      <c r="A1891" s="726">
        <v>42950</v>
      </c>
      <c r="B1891" s="723">
        <v>13.411538</v>
      </c>
    </row>
    <row r="1892" spans="1:2">
      <c r="A1892" s="726">
        <v>42951</v>
      </c>
      <c r="B1892" s="723">
        <v>13.317307</v>
      </c>
    </row>
    <row r="1893" spans="1:2">
      <c r="A1893" s="726">
        <v>42954</v>
      </c>
      <c r="B1893" s="723">
        <v>13.457691000000001</v>
      </c>
    </row>
    <row r="1894" spans="1:2">
      <c r="A1894" s="726">
        <v>42955</v>
      </c>
      <c r="B1894" s="723">
        <v>13.374999000000001</v>
      </c>
    </row>
    <row r="1895" spans="1:2">
      <c r="A1895" s="726">
        <v>42956</v>
      </c>
      <c r="B1895" s="723">
        <v>13.407691</v>
      </c>
    </row>
    <row r="1896" spans="1:2">
      <c r="A1896" s="726">
        <v>42957</v>
      </c>
      <c r="B1896" s="723">
        <v>13.221152999999999</v>
      </c>
    </row>
    <row r="1897" spans="1:2">
      <c r="A1897" s="726">
        <v>42958</v>
      </c>
      <c r="B1897" s="723">
        <v>13.326922</v>
      </c>
    </row>
    <row r="1898" spans="1:2">
      <c r="A1898" s="726">
        <v>42961</v>
      </c>
      <c r="B1898" s="723">
        <v>13.294230000000001</v>
      </c>
    </row>
    <row r="1899" spans="1:2">
      <c r="A1899" s="726">
        <v>42962</v>
      </c>
      <c r="B1899" s="723">
        <v>13.471152999999999</v>
      </c>
    </row>
    <row r="1900" spans="1:2">
      <c r="A1900" s="726">
        <v>42963</v>
      </c>
      <c r="B1900" s="723">
        <v>13.392306</v>
      </c>
    </row>
    <row r="1901" spans="1:2">
      <c r="A1901" s="726">
        <v>42964</v>
      </c>
      <c r="B1901" s="723">
        <v>13.207692</v>
      </c>
    </row>
    <row r="1902" spans="1:2">
      <c r="A1902" s="726">
        <v>42965</v>
      </c>
      <c r="B1902" s="723">
        <v>13.140383</v>
      </c>
    </row>
    <row r="1903" spans="1:2">
      <c r="A1903" s="726">
        <v>42968</v>
      </c>
      <c r="B1903" s="723">
        <v>13.259613999999999</v>
      </c>
    </row>
    <row r="1904" spans="1:2">
      <c r="A1904" s="726">
        <v>42969</v>
      </c>
      <c r="B1904" s="723">
        <v>13.674999</v>
      </c>
    </row>
    <row r="1905" spans="1:2">
      <c r="A1905" s="726">
        <v>42970</v>
      </c>
      <c r="B1905" s="723">
        <v>13.624999000000001</v>
      </c>
    </row>
    <row r="1906" spans="1:2">
      <c r="A1906" s="726">
        <v>42971</v>
      </c>
      <c r="B1906" s="723">
        <v>13.503845</v>
      </c>
    </row>
    <row r="1907" spans="1:2">
      <c r="A1907" s="726">
        <v>42972</v>
      </c>
      <c r="B1907" s="723">
        <v>13.542306999999999</v>
      </c>
    </row>
    <row r="1908" spans="1:2">
      <c r="A1908" s="726">
        <v>42975</v>
      </c>
      <c r="B1908" s="723">
        <v>13.673076</v>
      </c>
    </row>
    <row r="1909" spans="1:2">
      <c r="A1909" s="726">
        <v>42976</v>
      </c>
      <c r="B1909" s="723">
        <v>13.555768</v>
      </c>
    </row>
    <row r="1910" spans="1:2">
      <c r="A1910" s="726">
        <v>42977</v>
      </c>
      <c r="B1910" s="723">
        <v>13.313461</v>
      </c>
    </row>
    <row r="1911" spans="1:2">
      <c r="A1911" s="726">
        <v>42978</v>
      </c>
      <c r="B1911" s="723">
        <v>13.336537999999999</v>
      </c>
    </row>
    <row r="1912" spans="1:2">
      <c r="A1912" s="726">
        <v>42979</v>
      </c>
      <c r="B1912" s="723">
        <v>13.553845000000001</v>
      </c>
    </row>
    <row r="1913" spans="1:2">
      <c r="A1913" s="726">
        <v>42982</v>
      </c>
      <c r="B1913" s="723">
        <v>13.499999000000001</v>
      </c>
    </row>
    <row r="1914" spans="1:2">
      <c r="A1914" s="726">
        <v>42983</v>
      </c>
      <c r="B1914" s="723">
        <v>13.923076</v>
      </c>
    </row>
    <row r="1915" spans="1:2">
      <c r="A1915" s="726">
        <v>42984</v>
      </c>
      <c r="B1915" s="723">
        <v>14.111537999999999</v>
      </c>
    </row>
    <row r="1916" spans="1:2">
      <c r="A1916" s="726">
        <v>42986</v>
      </c>
      <c r="B1916" s="723">
        <v>14.326922</v>
      </c>
    </row>
    <row r="1917" spans="1:2">
      <c r="A1917" s="726">
        <v>42989</v>
      </c>
      <c r="B1917" s="723">
        <v>14.519228999999999</v>
      </c>
    </row>
    <row r="1918" spans="1:2">
      <c r="A1918" s="726">
        <v>42990</v>
      </c>
      <c r="B1918" s="723">
        <v>14.644228999999999</v>
      </c>
    </row>
    <row r="1919" spans="1:2">
      <c r="A1919" s="726">
        <v>42991</v>
      </c>
      <c r="B1919" s="723">
        <v>14.519228999999999</v>
      </c>
    </row>
    <row r="1920" spans="1:2">
      <c r="A1920" s="726">
        <v>42992</v>
      </c>
      <c r="B1920" s="723">
        <v>14.634613999999999</v>
      </c>
    </row>
    <row r="1921" spans="1:2">
      <c r="A1921" s="726">
        <v>42993</v>
      </c>
      <c r="B1921" s="723">
        <v>14.736537</v>
      </c>
    </row>
    <row r="1922" spans="1:2">
      <c r="A1922" s="726">
        <v>42996</v>
      </c>
      <c r="B1922" s="723">
        <v>14.711537</v>
      </c>
    </row>
    <row r="1923" spans="1:2">
      <c r="A1923" s="726">
        <v>42997</v>
      </c>
      <c r="B1923" s="723">
        <v>14.761537000000001</v>
      </c>
    </row>
    <row r="1924" spans="1:2">
      <c r="A1924" s="726">
        <v>42998</v>
      </c>
      <c r="B1924" s="723">
        <v>14.480767999999999</v>
      </c>
    </row>
    <row r="1925" spans="1:2">
      <c r="A1925" s="726">
        <v>42999</v>
      </c>
      <c r="B1925" s="723">
        <v>14.551923</v>
      </c>
    </row>
    <row r="1926" spans="1:2">
      <c r="A1926" s="726">
        <v>43000</v>
      </c>
      <c r="B1926" s="723">
        <v>14.355767999999999</v>
      </c>
    </row>
    <row r="1927" spans="1:2">
      <c r="A1927" s="726">
        <v>43003</v>
      </c>
      <c r="B1927" s="723">
        <v>14.274998999999999</v>
      </c>
    </row>
    <row r="1928" spans="1:2">
      <c r="A1928" s="726">
        <v>43004</v>
      </c>
      <c r="B1928" s="723">
        <v>14.288460000000001</v>
      </c>
    </row>
    <row r="1929" spans="1:2">
      <c r="A1929" s="726">
        <v>43005</v>
      </c>
      <c r="B1929" s="723">
        <v>14.130768</v>
      </c>
    </row>
    <row r="1930" spans="1:2">
      <c r="A1930" s="726">
        <v>43006</v>
      </c>
      <c r="B1930" s="723">
        <v>14.115384000000001</v>
      </c>
    </row>
    <row r="1931" spans="1:2">
      <c r="A1931" s="726">
        <v>43007</v>
      </c>
      <c r="B1931" s="723">
        <v>14.423075000000001</v>
      </c>
    </row>
    <row r="1932" spans="1:2">
      <c r="A1932" s="726">
        <v>43010</v>
      </c>
      <c r="B1932" s="723">
        <v>14.546153</v>
      </c>
    </row>
    <row r="1933" spans="1:2">
      <c r="A1933" s="726">
        <v>43011</v>
      </c>
      <c r="B1933" s="723">
        <v>15.023076</v>
      </c>
    </row>
    <row r="1934" spans="1:2">
      <c r="A1934" s="726">
        <v>43012</v>
      </c>
      <c r="B1934" s="723">
        <v>15.174999</v>
      </c>
    </row>
    <row r="1935" spans="1:2">
      <c r="A1935" s="726">
        <v>43013</v>
      </c>
      <c r="B1935" s="723">
        <v>15.332691000000001</v>
      </c>
    </row>
    <row r="1936" spans="1:2">
      <c r="A1936" s="726">
        <v>43014</v>
      </c>
      <c r="B1936" s="723">
        <v>15.148076</v>
      </c>
    </row>
    <row r="1937" spans="1:2">
      <c r="A1937" s="726">
        <v>43017</v>
      </c>
      <c r="B1937" s="723">
        <v>15.163461</v>
      </c>
    </row>
    <row r="1938" spans="1:2">
      <c r="A1938" s="726">
        <v>43018</v>
      </c>
      <c r="B1938" s="723">
        <v>15.169230000000001</v>
      </c>
    </row>
    <row r="1939" spans="1:2">
      <c r="A1939" s="726">
        <v>43019</v>
      </c>
      <c r="B1939" s="723">
        <v>15.067307</v>
      </c>
    </row>
    <row r="1940" spans="1:2">
      <c r="A1940" s="726">
        <v>43021</v>
      </c>
      <c r="B1940" s="723">
        <v>15.076922</v>
      </c>
    </row>
    <row r="1941" spans="1:2">
      <c r="A1941" s="726">
        <v>43024</v>
      </c>
      <c r="B1941" s="723">
        <v>15.167306999999999</v>
      </c>
    </row>
    <row r="1942" spans="1:2">
      <c r="A1942" s="726">
        <v>43025</v>
      </c>
      <c r="B1942" s="723">
        <v>14.832691000000001</v>
      </c>
    </row>
    <row r="1943" spans="1:2">
      <c r="A1943" s="726">
        <v>43026</v>
      </c>
      <c r="B1943" s="723">
        <v>15.107691000000001</v>
      </c>
    </row>
    <row r="1944" spans="1:2">
      <c r="A1944" s="726">
        <v>43027</v>
      </c>
      <c r="B1944" s="723">
        <v>14.957691000000001</v>
      </c>
    </row>
    <row r="1945" spans="1:2">
      <c r="A1945" s="726">
        <v>43028</v>
      </c>
      <c r="B1945" s="723">
        <v>14.694229999999999</v>
      </c>
    </row>
    <row r="1946" spans="1:2">
      <c r="A1946" s="726">
        <v>43031</v>
      </c>
      <c r="B1946" s="723">
        <v>14.646152000000001</v>
      </c>
    </row>
    <row r="1947" spans="1:2">
      <c r="A1947" s="726">
        <v>43032</v>
      </c>
      <c r="B1947" s="723">
        <v>14.774998999999999</v>
      </c>
    </row>
    <row r="1948" spans="1:2">
      <c r="A1948" s="726">
        <v>43033</v>
      </c>
      <c r="B1948" s="723">
        <v>14.890383999999999</v>
      </c>
    </row>
    <row r="1949" spans="1:2">
      <c r="A1949" s="726">
        <v>43034</v>
      </c>
      <c r="B1949" s="723">
        <v>14.423075000000001</v>
      </c>
    </row>
    <row r="1950" spans="1:2">
      <c r="A1950" s="726">
        <v>43035</v>
      </c>
      <c r="B1950" s="723">
        <v>14.980767999999999</v>
      </c>
    </row>
    <row r="1951" spans="1:2">
      <c r="A1951" s="726">
        <v>43038</v>
      </c>
      <c r="B1951" s="723">
        <v>14.840384</v>
      </c>
    </row>
    <row r="1952" spans="1:2">
      <c r="A1952" s="726">
        <v>43039</v>
      </c>
      <c r="B1952" s="723">
        <v>15.040384</v>
      </c>
    </row>
    <row r="1953" spans="1:2">
      <c r="A1953" s="726">
        <v>43040</v>
      </c>
      <c r="B1953" s="723">
        <v>15.176921999999999</v>
      </c>
    </row>
    <row r="1954" spans="1:2">
      <c r="A1954" s="726">
        <v>43042</v>
      </c>
      <c r="B1954" s="723">
        <v>15.382690999999999</v>
      </c>
    </row>
    <row r="1955" spans="1:2">
      <c r="A1955" s="726">
        <v>43045</v>
      </c>
      <c r="B1955" s="723">
        <v>15.540383</v>
      </c>
    </row>
    <row r="1956" spans="1:2">
      <c r="A1956" s="726">
        <v>43046</v>
      </c>
      <c r="B1956" s="723">
        <v>15.576922</v>
      </c>
    </row>
    <row r="1957" spans="1:2">
      <c r="A1957" s="726">
        <v>43047</v>
      </c>
      <c r="B1957" s="723">
        <v>15.769228999999999</v>
      </c>
    </row>
    <row r="1958" spans="1:2">
      <c r="A1958" s="726">
        <v>43048</v>
      </c>
      <c r="B1958" s="723">
        <v>15.628845</v>
      </c>
    </row>
    <row r="1959" spans="1:2">
      <c r="A1959" s="726">
        <v>43049</v>
      </c>
      <c r="B1959" s="723">
        <v>15.559615000000001</v>
      </c>
    </row>
    <row r="1960" spans="1:2">
      <c r="A1960" s="726">
        <v>43052</v>
      </c>
      <c r="B1960" s="723">
        <v>15.390383999999999</v>
      </c>
    </row>
    <row r="1961" spans="1:2">
      <c r="A1961" s="726">
        <v>43053</v>
      </c>
      <c r="B1961" s="723">
        <v>15.249999000000001</v>
      </c>
    </row>
    <row r="1962" spans="1:2">
      <c r="A1962" s="726">
        <v>43055</v>
      </c>
      <c r="B1962" s="723">
        <v>15.528845</v>
      </c>
    </row>
    <row r="1963" spans="1:2">
      <c r="A1963" s="726">
        <v>43056</v>
      </c>
      <c r="B1963" s="723">
        <v>16.230768000000001</v>
      </c>
    </row>
    <row r="1964" spans="1:2">
      <c r="A1964" s="726">
        <v>43060</v>
      </c>
      <c r="B1964" s="723">
        <v>16.663460000000001</v>
      </c>
    </row>
    <row r="1965" spans="1:2">
      <c r="A1965" s="726">
        <v>43061</v>
      </c>
      <c r="B1965" s="723">
        <v>16.624998999999999</v>
      </c>
    </row>
    <row r="1966" spans="1:2">
      <c r="A1966" s="726">
        <v>43062</v>
      </c>
      <c r="B1966" s="723">
        <v>16.730768000000001</v>
      </c>
    </row>
    <row r="1967" spans="1:2">
      <c r="A1967" s="726">
        <v>43063</v>
      </c>
      <c r="B1967" s="723">
        <v>17.021153000000002</v>
      </c>
    </row>
    <row r="1968" spans="1:2">
      <c r="A1968" s="726">
        <v>43066</v>
      </c>
      <c r="B1968" s="723">
        <v>17.278845</v>
      </c>
    </row>
    <row r="1969" spans="1:2">
      <c r="A1969" s="726">
        <v>43067</v>
      </c>
      <c r="B1969" s="723">
        <v>17.261537000000001</v>
      </c>
    </row>
    <row r="1970" spans="1:2">
      <c r="A1970" s="726">
        <v>43068</v>
      </c>
      <c r="B1970" s="723">
        <v>17.036536999999999</v>
      </c>
    </row>
    <row r="1971" spans="1:2">
      <c r="A1971" s="726">
        <v>43069</v>
      </c>
      <c r="B1971" s="723">
        <v>16.923075000000001</v>
      </c>
    </row>
    <row r="1972" spans="1:2">
      <c r="A1972" s="726">
        <v>43070</v>
      </c>
      <c r="B1972" s="723">
        <v>16.861537999999999</v>
      </c>
    </row>
    <row r="1973" spans="1:2">
      <c r="A1973" s="726">
        <v>43073</v>
      </c>
      <c r="B1973" s="723">
        <v>16.726921999999998</v>
      </c>
    </row>
    <row r="1974" spans="1:2">
      <c r="A1974" s="726">
        <v>43074</v>
      </c>
      <c r="B1974" s="723">
        <v>16.788460000000001</v>
      </c>
    </row>
    <row r="1975" spans="1:2">
      <c r="A1975" s="726">
        <v>43075</v>
      </c>
      <c r="B1975" s="723">
        <v>16.846153000000001</v>
      </c>
    </row>
    <row r="1976" spans="1:2">
      <c r="A1976" s="726">
        <v>43076</v>
      </c>
      <c r="B1976" s="723">
        <v>16.923075000000001</v>
      </c>
    </row>
    <row r="1977" spans="1:2">
      <c r="A1977" s="726">
        <v>43077</v>
      </c>
      <c r="B1977" s="723">
        <v>16.923075000000001</v>
      </c>
    </row>
    <row r="1978" spans="1:2">
      <c r="A1978" s="726">
        <v>43080</v>
      </c>
      <c r="B1978" s="723">
        <v>16.861537999999999</v>
      </c>
    </row>
    <row r="1979" spans="1:2">
      <c r="A1979" s="726">
        <v>43081</v>
      </c>
      <c r="B1979" s="723">
        <v>16.596153000000001</v>
      </c>
    </row>
    <row r="1980" spans="1:2">
      <c r="A1980" s="726">
        <v>43082</v>
      </c>
      <c r="B1980" s="723">
        <v>16.634613999999999</v>
      </c>
    </row>
    <row r="1981" spans="1:2">
      <c r="A1981" s="726">
        <v>43083</v>
      </c>
      <c r="B1981" s="723">
        <v>16.671153</v>
      </c>
    </row>
    <row r="1982" spans="1:2">
      <c r="A1982" s="726">
        <v>43084</v>
      </c>
      <c r="B1982" s="723">
        <v>16.884613999999999</v>
      </c>
    </row>
    <row r="1983" spans="1:2">
      <c r="A1983" s="726">
        <v>43087</v>
      </c>
      <c r="B1983" s="723">
        <v>16.807690999999998</v>
      </c>
    </row>
    <row r="1984" spans="1:2">
      <c r="A1984" s="726">
        <v>43088</v>
      </c>
      <c r="B1984" s="723">
        <v>16.759613999999999</v>
      </c>
    </row>
    <row r="1985" spans="1:2">
      <c r="A1985" s="726">
        <v>43089</v>
      </c>
      <c r="B1985" s="723">
        <v>17.096153000000001</v>
      </c>
    </row>
    <row r="1986" spans="1:2">
      <c r="A1986" s="726">
        <v>43090</v>
      </c>
      <c r="B1986" s="723">
        <v>17.26923</v>
      </c>
    </row>
    <row r="1987" spans="1:2">
      <c r="A1987" s="726">
        <v>43091</v>
      </c>
      <c r="B1987" s="723">
        <v>17.303844999999999</v>
      </c>
    </row>
    <row r="1988" spans="1:2">
      <c r="A1988" s="726">
        <v>43095</v>
      </c>
      <c r="B1988" s="723">
        <v>17.228845</v>
      </c>
    </row>
    <row r="1989" spans="1:2">
      <c r="A1989" s="726">
        <v>43096</v>
      </c>
      <c r="B1989" s="723">
        <v>17.430768</v>
      </c>
    </row>
    <row r="1990" spans="1:2">
      <c r="A1990" s="726">
        <v>43097</v>
      </c>
      <c r="B1990" s="723">
        <v>17.653845</v>
      </c>
    </row>
    <row r="1991" spans="1:2">
      <c r="A1991" s="726">
        <v>43102</v>
      </c>
      <c r="B1991" s="723">
        <v>17.39423</v>
      </c>
    </row>
    <row r="1992" spans="1:2">
      <c r="A1992" s="726">
        <v>43103</v>
      </c>
      <c r="B1992" s="723">
        <v>16.963460999999999</v>
      </c>
    </row>
    <row r="1993" spans="1:2">
      <c r="A1993" s="726">
        <v>43104</v>
      </c>
      <c r="B1993" s="723">
        <v>17.09423</v>
      </c>
    </row>
    <row r="1994" spans="1:2">
      <c r="A1994" s="726">
        <v>43105</v>
      </c>
      <c r="B1994" s="723">
        <v>17.39423</v>
      </c>
    </row>
    <row r="1995" spans="1:2">
      <c r="A1995" s="726">
        <v>43108</v>
      </c>
      <c r="B1995" s="723">
        <v>17.173075999999998</v>
      </c>
    </row>
    <row r="1996" spans="1:2">
      <c r="A1996" s="726">
        <v>43109</v>
      </c>
      <c r="B1996" s="723">
        <v>16.932690999999998</v>
      </c>
    </row>
    <row r="1997" spans="1:2">
      <c r="A1997" s="726">
        <v>43110</v>
      </c>
      <c r="B1997" s="723">
        <v>16.415384</v>
      </c>
    </row>
    <row r="1998" spans="1:2">
      <c r="A1998" s="726">
        <v>43111</v>
      </c>
      <c r="B1998" s="723">
        <v>16.64423</v>
      </c>
    </row>
    <row r="1999" spans="1:2">
      <c r="A1999" s="726">
        <v>43112</v>
      </c>
      <c r="B1999" s="723">
        <v>16.634613999999999</v>
      </c>
    </row>
    <row r="2000" spans="1:2">
      <c r="A2000" s="726">
        <v>43115</v>
      </c>
      <c r="B2000" s="723">
        <v>16.661536999999999</v>
      </c>
    </row>
    <row r="2001" spans="1:2">
      <c r="A2001" s="726">
        <v>43116</v>
      </c>
      <c r="B2001" s="723">
        <v>16.390384000000001</v>
      </c>
    </row>
    <row r="2002" spans="1:2">
      <c r="A2002" s="726">
        <v>43117</v>
      </c>
      <c r="B2002" s="723">
        <v>16.642306999999999</v>
      </c>
    </row>
    <row r="2003" spans="1:2">
      <c r="A2003" s="726">
        <v>43118</v>
      </c>
      <c r="B2003" s="723">
        <v>16.499998999999999</v>
      </c>
    </row>
    <row r="2004" spans="1:2">
      <c r="A2004" s="726">
        <v>43119</v>
      </c>
      <c r="B2004" s="723">
        <v>16.403845</v>
      </c>
    </row>
    <row r="2005" spans="1:2">
      <c r="A2005" s="726">
        <v>43122</v>
      </c>
      <c r="B2005" s="723">
        <v>16.411538</v>
      </c>
    </row>
    <row r="2006" spans="1:2">
      <c r="A2006" s="726">
        <v>43123</v>
      </c>
      <c r="B2006" s="723">
        <v>15.982691000000001</v>
      </c>
    </row>
    <row r="2007" spans="1:2">
      <c r="A2007" s="726">
        <v>43124</v>
      </c>
      <c r="B2007" s="723">
        <v>16.248075</v>
      </c>
    </row>
    <row r="2008" spans="1:2">
      <c r="A2008" s="726">
        <v>43126</v>
      </c>
      <c r="B2008" s="723">
        <v>16.482692</v>
      </c>
    </row>
    <row r="2009" spans="1:2">
      <c r="A2009" s="726">
        <v>43129</v>
      </c>
      <c r="B2009" s="723">
        <v>16.249998999999999</v>
      </c>
    </row>
    <row r="2010" spans="1:2">
      <c r="A2010" s="726">
        <v>43130</v>
      </c>
      <c r="B2010" s="723">
        <v>16.346152</v>
      </c>
    </row>
    <row r="2011" spans="1:2">
      <c r="A2011" s="726">
        <v>43131</v>
      </c>
      <c r="B2011" s="723">
        <v>16.236536999999998</v>
      </c>
    </row>
    <row r="2012" spans="1:2">
      <c r="A2012" s="726">
        <v>43132</v>
      </c>
      <c r="B2012" s="723">
        <v>15.9</v>
      </c>
    </row>
    <row r="2013" spans="1:2">
      <c r="A2013" s="726">
        <v>43133</v>
      </c>
      <c r="B2013" s="723">
        <v>15.680769</v>
      </c>
    </row>
    <row r="2014" spans="1:2">
      <c r="A2014" s="726">
        <v>43136</v>
      </c>
      <c r="B2014" s="723">
        <v>15.653845</v>
      </c>
    </row>
    <row r="2015" spans="1:2">
      <c r="A2015" s="726">
        <v>43137</v>
      </c>
      <c r="B2015" s="723">
        <v>15.563459999999999</v>
      </c>
    </row>
    <row r="2016" spans="1:2">
      <c r="A2016" s="726">
        <v>43138</v>
      </c>
      <c r="B2016" s="723">
        <v>15.64423</v>
      </c>
    </row>
    <row r="2017" spans="1:2">
      <c r="A2017" s="726">
        <v>43139</v>
      </c>
      <c r="B2017" s="723">
        <v>15.548076</v>
      </c>
    </row>
    <row r="2018" spans="1:2">
      <c r="A2018" s="726">
        <v>43140</v>
      </c>
      <c r="B2018" s="723">
        <v>15.355769</v>
      </c>
    </row>
    <row r="2019" spans="1:2">
      <c r="A2019" s="726">
        <v>43145</v>
      </c>
      <c r="B2019" s="723">
        <v>15.830768000000001</v>
      </c>
    </row>
    <row r="2020" spans="1:2">
      <c r="A2020" s="726">
        <v>43146</v>
      </c>
      <c r="B2020" s="723">
        <v>15.836537999999999</v>
      </c>
    </row>
    <row r="2021" spans="1:2">
      <c r="A2021" s="726">
        <v>43147</v>
      </c>
      <c r="B2021" s="723">
        <v>15.759613999999999</v>
      </c>
    </row>
    <row r="2022" spans="1:2">
      <c r="A2022" s="726">
        <v>43150</v>
      </c>
      <c r="B2022" s="723">
        <v>15.751922</v>
      </c>
    </row>
    <row r="2023" spans="1:2">
      <c r="A2023" s="726">
        <v>43151</v>
      </c>
      <c r="B2023" s="723">
        <v>15.817307</v>
      </c>
    </row>
    <row r="2024" spans="1:2">
      <c r="A2024" s="726">
        <v>43152</v>
      </c>
      <c r="B2024" s="723">
        <v>15.749999000000001</v>
      </c>
    </row>
    <row r="2025" spans="1:2">
      <c r="A2025" s="726">
        <v>43153</v>
      </c>
      <c r="B2025" s="723">
        <v>15.769228999999999</v>
      </c>
    </row>
    <row r="2026" spans="1:2">
      <c r="A2026" s="726">
        <v>43154</v>
      </c>
      <c r="B2026" s="723">
        <v>15.546153</v>
      </c>
    </row>
    <row r="2027" spans="1:2">
      <c r="A2027" s="726">
        <v>43157</v>
      </c>
      <c r="B2027" s="723">
        <v>15.296153</v>
      </c>
    </row>
    <row r="2028" spans="1:2">
      <c r="A2028" s="726">
        <v>43158</v>
      </c>
      <c r="B2028" s="723">
        <v>14.876922</v>
      </c>
    </row>
    <row r="2029" spans="1:2">
      <c r="A2029" s="726">
        <v>43159</v>
      </c>
      <c r="B2029" s="723">
        <v>14.949999</v>
      </c>
    </row>
    <row r="2030" spans="1:2">
      <c r="A2030" s="726">
        <v>43160</v>
      </c>
      <c r="B2030" s="723">
        <v>15.232692</v>
      </c>
    </row>
    <row r="2031" spans="1:2">
      <c r="A2031" s="726">
        <v>43161</v>
      </c>
      <c r="B2031" s="723">
        <v>15.211537</v>
      </c>
    </row>
    <row r="2032" spans="1:2">
      <c r="A2032" s="726">
        <v>43164</v>
      </c>
      <c r="B2032" s="723">
        <v>15.057691</v>
      </c>
    </row>
    <row r="2033" spans="1:2">
      <c r="A2033" s="726">
        <v>43165</v>
      </c>
      <c r="B2033" s="723">
        <v>14.84423</v>
      </c>
    </row>
    <row r="2034" spans="1:2">
      <c r="A2034" s="726">
        <v>43166</v>
      </c>
      <c r="B2034" s="723">
        <v>15.323076</v>
      </c>
    </row>
    <row r="2035" spans="1:2">
      <c r="A2035" s="726">
        <v>43167</v>
      </c>
      <c r="B2035" s="723">
        <v>15.153845</v>
      </c>
    </row>
    <row r="2036" spans="1:2">
      <c r="A2036" s="726">
        <v>43168</v>
      </c>
      <c r="B2036" s="723">
        <v>15.346152999999999</v>
      </c>
    </row>
    <row r="2037" spans="1:2">
      <c r="A2037" s="726">
        <v>43171</v>
      </c>
      <c r="B2037" s="723">
        <v>15.126922</v>
      </c>
    </row>
    <row r="2038" spans="1:2">
      <c r="A2038" s="726">
        <v>43172</v>
      </c>
      <c r="B2038" s="723">
        <v>15.311537</v>
      </c>
    </row>
    <row r="2039" spans="1:2">
      <c r="A2039" s="726">
        <v>43173</v>
      </c>
      <c r="B2039" s="723">
        <v>15.194229999999999</v>
      </c>
    </row>
    <row r="2040" spans="1:2">
      <c r="A2040" s="726">
        <v>43174</v>
      </c>
      <c r="B2040" s="723">
        <v>14.980767999999999</v>
      </c>
    </row>
    <row r="2041" spans="1:2">
      <c r="A2041" s="726">
        <v>43175</v>
      </c>
      <c r="B2041" s="723">
        <v>14.707691000000001</v>
      </c>
    </row>
    <row r="2042" spans="1:2">
      <c r="A2042" s="726">
        <v>43178</v>
      </c>
      <c r="B2042" s="723">
        <v>14.884615</v>
      </c>
    </row>
    <row r="2043" spans="1:2">
      <c r="A2043" s="726">
        <v>43179</v>
      </c>
      <c r="B2043" s="723">
        <v>14.880769000000001</v>
      </c>
    </row>
    <row r="2044" spans="1:2">
      <c r="A2044" s="726">
        <v>43180</v>
      </c>
      <c r="B2044" s="723">
        <v>14.730767999999999</v>
      </c>
    </row>
    <row r="2045" spans="1:2">
      <c r="A2045" s="726">
        <v>43181</v>
      </c>
      <c r="B2045" s="723">
        <v>14.749999000000001</v>
      </c>
    </row>
    <row r="2046" spans="1:2">
      <c r="A2046" s="726">
        <v>43182</v>
      </c>
      <c r="B2046" s="723">
        <v>14.480767999999999</v>
      </c>
    </row>
    <row r="2047" spans="1:2">
      <c r="A2047" s="726">
        <v>43185</v>
      </c>
      <c r="B2047" s="723">
        <v>14.673076</v>
      </c>
    </row>
    <row r="2048" spans="1:2">
      <c r="A2048" s="726">
        <v>43186</v>
      </c>
      <c r="B2048" s="723">
        <v>14.286536999999999</v>
      </c>
    </row>
    <row r="2049" spans="1:2">
      <c r="A2049" s="726">
        <v>43187</v>
      </c>
      <c r="B2049" s="723">
        <v>14.005768</v>
      </c>
    </row>
    <row r="2050" spans="1:2">
      <c r="A2050" s="726">
        <v>43188</v>
      </c>
      <c r="B2050" s="723">
        <v>14.384613999999999</v>
      </c>
    </row>
    <row r="2051" spans="1:2">
      <c r="A2051" s="726">
        <v>43192</v>
      </c>
      <c r="B2051" s="723">
        <v>14.313459999999999</v>
      </c>
    </row>
    <row r="2052" spans="1:2">
      <c r="A2052" s="726">
        <v>43193</v>
      </c>
      <c r="B2052" s="723">
        <v>14.26923</v>
      </c>
    </row>
    <row r="2053" spans="1:2">
      <c r="A2053" s="726">
        <v>43194</v>
      </c>
      <c r="B2053" s="723">
        <v>13.876922</v>
      </c>
    </row>
    <row r="2054" spans="1:2">
      <c r="A2054" s="726">
        <v>43195</v>
      </c>
      <c r="B2054" s="723">
        <v>13.461537</v>
      </c>
    </row>
    <row r="2055" spans="1:2">
      <c r="A2055" s="726">
        <v>43196</v>
      </c>
      <c r="B2055" s="723">
        <v>13.057691</v>
      </c>
    </row>
    <row r="2056" spans="1:2">
      <c r="A2056" s="726">
        <v>43199</v>
      </c>
      <c r="B2056" s="723">
        <v>12.884613999999999</v>
      </c>
    </row>
    <row r="2057" spans="1:2">
      <c r="A2057" s="726">
        <v>43200</v>
      </c>
      <c r="B2057" s="723">
        <v>13.269228999999999</v>
      </c>
    </row>
    <row r="2058" spans="1:2">
      <c r="A2058" s="726">
        <v>43201</v>
      </c>
      <c r="B2058" s="723">
        <v>13.403845</v>
      </c>
    </row>
    <row r="2059" spans="1:2">
      <c r="A2059" s="726">
        <v>43202</v>
      </c>
      <c r="B2059" s="723">
        <v>13.673076</v>
      </c>
    </row>
    <row r="2060" spans="1:2">
      <c r="A2060" s="726">
        <v>43203</v>
      </c>
      <c r="B2060" s="723">
        <v>13.413460000000001</v>
      </c>
    </row>
    <row r="2061" spans="1:2">
      <c r="A2061" s="726">
        <v>43206</v>
      </c>
      <c r="B2061" s="723">
        <v>13.365383</v>
      </c>
    </row>
    <row r="2062" spans="1:2">
      <c r="A2062" s="726">
        <v>43207</v>
      </c>
      <c r="B2062" s="723">
        <v>13.565384</v>
      </c>
    </row>
    <row r="2063" spans="1:2">
      <c r="A2063" s="726">
        <v>43208</v>
      </c>
      <c r="B2063" s="723">
        <v>13.336537999999999</v>
      </c>
    </row>
    <row r="2064" spans="1:2">
      <c r="A2064" s="726">
        <v>43209</v>
      </c>
      <c r="B2064" s="723">
        <v>13.315384</v>
      </c>
    </row>
    <row r="2065" spans="1:2">
      <c r="A2065" s="726">
        <v>43210</v>
      </c>
      <c r="B2065" s="723">
        <v>13.11923</v>
      </c>
    </row>
    <row r="2066" spans="1:2">
      <c r="A2066" s="726">
        <v>43213</v>
      </c>
      <c r="B2066" s="723">
        <v>12.980767999999999</v>
      </c>
    </row>
    <row r="2067" spans="1:2">
      <c r="A2067" s="726">
        <v>43214</v>
      </c>
      <c r="B2067" s="723">
        <v>13.096152999999999</v>
      </c>
    </row>
    <row r="2068" spans="1:2">
      <c r="A2068" s="726">
        <v>43215</v>
      </c>
      <c r="B2068" s="723">
        <v>13.157691</v>
      </c>
    </row>
    <row r="2069" spans="1:2">
      <c r="A2069" s="726">
        <v>43216</v>
      </c>
      <c r="B2069" s="723">
        <v>13.463461000000001</v>
      </c>
    </row>
    <row r="2070" spans="1:2">
      <c r="A2070" s="726">
        <v>43217</v>
      </c>
      <c r="B2070" s="723">
        <v>13.365383</v>
      </c>
    </row>
    <row r="2071" spans="1:2">
      <c r="A2071" s="726">
        <v>43220</v>
      </c>
      <c r="B2071" s="723">
        <v>13.226922</v>
      </c>
    </row>
    <row r="2072" spans="1:2">
      <c r="A2072" s="726">
        <v>43222</v>
      </c>
      <c r="B2072" s="723">
        <v>12.692306</v>
      </c>
    </row>
    <row r="2073" spans="1:2">
      <c r="A2073" s="726">
        <v>43223</v>
      </c>
      <c r="B2073" s="723">
        <v>12.573076</v>
      </c>
    </row>
    <row r="2074" spans="1:2">
      <c r="A2074" s="726">
        <v>43224</v>
      </c>
      <c r="B2074" s="723">
        <v>12.115383</v>
      </c>
    </row>
    <row r="2075" spans="1:2">
      <c r="A2075" s="726">
        <v>43227</v>
      </c>
      <c r="B2075" s="723">
        <v>11.799999</v>
      </c>
    </row>
    <row r="2076" spans="1:2">
      <c r="A2076" s="726">
        <v>43228</v>
      </c>
      <c r="B2076" s="723">
        <v>11.984614000000001</v>
      </c>
    </row>
    <row r="2077" spans="1:2">
      <c r="A2077" s="726">
        <v>43229</v>
      </c>
      <c r="B2077" s="723">
        <v>12.153845</v>
      </c>
    </row>
    <row r="2078" spans="1:2">
      <c r="A2078" s="726">
        <v>43230</v>
      </c>
      <c r="B2078" s="723">
        <v>12.961537999999999</v>
      </c>
    </row>
    <row r="2079" spans="1:2">
      <c r="A2079" s="726">
        <v>43231</v>
      </c>
      <c r="B2079" s="723">
        <v>13.384613999999999</v>
      </c>
    </row>
    <row r="2080" spans="1:2">
      <c r="A2080" s="726">
        <v>43234</v>
      </c>
      <c r="B2080" s="723">
        <v>13.507690999999999</v>
      </c>
    </row>
    <row r="2081" spans="1:2">
      <c r="A2081" s="726">
        <v>43235</v>
      </c>
      <c r="B2081" s="723">
        <v>13.442307</v>
      </c>
    </row>
    <row r="2082" spans="1:2">
      <c r="A2082" s="726">
        <v>43236</v>
      </c>
      <c r="B2082" s="723">
        <v>13.688461</v>
      </c>
    </row>
    <row r="2083" spans="1:2">
      <c r="A2083" s="726">
        <v>43237</v>
      </c>
      <c r="B2083" s="723">
        <v>13.317307</v>
      </c>
    </row>
    <row r="2084" spans="1:2">
      <c r="A2084" s="726">
        <v>43238</v>
      </c>
      <c r="B2084" s="723">
        <v>12.742307</v>
      </c>
    </row>
    <row r="2085" spans="1:2">
      <c r="A2085" s="726">
        <v>43241</v>
      </c>
      <c r="B2085" s="723">
        <v>12.51923</v>
      </c>
    </row>
    <row r="2086" spans="1:2">
      <c r="A2086" s="726">
        <v>43242</v>
      </c>
      <c r="B2086" s="723">
        <v>12.809614</v>
      </c>
    </row>
    <row r="2087" spans="1:2">
      <c r="A2087" s="726">
        <v>43243</v>
      </c>
      <c r="B2087" s="723">
        <v>12.278845</v>
      </c>
    </row>
    <row r="2088" spans="1:2">
      <c r="A2088" s="726">
        <v>43244</v>
      </c>
      <c r="B2088" s="723">
        <v>12.115383</v>
      </c>
    </row>
    <row r="2089" spans="1:2">
      <c r="A2089" s="726">
        <v>43245</v>
      </c>
      <c r="B2089" s="723">
        <v>11.907691</v>
      </c>
    </row>
    <row r="2090" spans="1:2">
      <c r="A2090" s="726">
        <v>43248</v>
      </c>
      <c r="B2090" s="723">
        <v>11.871153</v>
      </c>
    </row>
    <row r="2091" spans="1:2">
      <c r="A2091" s="726">
        <v>43249</v>
      </c>
      <c r="B2091" s="723">
        <v>11.826922</v>
      </c>
    </row>
    <row r="2092" spans="1:2">
      <c r="A2092" s="726">
        <v>43250</v>
      </c>
      <c r="B2092" s="723">
        <v>11.974999</v>
      </c>
    </row>
    <row r="2093" spans="1:2">
      <c r="A2093" s="726">
        <v>43252</v>
      </c>
      <c r="B2093" s="723">
        <v>12.467306000000001</v>
      </c>
    </row>
    <row r="2094" spans="1:2">
      <c r="A2094" s="726">
        <v>43255</v>
      </c>
      <c r="B2094" s="723">
        <v>13.121153</v>
      </c>
    </row>
    <row r="2095" spans="1:2">
      <c r="A2095" s="726">
        <v>43256</v>
      </c>
      <c r="B2095" s="723">
        <v>12.884613999999999</v>
      </c>
    </row>
    <row r="2096" spans="1:2">
      <c r="A2096" s="726">
        <v>43257</v>
      </c>
      <c r="B2096" s="723">
        <v>12.499999000000001</v>
      </c>
    </row>
    <row r="2097" spans="1:2">
      <c r="A2097" s="726">
        <v>43258</v>
      </c>
      <c r="B2097" s="723">
        <v>12.353845</v>
      </c>
    </row>
    <row r="2098" spans="1:2">
      <c r="A2098" s="726">
        <v>43259</v>
      </c>
      <c r="B2098" s="723">
        <v>12.557691</v>
      </c>
    </row>
    <row r="2099" spans="1:2">
      <c r="A2099" s="726">
        <v>43262</v>
      </c>
      <c r="B2099" s="723">
        <v>12.436538000000001</v>
      </c>
    </row>
    <row r="2100" spans="1:2">
      <c r="A2100" s="726">
        <v>43263</v>
      </c>
      <c r="B2100" s="723">
        <v>12.51923</v>
      </c>
    </row>
    <row r="2101" spans="1:2">
      <c r="A2101" s="726">
        <v>43264</v>
      </c>
      <c r="B2101" s="723">
        <v>12.755768</v>
      </c>
    </row>
    <row r="2102" spans="1:2">
      <c r="A2102" s="726">
        <v>43265</v>
      </c>
      <c r="B2102" s="723">
        <v>13.048076</v>
      </c>
    </row>
    <row r="2103" spans="1:2">
      <c r="A2103" s="726">
        <v>43266</v>
      </c>
      <c r="B2103" s="723">
        <v>13.301923</v>
      </c>
    </row>
    <row r="2104" spans="1:2">
      <c r="A2104" s="726">
        <v>43269</v>
      </c>
      <c r="B2104" s="723">
        <v>13.634615</v>
      </c>
    </row>
    <row r="2105" spans="1:2">
      <c r="A2105" s="726">
        <v>43270</v>
      </c>
      <c r="B2105" s="723">
        <v>13.71346</v>
      </c>
    </row>
    <row r="2106" spans="1:2">
      <c r="A2106" s="726">
        <v>43271</v>
      </c>
      <c r="B2106" s="723">
        <v>13.586537</v>
      </c>
    </row>
    <row r="2107" spans="1:2">
      <c r="A2107" s="726">
        <v>43272</v>
      </c>
      <c r="B2107" s="723">
        <v>13.121153</v>
      </c>
    </row>
    <row r="2108" spans="1:2">
      <c r="A2108" s="726">
        <v>43273</v>
      </c>
      <c r="B2108" s="723">
        <v>13.051921999999999</v>
      </c>
    </row>
    <row r="2109" spans="1:2">
      <c r="A2109" s="726">
        <v>43276</v>
      </c>
      <c r="B2109" s="723">
        <v>13.128845</v>
      </c>
    </row>
    <row r="2110" spans="1:2">
      <c r="A2110" s="726">
        <v>43277</v>
      </c>
      <c r="B2110" s="723">
        <v>13.098076000000001</v>
      </c>
    </row>
    <row r="2111" spans="1:2">
      <c r="A2111" s="726">
        <v>43278</v>
      </c>
      <c r="B2111" s="723">
        <v>12.663461</v>
      </c>
    </row>
    <row r="2112" spans="1:2">
      <c r="A2112" s="726">
        <v>43279</v>
      </c>
      <c r="B2112" s="723">
        <v>12.498075</v>
      </c>
    </row>
    <row r="2113" spans="1:2">
      <c r="A2113" s="726">
        <v>43280</v>
      </c>
      <c r="B2113" s="723">
        <v>12.76923</v>
      </c>
    </row>
    <row r="2114" spans="1:2">
      <c r="A2114" s="726">
        <v>43283</v>
      </c>
      <c r="B2114" s="723">
        <v>13.030768</v>
      </c>
    </row>
    <row r="2115" spans="1:2">
      <c r="A2115" s="726">
        <v>43284</v>
      </c>
      <c r="B2115" s="723">
        <v>13.459614</v>
      </c>
    </row>
    <row r="2116" spans="1:2">
      <c r="A2116" s="726">
        <v>43285</v>
      </c>
      <c r="B2116" s="723">
        <v>13.421153</v>
      </c>
    </row>
    <row r="2117" spans="1:2">
      <c r="A2117" s="726">
        <v>43286</v>
      </c>
      <c r="B2117" s="723">
        <v>13.134613999999999</v>
      </c>
    </row>
    <row r="2118" spans="1:2">
      <c r="A2118" s="726">
        <v>43287</v>
      </c>
      <c r="B2118" s="723">
        <v>12.955769</v>
      </c>
    </row>
    <row r="2119" spans="1:2">
      <c r="A2119" s="726">
        <v>43291</v>
      </c>
      <c r="B2119" s="723">
        <v>13.067306</v>
      </c>
    </row>
    <row r="2120" spans="1:2">
      <c r="A2120" s="726">
        <v>43292</v>
      </c>
      <c r="B2120" s="723">
        <v>13.440384</v>
      </c>
    </row>
    <row r="2121" spans="1:2">
      <c r="A2121" s="726">
        <v>43293</v>
      </c>
      <c r="B2121" s="723">
        <v>13.673076</v>
      </c>
    </row>
    <row r="2122" spans="1:2">
      <c r="A2122" s="726">
        <v>43294</v>
      </c>
      <c r="B2122" s="723">
        <v>14.374999000000001</v>
      </c>
    </row>
    <row r="2123" spans="1:2">
      <c r="A2123" s="726">
        <v>43297</v>
      </c>
      <c r="B2123" s="723">
        <v>14.461537999999999</v>
      </c>
    </row>
    <row r="2124" spans="1:2">
      <c r="A2124" s="726">
        <v>43298</v>
      </c>
      <c r="B2124" s="723">
        <v>15.057691</v>
      </c>
    </row>
    <row r="2125" spans="1:2">
      <c r="A2125" s="726">
        <v>43299</v>
      </c>
      <c r="B2125" s="723">
        <v>14.557691999999999</v>
      </c>
    </row>
    <row r="2126" spans="1:2">
      <c r="A2126" s="726">
        <v>43300</v>
      </c>
      <c r="B2126" s="723">
        <v>14.615383</v>
      </c>
    </row>
    <row r="2127" spans="1:2">
      <c r="A2127" s="726">
        <v>43301</v>
      </c>
      <c r="B2127" s="723">
        <v>15.009615</v>
      </c>
    </row>
    <row r="2128" spans="1:2">
      <c r="A2128" s="726">
        <v>43304</v>
      </c>
      <c r="B2128" s="723">
        <v>14.730767999999999</v>
      </c>
    </row>
    <row r="2129" spans="1:2">
      <c r="A2129" s="726">
        <v>43305</v>
      </c>
      <c r="B2129" s="723">
        <v>14.749999000000001</v>
      </c>
    </row>
    <row r="2130" spans="1:2">
      <c r="A2130" s="726">
        <v>43306</v>
      </c>
      <c r="B2130" s="723">
        <v>14.673076</v>
      </c>
    </row>
    <row r="2131" spans="1:2">
      <c r="A2131" s="726">
        <v>43307</v>
      </c>
      <c r="B2131" s="723">
        <v>14.423075000000001</v>
      </c>
    </row>
    <row r="2132" spans="1:2">
      <c r="A2132" s="726">
        <v>43308</v>
      </c>
      <c r="B2132" s="723">
        <v>14.423075000000001</v>
      </c>
    </row>
    <row r="2133" spans="1:2">
      <c r="A2133" s="726">
        <v>43311</v>
      </c>
      <c r="B2133" s="723">
        <v>14.251922</v>
      </c>
    </row>
    <row r="2134" spans="1:2">
      <c r="A2134" s="726">
        <v>43312</v>
      </c>
      <c r="B2134" s="723">
        <v>14.299999</v>
      </c>
    </row>
    <row r="2135" spans="1:2">
      <c r="A2135" s="726">
        <v>43313</v>
      </c>
      <c r="B2135" s="723">
        <v>14.588461000000001</v>
      </c>
    </row>
    <row r="2136" spans="1:2">
      <c r="A2136" s="726">
        <v>43314</v>
      </c>
      <c r="B2136" s="723">
        <v>14.815384</v>
      </c>
    </row>
    <row r="2137" spans="1:2">
      <c r="A2137" s="726">
        <v>43315</v>
      </c>
      <c r="B2137" s="723">
        <v>14.851922</v>
      </c>
    </row>
    <row r="2138" spans="1:2">
      <c r="A2138" s="726">
        <v>43318</v>
      </c>
      <c r="B2138" s="723">
        <v>14.690384</v>
      </c>
    </row>
    <row r="2139" spans="1:2">
      <c r="A2139" s="726">
        <v>43319</v>
      </c>
      <c r="B2139" s="723">
        <v>14.471152999999999</v>
      </c>
    </row>
    <row r="2140" spans="1:2">
      <c r="A2140" s="726">
        <v>43320</v>
      </c>
      <c r="B2140" s="723">
        <v>14.592307</v>
      </c>
    </row>
    <row r="2141" spans="1:2">
      <c r="A2141" s="726">
        <v>43321</v>
      </c>
      <c r="B2141" s="723">
        <v>14.711537</v>
      </c>
    </row>
    <row r="2142" spans="1:2">
      <c r="A2142" s="726">
        <v>43322</v>
      </c>
      <c r="B2142" s="723">
        <v>14.711537</v>
      </c>
    </row>
    <row r="2143" spans="1:2">
      <c r="A2143" s="726">
        <v>43325</v>
      </c>
      <c r="B2143" s="723">
        <v>14.671153</v>
      </c>
    </row>
    <row r="2144" spans="1:2">
      <c r="A2144" s="726">
        <v>43326</v>
      </c>
      <c r="B2144" s="723">
        <v>14.538460000000001</v>
      </c>
    </row>
    <row r="2145" spans="1:2">
      <c r="A2145" s="726">
        <v>43327</v>
      </c>
      <c r="B2145" s="723">
        <v>14.455769</v>
      </c>
    </row>
    <row r="2146" spans="1:2">
      <c r="A2146" s="726">
        <v>43328</v>
      </c>
      <c r="B2146" s="723">
        <v>14.503845</v>
      </c>
    </row>
    <row r="2147" spans="1:2">
      <c r="A2147" s="726">
        <v>43329</v>
      </c>
      <c r="B2147" s="723">
        <v>14.563461</v>
      </c>
    </row>
    <row r="2148" spans="1:2">
      <c r="A2148" s="726">
        <v>43332</v>
      </c>
      <c r="B2148" s="723">
        <v>14.653845</v>
      </c>
    </row>
    <row r="2149" spans="1:2">
      <c r="A2149" s="726">
        <v>43333</v>
      </c>
      <c r="B2149" s="723">
        <v>14.578844999999999</v>
      </c>
    </row>
    <row r="2150" spans="1:2">
      <c r="A2150" s="726">
        <v>43334</v>
      </c>
      <c r="B2150" s="723">
        <v>15.076922</v>
      </c>
    </row>
    <row r="2151" spans="1:2">
      <c r="A2151" s="726">
        <v>43335</v>
      </c>
      <c r="B2151" s="723">
        <v>15.346152999999999</v>
      </c>
    </row>
    <row r="2152" spans="1:2">
      <c r="A2152" s="726">
        <v>43336</v>
      </c>
      <c r="B2152" s="723">
        <v>15.615384000000001</v>
      </c>
    </row>
    <row r="2153" spans="1:2">
      <c r="A2153" s="726">
        <v>43339</v>
      </c>
      <c r="B2153" s="723">
        <v>15.45</v>
      </c>
    </row>
    <row r="2154" spans="1:2">
      <c r="A2154" s="726">
        <v>43340</v>
      </c>
      <c r="B2154" s="723">
        <v>14.828844999999999</v>
      </c>
    </row>
    <row r="2155" spans="1:2">
      <c r="A2155" s="726">
        <v>43341</v>
      </c>
      <c r="B2155" s="723">
        <v>15.207691000000001</v>
      </c>
    </row>
    <row r="2156" spans="1:2">
      <c r="A2156" s="726">
        <v>43342</v>
      </c>
      <c r="B2156" s="723">
        <v>15.115384000000001</v>
      </c>
    </row>
    <row r="2157" spans="1:2">
      <c r="A2157" s="726">
        <v>43343</v>
      </c>
      <c r="B2157" s="723">
        <v>14.807691</v>
      </c>
    </row>
    <row r="2158" spans="1:2">
      <c r="A2158" s="726">
        <v>43346</v>
      </c>
      <c r="B2158" s="723">
        <v>14.663460000000001</v>
      </c>
    </row>
    <row r="2159" spans="1:2">
      <c r="A2159" s="726">
        <v>43347</v>
      </c>
      <c r="B2159" s="723">
        <v>14.449999</v>
      </c>
    </row>
    <row r="2160" spans="1:2">
      <c r="A2160" s="726">
        <v>43348</v>
      </c>
      <c r="B2160" s="723">
        <v>13.998075999999999</v>
      </c>
    </row>
    <row r="2161" spans="1:2">
      <c r="A2161" s="726">
        <v>43349</v>
      </c>
      <c r="B2161" s="723">
        <v>14.278845</v>
      </c>
    </row>
    <row r="2162" spans="1:2">
      <c r="A2162" s="726">
        <v>43353</v>
      </c>
      <c r="B2162" s="723">
        <v>14.551923</v>
      </c>
    </row>
    <row r="2163" spans="1:2">
      <c r="A2163" s="726">
        <v>43354</v>
      </c>
      <c r="B2163" s="723">
        <v>14.123075999999999</v>
      </c>
    </row>
    <row r="2164" spans="1:2">
      <c r="A2164" s="726">
        <v>43355</v>
      </c>
      <c r="B2164" s="723">
        <v>14.173076</v>
      </c>
    </row>
    <row r="2165" spans="1:2">
      <c r="A2165" s="726">
        <v>43356</v>
      </c>
      <c r="B2165" s="723">
        <v>14.221152999999999</v>
      </c>
    </row>
    <row r="2166" spans="1:2">
      <c r="A2166" s="726">
        <v>43357</v>
      </c>
      <c r="B2166" s="723">
        <v>14.799999</v>
      </c>
    </row>
    <row r="2167" spans="1:2">
      <c r="A2167" s="726">
        <v>43360</v>
      </c>
      <c r="B2167" s="723">
        <v>14.898076</v>
      </c>
    </row>
    <row r="2168" spans="1:2">
      <c r="A2168" s="726">
        <v>43361</v>
      </c>
      <c r="B2168" s="723">
        <v>14.944229999999999</v>
      </c>
    </row>
    <row r="2169" spans="1:2">
      <c r="A2169" s="726">
        <v>43362</v>
      </c>
      <c r="B2169" s="723">
        <v>14.807691</v>
      </c>
    </row>
    <row r="2170" spans="1:2">
      <c r="A2170" s="726">
        <v>43363</v>
      </c>
      <c r="B2170" s="723">
        <v>14.813461</v>
      </c>
    </row>
    <row r="2171" spans="1:2">
      <c r="A2171" s="726">
        <v>43364</v>
      </c>
      <c r="B2171" s="723">
        <v>14.942307</v>
      </c>
    </row>
    <row r="2172" spans="1:2">
      <c r="A2172" s="726">
        <v>43367</v>
      </c>
      <c r="B2172" s="723">
        <v>14.296153</v>
      </c>
    </row>
    <row r="2173" spans="1:2">
      <c r="A2173" s="726">
        <v>43368</v>
      </c>
      <c r="B2173" s="723">
        <v>14.123075999999999</v>
      </c>
    </row>
    <row r="2174" spans="1:2">
      <c r="A2174" s="726">
        <v>43369</v>
      </c>
      <c r="B2174" s="723">
        <v>13.980769</v>
      </c>
    </row>
    <row r="2175" spans="1:2">
      <c r="A2175" s="726">
        <v>43370</v>
      </c>
      <c r="B2175" s="723">
        <v>14.26923</v>
      </c>
    </row>
    <row r="2176" spans="1:2">
      <c r="A2176" s="726">
        <v>43371</v>
      </c>
      <c r="B2176" s="723">
        <v>13.928845000000001</v>
      </c>
    </row>
    <row r="2177" spans="1:2">
      <c r="A2177" s="726">
        <v>43374</v>
      </c>
      <c r="B2177" s="723">
        <v>13.711537</v>
      </c>
    </row>
    <row r="2178" spans="1:2">
      <c r="A2178" s="726">
        <v>43375</v>
      </c>
      <c r="B2178" s="723">
        <v>13.944229999999999</v>
      </c>
    </row>
    <row r="2179" spans="1:2">
      <c r="A2179" s="726">
        <v>43376</v>
      </c>
      <c r="B2179" s="723">
        <v>14.230767999999999</v>
      </c>
    </row>
    <row r="2180" spans="1:2">
      <c r="A2180" s="726">
        <v>43377</v>
      </c>
      <c r="B2180" s="723">
        <v>14.261537000000001</v>
      </c>
    </row>
    <row r="2181" spans="1:2">
      <c r="A2181" s="726">
        <v>43378</v>
      </c>
      <c r="B2181" s="723">
        <v>13.990384000000001</v>
      </c>
    </row>
    <row r="2182" spans="1:2">
      <c r="A2182" s="726">
        <v>43381</v>
      </c>
      <c r="B2182" s="723">
        <v>14.278845</v>
      </c>
    </row>
    <row r="2183" spans="1:2">
      <c r="A2183" s="726">
        <v>43382</v>
      </c>
      <c r="B2183" s="723">
        <v>14.092306000000001</v>
      </c>
    </row>
    <row r="2184" spans="1:2">
      <c r="A2184" s="726">
        <v>43383</v>
      </c>
      <c r="B2184" s="723">
        <v>13.801921999999999</v>
      </c>
    </row>
    <row r="2185" spans="1:2">
      <c r="A2185" s="726">
        <v>43384</v>
      </c>
      <c r="B2185" s="723">
        <v>12.976922</v>
      </c>
    </row>
    <row r="2186" spans="1:2">
      <c r="A2186" s="726">
        <v>43388</v>
      </c>
      <c r="B2186" s="723">
        <v>12.978845</v>
      </c>
    </row>
    <row r="2187" spans="1:2">
      <c r="A2187" s="726">
        <v>43389</v>
      </c>
      <c r="B2187" s="723">
        <v>12.886538</v>
      </c>
    </row>
    <row r="2188" spans="1:2">
      <c r="A2188" s="726">
        <v>43390</v>
      </c>
      <c r="B2188" s="723">
        <v>12.517307000000001</v>
      </c>
    </row>
    <row r="2189" spans="1:2">
      <c r="A2189" s="726">
        <v>43391</v>
      </c>
      <c r="B2189" s="723">
        <v>12.749999000000001</v>
      </c>
    </row>
    <row r="2190" spans="1:2">
      <c r="A2190" s="726">
        <v>43392</v>
      </c>
      <c r="B2190" s="723">
        <v>12.749999000000001</v>
      </c>
    </row>
    <row r="2191" spans="1:2">
      <c r="A2191" s="726">
        <v>43395</v>
      </c>
      <c r="B2191" s="723">
        <v>12.846152999999999</v>
      </c>
    </row>
    <row r="2192" spans="1:2">
      <c r="A2192" s="726">
        <v>43396</v>
      </c>
      <c r="B2192" s="723">
        <v>12.846152999999999</v>
      </c>
    </row>
    <row r="2193" spans="1:2">
      <c r="A2193" s="726">
        <v>43397</v>
      </c>
      <c r="B2193" s="723">
        <v>12.33846</v>
      </c>
    </row>
    <row r="2194" spans="1:2">
      <c r="A2194" s="726">
        <v>43398</v>
      </c>
      <c r="B2194" s="723">
        <v>12.534615000000001</v>
      </c>
    </row>
    <row r="2195" spans="1:2">
      <c r="A2195" s="726">
        <v>43399</v>
      </c>
      <c r="B2195" s="723">
        <v>12.684614</v>
      </c>
    </row>
    <row r="2196" spans="1:2">
      <c r="A2196" s="726">
        <v>43402</v>
      </c>
      <c r="B2196" s="723">
        <v>12.153845</v>
      </c>
    </row>
    <row r="2197" spans="1:2">
      <c r="A2197" s="726">
        <v>43403</v>
      </c>
      <c r="B2197" s="723">
        <v>12.499999000000001</v>
      </c>
    </row>
    <row r="2198" spans="1:2">
      <c r="A2198" s="726">
        <v>43404</v>
      </c>
      <c r="B2198" s="723">
        <v>12.080768000000001</v>
      </c>
    </row>
    <row r="2199" spans="1:2">
      <c r="A2199" s="726">
        <v>43405</v>
      </c>
      <c r="B2199" s="723">
        <v>12.144228999999999</v>
      </c>
    </row>
    <row r="2200" spans="1:2">
      <c r="A2200" s="726">
        <v>43409</v>
      </c>
      <c r="B2200" s="723">
        <v>12.788460000000001</v>
      </c>
    </row>
    <row r="2201" spans="1:2">
      <c r="A2201" s="726">
        <v>43410</v>
      </c>
      <c r="B2201" s="723">
        <v>12.836537</v>
      </c>
    </row>
    <row r="2202" spans="1:2">
      <c r="A2202" s="726">
        <v>43411</v>
      </c>
      <c r="B2202" s="723">
        <v>12.884613999999999</v>
      </c>
    </row>
    <row r="2203" spans="1:2">
      <c r="A2203" s="726">
        <v>43412</v>
      </c>
      <c r="B2203" s="723">
        <v>12.692306</v>
      </c>
    </row>
    <row r="2204" spans="1:2">
      <c r="A2204" s="726">
        <v>43413</v>
      </c>
      <c r="B2204" s="723">
        <v>12.692306</v>
      </c>
    </row>
    <row r="2205" spans="1:2">
      <c r="A2205" s="726">
        <v>43416</v>
      </c>
      <c r="B2205" s="723">
        <v>12.603845</v>
      </c>
    </row>
    <row r="2206" spans="1:2">
      <c r="A2206" s="726">
        <v>43417</v>
      </c>
      <c r="B2206" s="723">
        <v>12.865384000000001</v>
      </c>
    </row>
    <row r="2207" spans="1:2">
      <c r="A2207" s="726">
        <v>43418</v>
      </c>
      <c r="B2207" s="723">
        <v>12.807691</v>
      </c>
    </row>
    <row r="2208" spans="1:2">
      <c r="A2208" s="726">
        <v>43420</v>
      </c>
      <c r="B2208" s="723">
        <v>12.740384000000001</v>
      </c>
    </row>
    <row r="2209" spans="1:2">
      <c r="A2209" s="726">
        <v>43423</v>
      </c>
      <c r="B2209" s="723">
        <v>12.211537</v>
      </c>
    </row>
    <row r="2210" spans="1:2">
      <c r="A2210" s="726">
        <v>43425</v>
      </c>
      <c r="B2210" s="723">
        <v>12.134613999999999</v>
      </c>
    </row>
    <row r="2211" spans="1:2">
      <c r="A2211" s="726">
        <v>43426</v>
      </c>
      <c r="B2211" s="723">
        <v>12.153845</v>
      </c>
    </row>
    <row r="2212" spans="1:2">
      <c r="A2212" s="726">
        <v>43427</v>
      </c>
      <c r="B2212" s="723">
        <v>12.059615000000001</v>
      </c>
    </row>
    <row r="2213" spans="1:2">
      <c r="A2213" s="726">
        <v>43430</v>
      </c>
      <c r="B2213" s="723">
        <v>11.955769</v>
      </c>
    </row>
    <row r="2214" spans="1:2">
      <c r="A2214" s="726">
        <v>43431</v>
      </c>
      <c r="B2214" s="723">
        <v>12.076922</v>
      </c>
    </row>
    <row r="2215" spans="1:2">
      <c r="A2215" s="726">
        <v>43432</v>
      </c>
      <c r="B2215" s="723">
        <v>11.999999000000001</v>
      </c>
    </row>
    <row r="2216" spans="1:2">
      <c r="A2216" s="726">
        <v>43433</v>
      </c>
      <c r="B2216" s="723">
        <v>11.957692</v>
      </c>
    </row>
    <row r="2217" spans="1:2">
      <c r="A2217" s="726">
        <v>43434</v>
      </c>
      <c r="B2217" s="723">
        <v>11.948076</v>
      </c>
    </row>
    <row r="2218" spans="1:2">
      <c r="A2218" s="726">
        <v>43437</v>
      </c>
      <c r="B2218" s="723">
        <v>12.203844999999999</v>
      </c>
    </row>
    <row r="2219" spans="1:2">
      <c r="A2219" s="726">
        <v>43438</v>
      </c>
      <c r="B2219" s="723">
        <v>12.307691</v>
      </c>
    </row>
    <row r="2220" spans="1:2">
      <c r="A2220" s="726">
        <v>43439</v>
      </c>
      <c r="B2220" s="723">
        <v>12.055769</v>
      </c>
    </row>
    <row r="2221" spans="1:2">
      <c r="A2221" s="726">
        <v>43440</v>
      </c>
      <c r="B2221" s="723">
        <v>12.076922</v>
      </c>
    </row>
    <row r="2222" spans="1:2">
      <c r="A2222" s="726">
        <v>43441</v>
      </c>
      <c r="B2222" s="723">
        <v>11.813459999999999</v>
      </c>
    </row>
    <row r="2223" spans="1:2">
      <c r="A2223" s="726">
        <v>43444</v>
      </c>
      <c r="B2223" s="723">
        <v>11.711537999999999</v>
      </c>
    </row>
    <row r="2224" spans="1:2">
      <c r="A2224" s="726">
        <v>43445</v>
      </c>
      <c r="B2224" s="723">
        <v>12.105767999999999</v>
      </c>
    </row>
    <row r="2225" spans="1:2">
      <c r="A2225" s="726">
        <v>43446</v>
      </c>
      <c r="B2225" s="723">
        <v>12.317307</v>
      </c>
    </row>
    <row r="2226" spans="1:2">
      <c r="A2226" s="726">
        <v>43447</v>
      </c>
      <c r="B2226" s="723">
        <v>12.142306</v>
      </c>
    </row>
    <row r="2227" spans="1:2">
      <c r="A2227" s="726">
        <v>43448</v>
      </c>
      <c r="B2227" s="723">
        <v>12.042306</v>
      </c>
    </row>
    <row r="2228" spans="1:2">
      <c r="A2228" s="726">
        <v>43451</v>
      </c>
      <c r="B2228" s="723">
        <v>11.711537999999999</v>
      </c>
    </row>
    <row r="2229" spans="1:2">
      <c r="A2229" s="726">
        <v>43452</v>
      </c>
      <c r="B2229" s="723">
        <v>11.33846</v>
      </c>
    </row>
    <row r="2230" spans="1:2">
      <c r="A2230" s="726">
        <v>43453</v>
      </c>
      <c r="B2230" s="723">
        <v>11.444229999999999</v>
      </c>
    </row>
    <row r="2231" spans="1:2">
      <c r="A2231" s="726">
        <v>43454</v>
      </c>
      <c r="B2231" s="723">
        <v>11.107691000000001</v>
      </c>
    </row>
    <row r="2232" spans="1:2">
      <c r="A2232" s="726">
        <v>43455</v>
      </c>
      <c r="B2232" s="723">
        <v>11.365384000000001</v>
      </c>
    </row>
    <row r="2233" spans="1:2">
      <c r="A2233" s="726">
        <v>43460</v>
      </c>
      <c r="B2233" s="723">
        <v>11.115383</v>
      </c>
    </row>
    <row r="2234" spans="1:2">
      <c r="A2234" s="726">
        <v>43461</v>
      </c>
      <c r="B2234" s="723">
        <v>10.992305999999999</v>
      </c>
    </row>
    <row r="2235" spans="1:2">
      <c r="A2235" s="726">
        <v>43462</v>
      </c>
      <c r="B2235" s="723">
        <v>10.990383</v>
      </c>
    </row>
    <row r="2236" spans="1:2">
      <c r="A2236" s="726">
        <v>43467</v>
      </c>
      <c r="B2236" s="723">
        <v>10.903845</v>
      </c>
    </row>
    <row r="2237" spans="1:2">
      <c r="A2237" s="726">
        <v>43468</v>
      </c>
      <c r="B2237" s="723">
        <v>10.878845</v>
      </c>
    </row>
    <row r="2238" spans="1:2">
      <c r="A2238" s="726">
        <v>43469</v>
      </c>
      <c r="B2238" s="723">
        <v>11.034615000000001</v>
      </c>
    </row>
    <row r="2239" spans="1:2">
      <c r="A2239" s="726">
        <v>43472</v>
      </c>
      <c r="B2239" s="723">
        <v>10.788460000000001</v>
      </c>
    </row>
    <row r="2240" spans="1:2">
      <c r="A2240" s="726">
        <v>43473</v>
      </c>
      <c r="B2240" s="723">
        <v>11.182691</v>
      </c>
    </row>
    <row r="2241" spans="1:2">
      <c r="A2241" s="726">
        <v>43474</v>
      </c>
      <c r="B2241" s="723">
        <v>11.751922</v>
      </c>
    </row>
    <row r="2242" spans="1:2">
      <c r="A2242" s="726">
        <v>43475</v>
      </c>
      <c r="B2242" s="723">
        <v>12.215384</v>
      </c>
    </row>
    <row r="2243" spans="1:2">
      <c r="A2243" s="726">
        <v>43476</v>
      </c>
      <c r="B2243" s="723">
        <v>12.307691</v>
      </c>
    </row>
    <row r="2244" spans="1:2">
      <c r="A2244" s="726">
        <v>43479</v>
      </c>
      <c r="B2244" s="723">
        <v>12.26346</v>
      </c>
    </row>
    <row r="2245" spans="1:2">
      <c r="A2245" s="726">
        <v>43480</v>
      </c>
      <c r="B2245" s="723">
        <v>12.446153000000001</v>
      </c>
    </row>
    <row r="2246" spans="1:2">
      <c r="A2246" s="726">
        <v>43481</v>
      </c>
      <c r="B2246" s="723">
        <v>12.346152999999999</v>
      </c>
    </row>
    <row r="2247" spans="1:2">
      <c r="A2247" s="726">
        <v>43482</v>
      </c>
      <c r="B2247" s="723">
        <v>12.11923</v>
      </c>
    </row>
    <row r="2248" spans="1:2">
      <c r="A2248" s="726">
        <v>43483</v>
      </c>
      <c r="B2248" s="723">
        <v>12.186538000000001</v>
      </c>
    </row>
    <row r="2249" spans="1:2">
      <c r="A2249" s="726">
        <v>43486</v>
      </c>
      <c r="B2249" s="723">
        <v>11.996153</v>
      </c>
    </row>
    <row r="2250" spans="1:2">
      <c r="A2250" s="726">
        <v>43487</v>
      </c>
      <c r="B2250" s="723">
        <v>11.817306</v>
      </c>
    </row>
    <row r="2251" spans="1:2">
      <c r="A2251" s="726">
        <v>43488</v>
      </c>
      <c r="B2251" s="723">
        <v>11.901922000000001</v>
      </c>
    </row>
    <row r="2252" spans="1:2">
      <c r="A2252" s="726">
        <v>43489</v>
      </c>
      <c r="B2252" s="723">
        <v>11.978845</v>
      </c>
    </row>
    <row r="2253" spans="1:2">
      <c r="A2253" s="726">
        <v>43493</v>
      </c>
      <c r="B2253" s="723">
        <v>12.521153</v>
      </c>
    </row>
    <row r="2254" spans="1:2">
      <c r="A2254" s="726">
        <v>43494</v>
      </c>
      <c r="B2254" s="723">
        <v>12.134613999999999</v>
      </c>
    </row>
    <row r="2255" spans="1:2">
      <c r="A2255" s="726">
        <v>43495</v>
      </c>
      <c r="B2255" s="723">
        <v>11.992307</v>
      </c>
    </row>
    <row r="2256" spans="1:2">
      <c r="A2256" s="726">
        <v>43496</v>
      </c>
      <c r="B2256" s="723">
        <v>11.923075000000001</v>
      </c>
    </row>
    <row r="2257" spans="1:2">
      <c r="A2257" s="726">
        <v>43497</v>
      </c>
      <c r="B2257" s="723">
        <v>12.009613999999999</v>
      </c>
    </row>
    <row r="2258" spans="1:2">
      <c r="A2258" s="726">
        <v>43500</v>
      </c>
      <c r="B2258" s="723">
        <v>12.019228999999999</v>
      </c>
    </row>
    <row r="2259" spans="1:2">
      <c r="A2259" s="726">
        <v>43501</v>
      </c>
      <c r="B2259" s="723">
        <v>11.792306</v>
      </c>
    </row>
    <row r="2260" spans="1:2">
      <c r="A2260" s="726">
        <v>43502</v>
      </c>
      <c r="B2260" s="723">
        <v>11.486537999999999</v>
      </c>
    </row>
    <row r="2261" spans="1:2">
      <c r="A2261" s="726">
        <v>43503</v>
      </c>
      <c r="B2261" s="723">
        <v>11.586537</v>
      </c>
    </row>
    <row r="2262" spans="1:2">
      <c r="A2262" s="726">
        <v>43504</v>
      </c>
      <c r="B2262" s="723">
        <v>11.582691000000001</v>
      </c>
    </row>
    <row r="2263" spans="1:2">
      <c r="A2263" s="726">
        <v>43507</v>
      </c>
      <c r="B2263" s="723">
        <v>11.39423</v>
      </c>
    </row>
    <row r="2264" spans="1:2">
      <c r="A2264" s="726">
        <v>43508</v>
      </c>
      <c r="B2264" s="723">
        <v>11.398076</v>
      </c>
    </row>
    <row r="2265" spans="1:2">
      <c r="A2265" s="726">
        <v>43509</v>
      </c>
      <c r="B2265" s="723">
        <v>11.165384</v>
      </c>
    </row>
    <row r="2266" spans="1:2">
      <c r="A2266" s="726">
        <v>43510</v>
      </c>
      <c r="B2266" s="723">
        <v>11.303845000000001</v>
      </c>
    </row>
    <row r="2267" spans="1:2">
      <c r="A2267" s="726">
        <v>43511</v>
      </c>
      <c r="B2267" s="723">
        <v>11.251923</v>
      </c>
    </row>
    <row r="2268" spans="1:2">
      <c r="A2268" s="726">
        <v>43514</v>
      </c>
      <c r="B2268" s="723">
        <v>11.073076</v>
      </c>
    </row>
    <row r="2269" spans="1:2">
      <c r="A2269" s="726">
        <v>43515</v>
      </c>
      <c r="B2269" s="723">
        <v>11.392307000000001</v>
      </c>
    </row>
    <row r="2270" spans="1:2">
      <c r="A2270" s="726">
        <v>43516</v>
      </c>
      <c r="B2270" s="723">
        <v>11.182691</v>
      </c>
    </row>
    <row r="2271" spans="1:2">
      <c r="A2271" s="726">
        <v>43517</v>
      </c>
      <c r="B2271" s="723">
        <v>11.336537</v>
      </c>
    </row>
    <row r="2272" spans="1:2">
      <c r="A2272" s="726">
        <v>43518</v>
      </c>
      <c r="B2272" s="723">
        <v>11.407691</v>
      </c>
    </row>
    <row r="2273" spans="1:2">
      <c r="A2273" s="726">
        <v>43521</v>
      </c>
      <c r="B2273" s="723">
        <v>11.346152</v>
      </c>
    </row>
    <row r="2274" spans="1:2">
      <c r="A2274" s="726">
        <v>43522</v>
      </c>
      <c r="B2274" s="723">
        <v>11.71923</v>
      </c>
    </row>
    <row r="2275" spans="1:2">
      <c r="A2275" s="726">
        <v>43523</v>
      </c>
      <c r="B2275" s="723">
        <v>12.594229</v>
      </c>
    </row>
    <row r="2276" spans="1:2">
      <c r="A2276" s="726">
        <v>43524</v>
      </c>
      <c r="B2276" s="723">
        <v>12.578844999999999</v>
      </c>
    </row>
    <row r="2277" spans="1:2">
      <c r="A2277" s="726">
        <v>43525</v>
      </c>
      <c r="B2277" s="723">
        <v>12.278845</v>
      </c>
    </row>
    <row r="2278" spans="1:2">
      <c r="A2278" s="726">
        <v>43530</v>
      </c>
      <c r="B2278" s="723">
        <v>12.15</v>
      </c>
    </row>
    <row r="2279" spans="1:2">
      <c r="A2279" s="726">
        <v>43531</v>
      </c>
      <c r="B2279" s="723">
        <v>12.073076</v>
      </c>
    </row>
    <row r="2280" spans="1:2">
      <c r="A2280" s="726">
        <v>43532</v>
      </c>
      <c r="B2280" s="723">
        <v>12.846152999999999</v>
      </c>
    </row>
    <row r="2281" spans="1:2">
      <c r="A2281" s="726">
        <v>43535</v>
      </c>
      <c r="B2281" s="723">
        <v>12.884613999999999</v>
      </c>
    </row>
    <row r="2282" spans="1:2">
      <c r="A2282" s="726">
        <v>43536</v>
      </c>
      <c r="B2282" s="723">
        <v>12.901922000000001</v>
      </c>
    </row>
    <row r="2283" spans="1:2">
      <c r="A2283" s="726">
        <v>43537</v>
      </c>
      <c r="B2283" s="723">
        <v>13.480767999999999</v>
      </c>
    </row>
    <row r="2284" spans="1:2">
      <c r="A2284" s="726">
        <v>43538</v>
      </c>
      <c r="B2284" s="723">
        <v>13.278845</v>
      </c>
    </row>
    <row r="2285" spans="1:2">
      <c r="A2285" s="726">
        <v>43539</v>
      </c>
      <c r="B2285" s="723">
        <v>13.203844999999999</v>
      </c>
    </row>
    <row r="2286" spans="1:2">
      <c r="A2286" s="726">
        <v>43542</v>
      </c>
      <c r="B2286" s="723">
        <v>13.061537</v>
      </c>
    </row>
    <row r="2287" spans="1:2">
      <c r="A2287" s="726">
        <v>43543</v>
      </c>
      <c r="B2287" s="723">
        <v>13.173075000000001</v>
      </c>
    </row>
    <row r="2288" spans="1:2">
      <c r="A2288" s="726">
        <v>43544</v>
      </c>
      <c r="B2288" s="723">
        <v>12.692306</v>
      </c>
    </row>
    <row r="2289" spans="1:2">
      <c r="A2289" s="726">
        <v>43545</v>
      </c>
      <c r="B2289" s="723">
        <v>12.788460000000001</v>
      </c>
    </row>
    <row r="2290" spans="1:2">
      <c r="A2290" s="726">
        <v>43546</v>
      </c>
      <c r="B2290" s="723">
        <v>12.771153</v>
      </c>
    </row>
    <row r="2291" spans="1:2">
      <c r="A2291" s="726">
        <v>43549</v>
      </c>
      <c r="B2291" s="723">
        <v>12.517307000000001</v>
      </c>
    </row>
    <row r="2292" spans="1:2">
      <c r="A2292" s="726">
        <v>43550</v>
      </c>
      <c r="B2292" s="723">
        <v>12.723075</v>
      </c>
    </row>
    <row r="2293" spans="1:2">
      <c r="A2293" s="726">
        <v>43551</v>
      </c>
      <c r="B2293" s="723">
        <v>12.371152</v>
      </c>
    </row>
    <row r="2294" spans="1:2">
      <c r="A2294" s="726">
        <v>43552</v>
      </c>
      <c r="B2294" s="723">
        <v>12.499999000000001</v>
      </c>
    </row>
    <row r="2295" spans="1:2">
      <c r="A2295" s="726">
        <v>43553</v>
      </c>
      <c r="B2295" s="723">
        <v>12.557691</v>
      </c>
    </row>
    <row r="2296" spans="1:2">
      <c r="A2296" s="726">
        <v>43556</v>
      </c>
      <c r="B2296" s="723">
        <v>12.421153</v>
      </c>
    </row>
    <row r="2297" spans="1:2">
      <c r="A2297" s="726">
        <v>43557</v>
      </c>
      <c r="B2297" s="723">
        <v>12.630769000000001</v>
      </c>
    </row>
    <row r="2298" spans="1:2">
      <c r="A2298" s="726">
        <v>43558</v>
      </c>
      <c r="B2298" s="723">
        <v>12.596152</v>
      </c>
    </row>
    <row r="2299" spans="1:2">
      <c r="A2299" s="726">
        <v>43559</v>
      </c>
      <c r="B2299" s="723">
        <v>12.951922</v>
      </c>
    </row>
    <row r="2300" spans="1:2">
      <c r="A2300" s="726">
        <v>43560</v>
      </c>
      <c r="B2300" s="723">
        <v>13.240384000000001</v>
      </c>
    </row>
    <row r="2301" spans="1:2">
      <c r="A2301" s="726">
        <v>43563</v>
      </c>
      <c r="B2301" s="723">
        <v>13.074999</v>
      </c>
    </row>
    <row r="2302" spans="1:2">
      <c r="A2302" s="726">
        <v>43564</v>
      </c>
      <c r="B2302" s="723">
        <v>12.942306</v>
      </c>
    </row>
    <row r="2303" spans="1:2">
      <c r="A2303" s="726">
        <v>43565</v>
      </c>
      <c r="B2303" s="723">
        <v>12.798076</v>
      </c>
    </row>
    <row r="2304" spans="1:2">
      <c r="A2304" s="726">
        <v>43566</v>
      </c>
      <c r="B2304" s="723">
        <v>12.692306</v>
      </c>
    </row>
    <row r="2305" spans="1:2">
      <c r="A2305" s="726">
        <v>43567</v>
      </c>
      <c r="B2305" s="723">
        <v>12.692306</v>
      </c>
    </row>
    <row r="2306" spans="1:2">
      <c r="A2306" s="726">
        <v>43570</v>
      </c>
      <c r="B2306" s="723">
        <v>12.669230000000001</v>
      </c>
    </row>
    <row r="2307" spans="1:2">
      <c r="A2307" s="726">
        <v>43571</v>
      </c>
      <c r="B2307" s="723">
        <v>12.846152999999999</v>
      </c>
    </row>
    <row r="2308" spans="1:2">
      <c r="A2308" s="726">
        <v>43572</v>
      </c>
      <c r="B2308" s="723">
        <v>12.451922</v>
      </c>
    </row>
    <row r="2309" spans="1:2">
      <c r="A2309" s="726">
        <v>43573</v>
      </c>
      <c r="B2309" s="723">
        <v>12.515383999999999</v>
      </c>
    </row>
    <row r="2310" spans="1:2">
      <c r="A2310" s="726">
        <v>43577</v>
      </c>
      <c r="B2310" s="723">
        <v>12.692306</v>
      </c>
    </row>
    <row r="2311" spans="1:2">
      <c r="A2311" s="726">
        <v>43578</v>
      </c>
      <c r="B2311" s="723">
        <v>12.884613999999999</v>
      </c>
    </row>
    <row r="2312" spans="1:2">
      <c r="A2312" s="726">
        <v>43579</v>
      </c>
      <c r="B2312" s="723">
        <v>12.811537</v>
      </c>
    </row>
    <row r="2313" spans="1:2">
      <c r="A2313" s="726">
        <v>43580</v>
      </c>
      <c r="B2313" s="723">
        <v>13.067306</v>
      </c>
    </row>
    <row r="2314" spans="1:2">
      <c r="A2314" s="726">
        <v>43581</v>
      </c>
      <c r="B2314" s="723">
        <v>13.028845</v>
      </c>
    </row>
    <row r="2315" spans="1:2">
      <c r="A2315" s="726">
        <v>43584</v>
      </c>
      <c r="B2315" s="723">
        <v>13.124999000000001</v>
      </c>
    </row>
    <row r="2316" spans="1:2">
      <c r="A2316" s="726">
        <v>43585</v>
      </c>
      <c r="B2316" s="723">
        <v>13.296153</v>
      </c>
    </row>
    <row r="2317" spans="1:2">
      <c r="A2317" s="726">
        <v>43587</v>
      </c>
      <c r="B2317" s="723">
        <v>13.288460000000001</v>
      </c>
    </row>
    <row r="2318" spans="1:2">
      <c r="A2318" s="726">
        <v>43588</v>
      </c>
      <c r="B2318" s="723">
        <v>13.319229999999999</v>
      </c>
    </row>
    <row r="2319" spans="1:2">
      <c r="A2319" s="726">
        <v>43591</v>
      </c>
      <c r="B2319" s="723">
        <v>13.182691</v>
      </c>
    </row>
    <row r="2320" spans="1:2">
      <c r="A2320" s="726">
        <v>43592</v>
      </c>
      <c r="B2320" s="723">
        <v>13.082692</v>
      </c>
    </row>
    <row r="2321" spans="1:2">
      <c r="A2321" s="726">
        <v>43593</v>
      </c>
      <c r="B2321" s="723">
        <v>13.292306</v>
      </c>
    </row>
    <row r="2322" spans="1:2">
      <c r="A2322" s="726">
        <v>43594</v>
      </c>
      <c r="B2322" s="723">
        <v>13.142307000000001</v>
      </c>
    </row>
    <row r="2323" spans="1:2">
      <c r="A2323" s="726">
        <v>43595</v>
      </c>
      <c r="B2323" s="723">
        <v>13.090384</v>
      </c>
    </row>
    <row r="2324" spans="1:2">
      <c r="A2324" s="726">
        <v>43598</v>
      </c>
      <c r="B2324" s="723">
        <v>12.990384000000001</v>
      </c>
    </row>
    <row r="2325" spans="1:2">
      <c r="A2325" s="726">
        <v>43599</v>
      </c>
      <c r="B2325" s="723">
        <v>12.990384000000001</v>
      </c>
    </row>
    <row r="2326" spans="1:2">
      <c r="A2326" s="726">
        <v>43600</v>
      </c>
      <c r="B2326" s="723">
        <v>12.753845</v>
      </c>
    </row>
    <row r="2327" spans="1:2">
      <c r="A2327" s="726">
        <v>43601</v>
      </c>
      <c r="B2327" s="723">
        <v>12.373075999999999</v>
      </c>
    </row>
    <row r="2328" spans="1:2">
      <c r="A2328" s="726">
        <v>43602</v>
      </c>
      <c r="B2328" s="723">
        <v>12.26346</v>
      </c>
    </row>
    <row r="2329" spans="1:2">
      <c r="A2329" s="726">
        <v>43605</v>
      </c>
      <c r="B2329" s="723">
        <v>12.499999000000001</v>
      </c>
    </row>
    <row r="2330" spans="1:2">
      <c r="A2330" s="726">
        <v>43606</v>
      </c>
      <c r="B2330" s="723">
        <v>12.884613999999999</v>
      </c>
    </row>
    <row r="2331" spans="1:2">
      <c r="A2331" s="726">
        <v>43607</v>
      </c>
      <c r="B2331" s="723">
        <v>12.778845</v>
      </c>
    </row>
    <row r="2332" spans="1:2">
      <c r="A2332" s="726">
        <v>43608</v>
      </c>
      <c r="B2332" s="723">
        <v>12.632692</v>
      </c>
    </row>
    <row r="2333" spans="1:2">
      <c r="A2333" s="726">
        <v>43609</v>
      </c>
      <c r="B2333" s="723">
        <v>12.615384000000001</v>
      </c>
    </row>
    <row r="2334" spans="1:2">
      <c r="A2334" s="726">
        <v>43612</v>
      </c>
      <c r="B2334" s="723">
        <v>12.638461</v>
      </c>
    </row>
    <row r="2335" spans="1:2">
      <c r="A2335" s="726">
        <v>43613</v>
      </c>
      <c r="B2335" s="723">
        <v>13.021153</v>
      </c>
    </row>
    <row r="2336" spans="1:2">
      <c r="A2336" s="726">
        <v>43614</v>
      </c>
      <c r="B2336" s="723">
        <v>13.346152999999999</v>
      </c>
    </row>
    <row r="2337" spans="1:2">
      <c r="A2337" s="726">
        <v>43615</v>
      </c>
      <c r="B2337" s="723">
        <v>13.413460000000001</v>
      </c>
    </row>
    <row r="2338" spans="1:2">
      <c r="A2338" s="726">
        <v>43616</v>
      </c>
      <c r="B2338" s="723">
        <v>13.349999</v>
      </c>
    </row>
    <row r="2339" spans="1:2">
      <c r="A2339" s="726">
        <v>43619</v>
      </c>
      <c r="B2339" s="723">
        <v>13.384613999999999</v>
      </c>
    </row>
    <row r="2340" spans="1:2">
      <c r="A2340" s="726">
        <v>43620</v>
      </c>
      <c r="B2340" s="723">
        <v>13.542306999999999</v>
      </c>
    </row>
    <row r="2341" spans="1:2">
      <c r="A2341" s="726">
        <v>43621</v>
      </c>
      <c r="B2341" s="723">
        <v>13.307691999999999</v>
      </c>
    </row>
    <row r="2342" spans="1:2">
      <c r="A2342" s="726">
        <v>43622</v>
      </c>
      <c r="B2342" s="723">
        <v>13.384613999999999</v>
      </c>
    </row>
    <row r="2343" spans="1:2">
      <c r="A2343" s="726">
        <v>43623</v>
      </c>
      <c r="B2343" s="723">
        <v>13.759615</v>
      </c>
    </row>
    <row r="2344" spans="1:2">
      <c r="A2344" s="726">
        <v>43626</v>
      </c>
      <c r="B2344" s="723">
        <v>13.96346</v>
      </c>
    </row>
    <row r="2345" spans="1:2">
      <c r="A2345" s="726">
        <v>43627</v>
      </c>
      <c r="B2345" s="723">
        <v>14.013461</v>
      </c>
    </row>
    <row r="2346" spans="1:2">
      <c r="A2346" s="726">
        <v>43628</v>
      </c>
      <c r="B2346" s="723">
        <v>14.230767999999999</v>
      </c>
    </row>
    <row r="2347" spans="1:2">
      <c r="A2347" s="726">
        <v>43629</v>
      </c>
      <c r="B2347" s="723">
        <v>14.161536999999999</v>
      </c>
    </row>
    <row r="2348" spans="1:2">
      <c r="A2348" s="726">
        <v>43630</v>
      </c>
      <c r="B2348" s="723">
        <v>14.288460000000001</v>
      </c>
    </row>
    <row r="2349" spans="1:2">
      <c r="A2349" s="726">
        <v>43633</v>
      </c>
      <c r="B2349" s="723">
        <v>14.423075000000001</v>
      </c>
    </row>
    <row r="2350" spans="1:2">
      <c r="A2350" s="726">
        <v>43634</v>
      </c>
      <c r="B2350" s="723">
        <v>14.419229</v>
      </c>
    </row>
    <row r="2351" spans="1:2">
      <c r="A2351" s="726">
        <v>43635</v>
      </c>
      <c r="B2351" s="723">
        <v>14.615383</v>
      </c>
    </row>
    <row r="2352" spans="1:2">
      <c r="A2352" s="726">
        <v>43637</v>
      </c>
      <c r="B2352" s="723">
        <v>14.317306</v>
      </c>
    </row>
    <row r="2353" spans="1:2">
      <c r="A2353" s="726">
        <v>43640</v>
      </c>
      <c r="B2353" s="723">
        <v>14.484614000000001</v>
      </c>
    </row>
    <row r="2354" spans="1:2">
      <c r="A2354" s="726">
        <v>43641</v>
      </c>
      <c r="B2354" s="723">
        <v>14.038460000000001</v>
      </c>
    </row>
    <row r="2355" spans="1:2">
      <c r="A2355" s="726">
        <v>43642</v>
      </c>
      <c r="B2355" s="723">
        <v>14.115384000000001</v>
      </c>
    </row>
    <row r="2356" spans="1:2">
      <c r="A2356" s="726">
        <v>43643</v>
      </c>
      <c r="B2356" s="723">
        <v>14.601922</v>
      </c>
    </row>
    <row r="2357" spans="1:2">
      <c r="A2357" s="726">
        <v>43644</v>
      </c>
      <c r="B2357" s="723">
        <v>14.634613999999999</v>
      </c>
    </row>
    <row r="2358" spans="1:2">
      <c r="A2358" s="726">
        <v>43647</v>
      </c>
      <c r="B2358" s="723">
        <v>14.846152999999999</v>
      </c>
    </row>
    <row r="2359" spans="1:2">
      <c r="A2359" s="726">
        <v>43648</v>
      </c>
      <c r="B2359" s="723">
        <v>14.651922000000001</v>
      </c>
    </row>
    <row r="2360" spans="1:2">
      <c r="A2360" s="726">
        <v>43649</v>
      </c>
      <c r="B2360" s="723">
        <v>14.807691</v>
      </c>
    </row>
    <row r="2361" spans="1:2">
      <c r="A2361" s="726">
        <v>43650</v>
      </c>
      <c r="B2361" s="723">
        <v>15.499999000000001</v>
      </c>
    </row>
    <row r="2362" spans="1:2">
      <c r="A2362" s="726">
        <v>43651</v>
      </c>
      <c r="B2362" s="723">
        <v>15.63846</v>
      </c>
    </row>
    <row r="2363" spans="1:2">
      <c r="A2363" s="726">
        <v>43654</v>
      </c>
      <c r="B2363" s="723">
        <v>15.673075000000001</v>
      </c>
    </row>
    <row r="2364" spans="1:2">
      <c r="A2364" s="726">
        <v>43656</v>
      </c>
      <c r="B2364" s="723">
        <v>16.057690999999998</v>
      </c>
    </row>
    <row r="2365" spans="1:2">
      <c r="A2365" s="726">
        <v>43657</v>
      </c>
      <c r="B2365" s="723">
        <v>16.086537</v>
      </c>
    </row>
    <row r="2366" spans="1:2">
      <c r="A2366" s="726">
        <v>43658</v>
      </c>
      <c r="B2366" s="723">
        <v>15.409613999999999</v>
      </c>
    </row>
    <row r="2367" spans="1:2">
      <c r="A2367" s="726">
        <v>43661</v>
      </c>
      <c r="B2367" s="723">
        <v>15.459614999999999</v>
      </c>
    </row>
    <row r="2368" spans="1:2">
      <c r="A2368" s="726">
        <v>43662</v>
      </c>
      <c r="B2368" s="723">
        <v>15.021153</v>
      </c>
    </row>
    <row r="2369" spans="1:2">
      <c r="A2369" s="726">
        <v>43663</v>
      </c>
      <c r="B2369" s="723">
        <v>14.913461</v>
      </c>
    </row>
    <row r="2370" spans="1:2">
      <c r="A2370" s="726">
        <v>43664</v>
      </c>
      <c r="B2370" s="723">
        <v>14.999999000000001</v>
      </c>
    </row>
    <row r="2371" spans="1:2">
      <c r="A2371" s="726">
        <v>43665</v>
      </c>
      <c r="B2371" s="723">
        <v>14.903845</v>
      </c>
    </row>
    <row r="2372" spans="1:2">
      <c r="A2372" s="726">
        <v>43668</v>
      </c>
      <c r="B2372" s="723">
        <v>14.921153</v>
      </c>
    </row>
    <row r="2373" spans="1:2">
      <c r="A2373" s="726">
        <v>43669</v>
      </c>
      <c r="B2373" s="723">
        <v>14.917306999999999</v>
      </c>
    </row>
    <row r="2374" spans="1:2">
      <c r="A2374" s="726">
        <v>43670</v>
      </c>
      <c r="B2374" s="723">
        <v>15.359615</v>
      </c>
    </row>
    <row r="2375" spans="1:2">
      <c r="A2375" s="726">
        <v>43671</v>
      </c>
      <c r="B2375" s="723">
        <v>15.348076000000001</v>
      </c>
    </row>
    <row r="2376" spans="1:2">
      <c r="A2376" s="726">
        <v>43672</v>
      </c>
      <c r="B2376" s="723">
        <v>15.865383</v>
      </c>
    </row>
    <row r="2377" spans="1:2">
      <c r="A2377" s="726">
        <v>43675</v>
      </c>
      <c r="B2377" s="723">
        <v>16.173075999999998</v>
      </c>
    </row>
    <row r="2378" spans="1:2">
      <c r="A2378" s="726">
        <v>43676</v>
      </c>
      <c r="B2378" s="723">
        <v>16.057690999999998</v>
      </c>
    </row>
    <row r="2379" spans="1:2">
      <c r="A2379" s="726">
        <v>43677</v>
      </c>
      <c r="B2379" s="723">
        <v>15.963461000000001</v>
      </c>
    </row>
    <row r="2380" spans="1:2">
      <c r="A2380" s="726">
        <v>43678</v>
      </c>
      <c r="B2380" s="723">
        <v>16.311537000000001</v>
      </c>
    </row>
    <row r="2381" spans="1:2">
      <c r="A2381" s="726">
        <v>43679</v>
      </c>
      <c r="B2381" s="723">
        <v>16.923075000000001</v>
      </c>
    </row>
    <row r="2382" spans="1:2">
      <c r="A2382" s="726">
        <v>43682</v>
      </c>
      <c r="B2382" s="723">
        <v>16.153845</v>
      </c>
    </row>
    <row r="2383" spans="1:2">
      <c r="A2383" s="726">
        <v>43683</v>
      </c>
      <c r="B2383" s="723">
        <v>16.634613999999999</v>
      </c>
    </row>
    <row r="2384" spans="1:2">
      <c r="A2384" s="726">
        <v>43684</v>
      </c>
      <c r="B2384" s="723">
        <v>18.173075000000001</v>
      </c>
    </row>
    <row r="2385" spans="1:2">
      <c r="A2385" s="726">
        <v>43685</v>
      </c>
      <c r="B2385" s="723">
        <v>17.663461000000002</v>
      </c>
    </row>
    <row r="2386" spans="1:2">
      <c r="A2386" s="726">
        <v>43686</v>
      </c>
      <c r="B2386" s="723">
        <v>17.692305999999999</v>
      </c>
    </row>
    <row r="2387" spans="1:2">
      <c r="A2387" s="726">
        <v>43689</v>
      </c>
      <c r="B2387" s="723">
        <v>17.288461000000002</v>
      </c>
    </row>
    <row r="2388" spans="1:2">
      <c r="A2388" s="726">
        <v>43690</v>
      </c>
      <c r="B2388" s="723">
        <v>17.382691000000001</v>
      </c>
    </row>
    <row r="2389" spans="1:2">
      <c r="A2389" s="726">
        <v>43691</v>
      </c>
      <c r="B2389" s="723">
        <v>16.925000000000001</v>
      </c>
    </row>
    <row r="2390" spans="1:2">
      <c r="A2390" s="726">
        <v>43692</v>
      </c>
      <c r="B2390" s="723">
        <v>16.76923</v>
      </c>
    </row>
    <row r="2391" spans="1:2">
      <c r="A2391" s="726">
        <v>43693</v>
      </c>
      <c r="B2391" s="723">
        <v>17.028845</v>
      </c>
    </row>
    <row r="2392" spans="1:2">
      <c r="A2392" s="726">
        <v>43696</v>
      </c>
      <c r="B2392" s="723">
        <v>17.171153</v>
      </c>
    </row>
    <row r="2393" spans="1:2">
      <c r="A2393" s="726">
        <v>43697</v>
      </c>
      <c r="B2393" s="723">
        <v>17.290384</v>
      </c>
    </row>
    <row r="2394" spans="1:2">
      <c r="A2394" s="726">
        <v>43698</v>
      </c>
      <c r="B2394" s="723">
        <v>17.211537</v>
      </c>
    </row>
    <row r="2395" spans="1:2">
      <c r="A2395" s="726">
        <v>43699</v>
      </c>
      <c r="B2395" s="723">
        <v>17.173075999999998</v>
      </c>
    </row>
    <row r="2396" spans="1:2">
      <c r="A2396" s="726">
        <v>43700</v>
      </c>
      <c r="B2396" s="723">
        <v>17.115383000000001</v>
      </c>
    </row>
    <row r="2397" spans="1:2">
      <c r="A2397" s="726">
        <v>43703</v>
      </c>
      <c r="B2397" s="723">
        <v>16.919229000000001</v>
      </c>
    </row>
    <row r="2398" spans="1:2">
      <c r="A2398" s="726">
        <v>43704</v>
      </c>
      <c r="B2398" s="723">
        <v>17.173075999999998</v>
      </c>
    </row>
    <row r="2399" spans="1:2">
      <c r="A2399" s="726">
        <v>43705</v>
      </c>
      <c r="B2399" s="723">
        <v>17.996153</v>
      </c>
    </row>
    <row r="2400" spans="1:2">
      <c r="A2400" s="726">
        <v>43706</v>
      </c>
      <c r="B2400" s="723">
        <v>17.713460000000001</v>
      </c>
    </row>
    <row r="2401" spans="1:2">
      <c r="A2401" s="726">
        <v>43707</v>
      </c>
      <c r="B2401" s="723">
        <v>17.699998999999998</v>
      </c>
    </row>
    <row r="2402" spans="1:2">
      <c r="A2402" s="726">
        <v>43710</v>
      </c>
      <c r="B2402" s="723">
        <v>17.346153000000001</v>
      </c>
    </row>
    <row r="2403" spans="1:2">
      <c r="A2403" s="726">
        <v>43711</v>
      </c>
      <c r="B2403" s="723">
        <v>17.442307</v>
      </c>
    </row>
    <row r="2404" spans="1:2">
      <c r="A2404" s="726">
        <v>43712</v>
      </c>
      <c r="B2404" s="723">
        <v>17.596152</v>
      </c>
    </row>
    <row r="2405" spans="1:2">
      <c r="A2405" s="726">
        <v>43713</v>
      </c>
      <c r="B2405" s="723">
        <v>17.494230000000002</v>
      </c>
    </row>
    <row r="2406" spans="1:2">
      <c r="A2406" s="726">
        <v>43714</v>
      </c>
      <c r="B2406" s="723">
        <v>17.463460000000001</v>
      </c>
    </row>
    <row r="2407" spans="1:2">
      <c r="A2407" s="726">
        <v>43717</v>
      </c>
      <c r="B2407" s="723">
        <v>17.465382999999999</v>
      </c>
    </row>
    <row r="2408" spans="1:2">
      <c r="A2408" s="726">
        <v>43718</v>
      </c>
      <c r="B2408" s="723">
        <v>17.788460000000001</v>
      </c>
    </row>
    <row r="2409" spans="1:2">
      <c r="A2409" s="726">
        <v>43719</v>
      </c>
      <c r="B2409" s="723">
        <v>18.163460000000001</v>
      </c>
    </row>
    <row r="2410" spans="1:2">
      <c r="A2410" s="726">
        <v>43720</v>
      </c>
      <c r="B2410" s="723">
        <v>18.003844999999998</v>
      </c>
    </row>
    <row r="2411" spans="1:2">
      <c r="A2411" s="726">
        <v>43721</v>
      </c>
      <c r="B2411" s="723">
        <v>17.807690999999998</v>
      </c>
    </row>
    <row r="2412" spans="1:2">
      <c r="A2412" s="726">
        <v>43724</v>
      </c>
      <c r="B2412" s="723">
        <v>17.813459999999999</v>
      </c>
    </row>
    <row r="2413" spans="1:2">
      <c r="A2413" s="726">
        <v>43725</v>
      </c>
      <c r="B2413" s="723">
        <v>18.090384</v>
      </c>
    </row>
    <row r="2414" spans="1:2">
      <c r="A2414" s="726">
        <v>43726</v>
      </c>
      <c r="B2414" s="723">
        <v>17.723075000000001</v>
      </c>
    </row>
    <row r="2415" spans="1:2">
      <c r="A2415" s="726">
        <v>43727</v>
      </c>
      <c r="B2415" s="723">
        <v>17.896153000000002</v>
      </c>
    </row>
    <row r="2416" spans="1:2">
      <c r="A2416" s="726">
        <v>43728</v>
      </c>
      <c r="B2416" s="723">
        <v>18.001922</v>
      </c>
    </row>
    <row r="2417" spans="1:2">
      <c r="A2417" s="726">
        <v>43731</v>
      </c>
      <c r="B2417" s="723">
        <v>18.038460000000001</v>
      </c>
    </row>
    <row r="2418" spans="1:2">
      <c r="A2418" s="726">
        <v>43732</v>
      </c>
      <c r="B2418" s="723">
        <v>18.538461000000002</v>
      </c>
    </row>
    <row r="2419" spans="1:2">
      <c r="A2419" s="726">
        <v>43733</v>
      </c>
      <c r="B2419" s="723">
        <v>18.446152999999999</v>
      </c>
    </row>
    <row r="2420" spans="1:2">
      <c r="A2420" s="726">
        <v>43734</v>
      </c>
      <c r="B2420" s="723">
        <v>18.476921999999998</v>
      </c>
    </row>
    <row r="2421" spans="1:2">
      <c r="A2421" s="726">
        <v>43735</v>
      </c>
      <c r="B2421" s="723">
        <v>18.490383000000001</v>
      </c>
    </row>
    <row r="2422" spans="1:2">
      <c r="A2422" s="726">
        <v>43738</v>
      </c>
      <c r="B2422" s="723">
        <v>18.424999</v>
      </c>
    </row>
    <row r="2423" spans="1:2">
      <c r="A2423" s="726">
        <v>43739</v>
      </c>
      <c r="B2423" s="723">
        <v>18.448076</v>
      </c>
    </row>
    <row r="2424" spans="1:2">
      <c r="A2424" s="726">
        <v>43740</v>
      </c>
      <c r="B2424" s="723">
        <v>18.307691999999999</v>
      </c>
    </row>
    <row r="2425" spans="1:2">
      <c r="A2425" s="726">
        <v>43741</v>
      </c>
      <c r="B2425" s="723">
        <v>18.376922</v>
      </c>
    </row>
    <row r="2426" spans="1:2">
      <c r="A2426" s="726">
        <v>43742</v>
      </c>
      <c r="B2426" s="723">
        <v>19.519228999999999</v>
      </c>
    </row>
    <row r="2427" spans="1:2">
      <c r="A2427" s="726">
        <v>43745</v>
      </c>
      <c r="B2427" s="723">
        <v>19.640383</v>
      </c>
    </row>
    <row r="2428" spans="1:2">
      <c r="A2428" s="726">
        <v>43746</v>
      </c>
      <c r="B2428" s="723">
        <v>19.232692</v>
      </c>
    </row>
    <row r="2429" spans="1:2">
      <c r="A2429" s="726">
        <v>43747</v>
      </c>
      <c r="B2429" s="723">
        <v>19.511537000000001</v>
      </c>
    </row>
    <row r="2430" spans="1:2">
      <c r="A2430" s="726">
        <v>43748</v>
      </c>
      <c r="B2430" s="723">
        <v>19.367307</v>
      </c>
    </row>
    <row r="2431" spans="1:2">
      <c r="A2431" s="726">
        <v>43749</v>
      </c>
      <c r="B2431" s="723">
        <v>19.419229000000001</v>
      </c>
    </row>
    <row r="2432" spans="1:2">
      <c r="A2432" s="726">
        <v>43752</v>
      </c>
      <c r="B2432" s="723">
        <v>19.432690999999998</v>
      </c>
    </row>
    <row r="2433" spans="1:2">
      <c r="A2433" s="726">
        <v>43753</v>
      </c>
      <c r="B2433" s="723">
        <v>19.446152999999999</v>
      </c>
    </row>
    <row r="2434" spans="1:2">
      <c r="A2434" s="726">
        <v>43754</v>
      </c>
      <c r="B2434" s="723">
        <v>19.784614999999999</v>
      </c>
    </row>
    <row r="2435" spans="1:2">
      <c r="A2435" s="726">
        <v>43755</v>
      </c>
      <c r="B2435" s="723">
        <v>19.509613999999999</v>
      </c>
    </row>
    <row r="2436" spans="1:2">
      <c r="A2436" s="726">
        <v>43756</v>
      </c>
      <c r="B2436" s="723">
        <v>19.928844999999999</v>
      </c>
    </row>
    <row r="2437" spans="1:2">
      <c r="A2437" s="726">
        <v>43759</v>
      </c>
      <c r="B2437" s="723">
        <v>20.298075999999998</v>
      </c>
    </row>
    <row r="2438" spans="1:2">
      <c r="A2438" s="726">
        <v>43760</v>
      </c>
      <c r="B2438" s="723">
        <v>20.424999</v>
      </c>
    </row>
    <row r="2439" spans="1:2">
      <c r="A2439" s="726">
        <v>43761</v>
      </c>
      <c r="B2439" s="723">
        <v>19.880769000000001</v>
      </c>
    </row>
    <row r="2440" spans="1:2">
      <c r="A2440" s="726">
        <v>43762</v>
      </c>
      <c r="B2440" s="723">
        <v>20.288460000000001</v>
      </c>
    </row>
    <row r="2441" spans="1:2">
      <c r="A2441" s="726">
        <v>43763</v>
      </c>
      <c r="B2441" s="723">
        <v>20.586538000000001</v>
      </c>
    </row>
    <row r="2442" spans="1:2">
      <c r="A2442" s="726">
        <v>43766</v>
      </c>
      <c r="B2442" s="723">
        <v>20.576922</v>
      </c>
    </row>
    <row r="2443" spans="1:2">
      <c r="A2443" s="726">
        <v>43767</v>
      </c>
      <c r="B2443" s="723">
        <v>21.038461000000002</v>
      </c>
    </row>
    <row r="2444" spans="1:2">
      <c r="A2444" s="726">
        <v>43768</v>
      </c>
      <c r="B2444" s="723">
        <v>21.01923</v>
      </c>
    </row>
    <row r="2445" spans="1:2">
      <c r="A2445" s="726">
        <v>43769</v>
      </c>
      <c r="B2445" s="723">
        <v>21.153845</v>
      </c>
    </row>
    <row r="2446" spans="1:2">
      <c r="A2446" s="726">
        <v>43770</v>
      </c>
      <c r="B2446" s="723">
        <v>21.724999</v>
      </c>
    </row>
    <row r="2447" spans="1:2">
      <c r="A2447" s="726">
        <v>43773</v>
      </c>
      <c r="B2447" s="723">
        <v>21.884613999999999</v>
      </c>
    </row>
    <row r="2448" spans="1:2">
      <c r="A2448" s="726">
        <v>43774</v>
      </c>
      <c r="B2448" s="723">
        <v>21.517306999999999</v>
      </c>
    </row>
    <row r="2449" spans="1:2">
      <c r="A2449" s="726">
        <v>43775</v>
      </c>
      <c r="B2449" s="723">
        <v>21.661536999999999</v>
      </c>
    </row>
    <row r="2450" spans="1:2">
      <c r="A2450" s="726">
        <v>43776</v>
      </c>
      <c r="B2450" s="723">
        <v>21.548075999999998</v>
      </c>
    </row>
    <row r="2451" spans="1:2">
      <c r="A2451" s="726">
        <v>43777</v>
      </c>
      <c r="B2451" s="723">
        <v>21.442305999999999</v>
      </c>
    </row>
    <row r="2452" spans="1:2">
      <c r="A2452" s="726">
        <v>43780</v>
      </c>
      <c r="B2452" s="723">
        <v>21.538460000000001</v>
      </c>
    </row>
    <row r="2453" spans="1:2">
      <c r="A2453" s="726">
        <v>43781</v>
      </c>
      <c r="B2453" s="723">
        <v>21.151921999999999</v>
      </c>
    </row>
    <row r="2454" spans="1:2">
      <c r="A2454" s="726">
        <v>43782</v>
      </c>
      <c r="B2454" s="723">
        <v>20.86346</v>
      </c>
    </row>
    <row r="2455" spans="1:2">
      <c r="A2455" s="726">
        <v>43783</v>
      </c>
      <c r="B2455" s="723">
        <v>21.576922</v>
      </c>
    </row>
    <row r="2456" spans="1:2">
      <c r="A2456" s="726">
        <v>43787</v>
      </c>
      <c r="B2456" s="723">
        <v>21.413461000000002</v>
      </c>
    </row>
    <row r="2457" spans="1:2">
      <c r="A2457" s="726">
        <v>43788</v>
      </c>
      <c r="B2457" s="723">
        <v>21.499998999999999</v>
      </c>
    </row>
    <row r="2458" spans="1:2">
      <c r="A2458" s="726">
        <v>43790</v>
      </c>
      <c r="B2458" s="723">
        <v>21.673075999999998</v>
      </c>
    </row>
    <row r="2459" spans="1:2">
      <c r="A2459" s="726">
        <v>43791</v>
      </c>
      <c r="B2459" s="723">
        <v>21.874998999999999</v>
      </c>
    </row>
    <row r="2460" spans="1:2">
      <c r="A2460" s="726">
        <v>43794</v>
      </c>
      <c r="B2460" s="723">
        <v>21.449998999999998</v>
      </c>
    </row>
    <row r="2461" spans="1:2">
      <c r="A2461" s="726">
        <v>43795</v>
      </c>
      <c r="B2461" s="723">
        <v>21.51923</v>
      </c>
    </row>
    <row r="2462" spans="1:2">
      <c r="A2462" s="726">
        <v>43796</v>
      </c>
      <c r="B2462" s="723">
        <v>21.836538000000001</v>
      </c>
    </row>
    <row r="2463" spans="1:2">
      <c r="A2463" s="726">
        <v>43797</v>
      </c>
      <c r="B2463" s="723">
        <v>22.038460000000001</v>
      </c>
    </row>
    <row r="2464" spans="1:2">
      <c r="A2464" s="726">
        <v>43798</v>
      </c>
      <c r="B2464" s="723">
        <v>21.728845</v>
      </c>
    </row>
    <row r="2465" spans="1:2">
      <c r="A2465" s="726">
        <v>43801</v>
      </c>
      <c r="B2465" s="723">
        <v>21.153845</v>
      </c>
    </row>
    <row r="2466" spans="1:2">
      <c r="A2466" s="726">
        <v>43802</v>
      </c>
      <c r="B2466" s="723">
        <v>21.248075</v>
      </c>
    </row>
    <row r="2467" spans="1:2">
      <c r="A2467" s="726">
        <v>43803</v>
      </c>
      <c r="B2467" s="723">
        <v>20.624998999999999</v>
      </c>
    </row>
    <row r="2468" spans="1:2">
      <c r="A2468" s="726">
        <v>43804</v>
      </c>
      <c r="B2468" s="723">
        <v>20.294229999999999</v>
      </c>
    </row>
    <row r="2469" spans="1:2">
      <c r="A2469" s="726">
        <v>43805</v>
      </c>
      <c r="B2469" s="723">
        <v>20.176922000000001</v>
      </c>
    </row>
    <row r="2470" spans="1:2">
      <c r="A2470" s="726">
        <v>43808</v>
      </c>
      <c r="B2470" s="723">
        <v>19.767306000000001</v>
      </c>
    </row>
    <row r="2471" spans="1:2">
      <c r="A2471" s="726">
        <v>43809</v>
      </c>
      <c r="B2471" s="723">
        <v>19.980768000000001</v>
      </c>
    </row>
    <row r="2472" spans="1:2">
      <c r="A2472" s="726">
        <v>43810</v>
      </c>
      <c r="B2472" s="723">
        <v>19.519228999999999</v>
      </c>
    </row>
    <row r="2473" spans="1:2">
      <c r="A2473" s="726">
        <v>43811</v>
      </c>
      <c r="B2473" s="723">
        <v>19.926922000000001</v>
      </c>
    </row>
    <row r="2474" spans="1:2">
      <c r="A2474" s="726">
        <v>43812</v>
      </c>
      <c r="B2474" s="723">
        <v>20.578845999999999</v>
      </c>
    </row>
    <row r="2475" spans="1:2">
      <c r="A2475" s="726">
        <v>43815</v>
      </c>
      <c r="B2475" s="723">
        <v>20.255768</v>
      </c>
    </row>
    <row r="2476" spans="1:2">
      <c r="A2476" s="726">
        <v>43816</v>
      </c>
      <c r="B2476" s="723">
        <v>20.386538000000002</v>
      </c>
    </row>
    <row r="2477" spans="1:2">
      <c r="A2477" s="726">
        <v>43817</v>
      </c>
      <c r="B2477" s="723">
        <v>20.178844999999999</v>
      </c>
    </row>
    <row r="2478" spans="1:2">
      <c r="A2478" s="726">
        <v>43818</v>
      </c>
      <c r="B2478" s="723">
        <v>20.338460000000001</v>
      </c>
    </row>
    <row r="2479" spans="1:2">
      <c r="A2479" s="726">
        <v>43819</v>
      </c>
      <c r="B2479" s="723">
        <v>20.628844999999998</v>
      </c>
    </row>
    <row r="2480" spans="1:2">
      <c r="A2480" s="726">
        <v>43822</v>
      </c>
      <c r="B2480" s="723">
        <v>20.838460999999999</v>
      </c>
    </row>
    <row r="2481" spans="1:2">
      <c r="A2481" s="726">
        <v>43825</v>
      </c>
      <c r="B2481" s="723">
        <v>21.105768000000001</v>
      </c>
    </row>
    <row r="2482" spans="1:2">
      <c r="A2482" s="726">
        <v>43826</v>
      </c>
      <c r="B2482" s="723">
        <v>21.138459999999998</v>
      </c>
    </row>
    <row r="2483" spans="1:2">
      <c r="A2483" s="726">
        <v>43829</v>
      </c>
      <c r="B2483" s="723">
        <v>21.46923</v>
      </c>
    </row>
    <row r="2484" spans="1:2">
      <c r="A2484" s="726">
        <v>43832</v>
      </c>
      <c r="B2484" s="723">
        <v>22.082691000000001</v>
      </c>
    </row>
    <row r="2485" spans="1:2">
      <c r="A2485" s="726">
        <v>43833</v>
      </c>
      <c r="B2485" s="723">
        <v>21.590384</v>
      </c>
    </row>
    <row r="2486" spans="1:2">
      <c r="A2486" s="726">
        <v>43836</v>
      </c>
      <c r="B2486" s="723">
        <v>21.165384</v>
      </c>
    </row>
    <row r="2487" spans="1:2">
      <c r="A2487" s="726">
        <v>43837</v>
      </c>
      <c r="B2487" s="723">
        <v>20.874998999999999</v>
      </c>
    </row>
    <row r="2488" spans="1:2">
      <c r="A2488" s="726">
        <v>43838</v>
      </c>
      <c r="B2488" s="723">
        <v>21.153845</v>
      </c>
    </row>
    <row r="2489" spans="1:2">
      <c r="A2489" s="726">
        <v>43839</v>
      </c>
      <c r="B2489" s="723">
        <v>21.790382999999999</v>
      </c>
    </row>
    <row r="2490" spans="1:2">
      <c r="A2490" s="726">
        <v>43840</v>
      </c>
      <c r="B2490" s="723">
        <v>21.115383000000001</v>
      </c>
    </row>
    <row r="2491" spans="1:2">
      <c r="A2491" s="726">
        <v>43843</v>
      </c>
      <c r="B2491" s="723">
        <v>21.609615000000002</v>
      </c>
    </row>
    <row r="2492" spans="1:2">
      <c r="A2492" s="726">
        <v>43844</v>
      </c>
      <c r="B2492" s="723">
        <v>21.932690999999998</v>
      </c>
    </row>
    <row r="2493" spans="1:2">
      <c r="A2493" s="726">
        <v>43845</v>
      </c>
      <c r="B2493" s="723">
        <v>21.998076000000001</v>
      </c>
    </row>
    <row r="2494" spans="1:2">
      <c r="A2494" s="726">
        <v>43846</v>
      </c>
      <c r="B2494" s="723">
        <v>21.888459999999998</v>
      </c>
    </row>
    <row r="2495" spans="1:2">
      <c r="A2495" s="726">
        <v>43847</v>
      </c>
      <c r="B2495" s="723">
        <v>22.246153</v>
      </c>
    </row>
    <row r="2496" spans="1:2">
      <c r="A2496" s="726">
        <v>43850</v>
      </c>
      <c r="B2496" s="723">
        <v>22.905767999999998</v>
      </c>
    </row>
    <row r="2497" spans="1:2">
      <c r="A2497" s="726">
        <v>43851</v>
      </c>
      <c r="B2497" s="723">
        <v>24.134613999999999</v>
      </c>
    </row>
    <row r="2498" spans="1:2">
      <c r="A2498" s="726">
        <v>43852</v>
      </c>
      <c r="B2498" s="723">
        <v>24.182690999999998</v>
      </c>
    </row>
    <row r="2499" spans="1:2">
      <c r="A2499" s="726">
        <v>43853</v>
      </c>
      <c r="B2499" s="723">
        <v>23.748075</v>
      </c>
    </row>
    <row r="2500" spans="1:2">
      <c r="A2500" s="726">
        <v>43854</v>
      </c>
      <c r="B2500" s="723">
        <v>23.846152</v>
      </c>
    </row>
    <row r="2501" spans="1:2">
      <c r="A2501" s="726">
        <v>43857</v>
      </c>
      <c r="B2501" s="723">
        <v>24.038460000000001</v>
      </c>
    </row>
    <row r="2502" spans="1:2">
      <c r="A2502" s="726">
        <v>43858</v>
      </c>
      <c r="B2502" s="723">
        <v>24.013461</v>
      </c>
    </row>
    <row r="2503" spans="1:2">
      <c r="A2503" s="726">
        <v>43859</v>
      </c>
      <c r="B2503" s="723">
        <v>24.728845</v>
      </c>
    </row>
    <row r="2504" spans="1:2">
      <c r="A2504" s="726">
        <v>43860</v>
      </c>
      <c r="B2504" s="723">
        <v>24.096153000000001</v>
      </c>
    </row>
    <row r="2505" spans="1:2">
      <c r="A2505" s="726">
        <v>43861</v>
      </c>
      <c r="B2505" s="723">
        <v>23.888461</v>
      </c>
    </row>
    <row r="2506" spans="1:2">
      <c r="A2506" s="726">
        <v>43864</v>
      </c>
      <c r="B2506" s="723">
        <v>23.809614</v>
      </c>
    </row>
    <row r="2507" spans="1:2">
      <c r="A2507" s="726">
        <v>43865</v>
      </c>
      <c r="B2507" s="723">
        <v>23.676922000000001</v>
      </c>
    </row>
    <row r="2508" spans="1:2">
      <c r="A2508" s="726">
        <v>43866</v>
      </c>
      <c r="B2508" s="723">
        <v>23.424999</v>
      </c>
    </row>
    <row r="2509" spans="1:2">
      <c r="A2509" s="726">
        <v>43867</v>
      </c>
      <c r="B2509" s="723">
        <v>23.317307</v>
      </c>
    </row>
    <row r="2510" spans="1:2">
      <c r="A2510" s="726">
        <v>43868</v>
      </c>
      <c r="B2510" s="723">
        <v>23.173075000000001</v>
      </c>
    </row>
    <row r="2511" spans="1:2">
      <c r="A2511" s="726">
        <v>43871</v>
      </c>
      <c r="B2511" s="723">
        <v>23.023076</v>
      </c>
    </row>
    <row r="2512" spans="1:2">
      <c r="A2512" s="726">
        <v>43872</v>
      </c>
      <c r="B2512" s="723">
        <v>23.324998999999998</v>
      </c>
    </row>
    <row r="2513" spans="1:2">
      <c r="A2513" s="726">
        <v>43873</v>
      </c>
      <c r="B2513" s="723">
        <v>23.492305999999999</v>
      </c>
    </row>
    <row r="2514" spans="1:2">
      <c r="A2514" s="726">
        <v>43874</v>
      </c>
      <c r="B2514" s="723">
        <v>23.076922</v>
      </c>
    </row>
    <row r="2515" spans="1:2">
      <c r="A2515" s="726">
        <v>43875</v>
      </c>
      <c r="B2515" s="723">
        <v>23.496153</v>
      </c>
    </row>
    <row r="2516" spans="1:2">
      <c r="A2516" s="726">
        <v>43878</v>
      </c>
      <c r="B2516" s="723">
        <v>23.221153000000001</v>
      </c>
    </row>
    <row r="2517" spans="1:2">
      <c r="A2517" s="726">
        <v>43879</v>
      </c>
      <c r="B2517" s="723">
        <v>23.057690999999998</v>
      </c>
    </row>
    <row r="2518" spans="1:2">
      <c r="A2518" s="726">
        <v>43880</v>
      </c>
      <c r="B2518" s="723">
        <v>23.123076000000001</v>
      </c>
    </row>
    <row r="2519" spans="1:2">
      <c r="A2519" s="726">
        <v>43881</v>
      </c>
      <c r="B2519" s="723">
        <v>22.901921999999999</v>
      </c>
    </row>
    <row r="2520" spans="1:2">
      <c r="A2520" s="726">
        <v>43882</v>
      </c>
      <c r="B2520" s="723">
        <v>23.590384</v>
      </c>
    </row>
    <row r="2521" spans="1:2">
      <c r="A2521" s="726">
        <v>43887</v>
      </c>
      <c r="B2521" s="723">
        <v>22.921153</v>
      </c>
    </row>
    <row r="2522" spans="1:2">
      <c r="A2522" s="726">
        <v>43888</v>
      </c>
      <c r="B2522" s="723">
        <v>21.780767999999998</v>
      </c>
    </row>
    <row r="2523" spans="1:2">
      <c r="A2523" s="726">
        <v>43889</v>
      </c>
      <c r="B2523" s="723">
        <v>23.057690999999998</v>
      </c>
    </row>
    <row r="2524" spans="1:2">
      <c r="A2524" s="726">
        <v>43892</v>
      </c>
      <c r="B2524" s="723">
        <v>23.955767999999999</v>
      </c>
    </row>
    <row r="2525" spans="1:2">
      <c r="A2525" s="726">
        <v>43893</v>
      </c>
      <c r="B2525" s="723">
        <v>24.017306999999999</v>
      </c>
    </row>
    <row r="2526" spans="1:2">
      <c r="A2526" s="726">
        <v>43894</v>
      </c>
      <c r="B2526" s="723">
        <v>24.01923</v>
      </c>
    </row>
    <row r="2527" spans="1:2">
      <c r="A2527" s="726">
        <v>43895</v>
      </c>
      <c r="B2527" s="723">
        <v>23.886538000000002</v>
      </c>
    </row>
    <row r="2528" spans="1:2">
      <c r="A2528" s="726">
        <v>43896</v>
      </c>
      <c r="B2528" s="723">
        <v>23.682690999999998</v>
      </c>
    </row>
    <row r="2529" spans="1:2">
      <c r="A2529" s="726">
        <v>43899</v>
      </c>
      <c r="B2529" s="723">
        <v>22.286538</v>
      </c>
    </row>
    <row r="2530" spans="1:2">
      <c r="A2530" s="726">
        <v>43900</v>
      </c>
      <c r="B2530" s="723">
        <v>22.461537</v>
      </c>
    </row>
    <row r="2531" spans="1:2">
      <c r="A2531" s="726">
        <v>43901</v>
      </c>
      <c r="B2531" s="723">
        <v>22.115383000000001</v>
      </c>
    </row>
    <row r="2532" spans="1:2">
      <c r="A2532" s="726">
        <v>43902</v>
      </c>
      <c r="B2532" s="723">
        <v>19.276921999999999</v>
      </c>
    </row>
    <row r="2533" spans="1:2">
      <c r="A2533" s="726">
        <v>43903</v>
      </c>
      <c r="B2533" s="723">
        <v>20.190383000000001</v>
      </c>
    </row>
    <row r="2534" spans="1:2">
      <c r="A2534" s="726">
        <v>43906</v>
      </c>
      <c r="B2534" s="723">
        <v>18.269228999999999</v>
      </c>
    </row>
    <row r="2535" spans="1:2">
      <c r="A2535" s="726">
        <v>43907</v>
      </c>
      <c r="B2535" s="723">
        <v>19.857690999999999</v>
      </c>
    </row>
    <row r="2536" spans="1:2">
      <c r="A2536" s="726">
        <v>43908</v>
      </c>
      <c r="B2536" s="723">
        <v>19.384613999999999</v>
      </c>
    </row>
    <row r="2537" spans="1:2">
      <c r="A2537" s="726">
        <v>43909</v>
      </c>
      <c r="B2537" s="723">
        <v>20.609615000000002</v>
      </c>
    </row>
    <row r="2538" spans="1:2">
      <c r="A2538" s="726">
        <v>43910</v>
      </c>
      <c r="B2538" s="723">
        <v>21.607692</v>
      </c>
    </row>
    <row r="2539" spans="1:2">
      <c r="A2539" s="726">
        <v>43913</v>
      </c>
      <c r="B2539" s="723">
        <v>22.096153000000001</v>
      </c>
    </row>
    <row r="2540" spans="1:2">
      <c r="A2540" s="726">
        <v>43914</v>
      </c>
      <c r="B2540" s="723">
        <v>20.811537999999999</v>
      </c>
    </row>
    <row r="2541" spans="1:2">
      <c r="A2541" s="726">
        <v>43915</v>
      </c>
      <c r="B2541" s="723">
        <v>21.709614999999999</v>
      </c>
    </row>
    <row r="2542" spans="1:2">
      <c r="A2542" s="726">
        <v>43916</v>
      </c>
      <c r="B2542" s="723">
        <v>21.242305999999999</v>
      </c>
    </row>
    <row r="2543" spans="1:2">
      <c r="A2543" s="726">
        <v>43917</v>
      </c>
      <c r="B2543" s="723">
        <v>20.607690999999999</v>
      </c>
    </row>
    <row r="2544" spans="1:2">
      <c r="A2544" s="726">
        <v>43920</v>
      </c>
      <c r="B2544" s="723">
        <v>20.065384000000002</v>
      </c>
    </row>
    <row r="2545" spans="1:2">
      <c r="A2545" s="726">
        <v>43921</v>
      </c>
      <c r="B2545" s="723">
        <v>19.586538000000001</v>
      </c>
    </row>
    <row r="2546" spans="1:2">
      <c r="A2546" s="726">
        <v>43922</v>
      </c>
      <c r="B2546" s="723">
        <v>19.884615</v>
      </c>
    </row>
    <row r="2547" spans="1:2">
      <c r="A2547" s="726">
        <v>43923</v>
      </c>
      <c r="B2547" s="723">
        <v>20.163461000000002</v>
      </c>
    </row>
    <row r="2548" spans="1:2">
      <c r="A2548" s="726">
        <v>43924</v>
      </c>
      <c r="B2548" s="723">
        <v>18.269228999999999</v>
      </c>
    </row>
    <row r="2549" spans="1:2">
      <c r="A2549" s="726">
        <v>43927</v>
      </c>
      <c r="B2549" s="723">
        <v>18.653845</v>
      </c>
    </row>
    <row r="2550" spans="1:2">
      <c r="A2550" s="726">
        <v>43928</v>
      </c>
      <c r="B2550" s="723">
        <v>19.324998999999998</v>
      </c>
    </row>
    <row r="2551" spans="1:2">
      <c r="A2551" s="726">
        <v>43929</v>
      </c>
      <c r="B2551" s="723">
        <v>19.498076000000001</v>
      </c>
    </row>
    <row r="2552" spans="1:2">
      <c r="A2552" s="726">
        <v>43930</v>
      </c>
      <c r="B2552" s="723">
        <v>19.607690999999999</v>
      </c>
    </row>
    <row r="2553" spans="1:2">
      <c r="A2553" s="726">
        <v>43934</v>
      </c>
      <c r="B2553" s="723">
        <v>19.438461</v>
      </c>
    </row>
    <row r="2554" spans="1:2">
      <c r="A2554" s="726">
        <v>43935</v>
      </c>
      <c r="B2554" s="723">
        <v>19.211538000000001</v>
      </c>
    </row>
    <row r="2555" spans="1:2">
      <c r="A2555" s="726">
        <v>43936</v>
      </c>
      <c r="B2555" s="723">
        <v>19.655768999999999</v>
      </c>
    </row>
    <row r="2556" spans="1:2">
      <c r="A2556" s="726">
        <v>43937</v>
      </c>
      <c r="B2556" s="723">
        <v>20.192305999999999</v>
      </c>
    </row>
    <row r="2557" spans="1:2">
      <c r="A2557" s="726">
        <v>43938</v>
      </c>
      <c r="B2557" s="723">
        <v>19.982690999999999</v>
      </c>
    </row>
    <row r="2558" spans="1:2">
      <c r="A2558" s="726">
        <v>43941</v>
      </c>
      <c r="B2558" s="723">
        <v>20.855768000000001</v>
      </c>
    </row>
    <row r="2559" spans="1:2">
      <c r="A2559" s="726">
        <v>43943</v>
      </c>
      <c r="B2559" s="723">
        <v>21.349999</v>
      </c>
    </row>
    <row r="2560" spans="1:2">
      <c r="A2560" s="726">
        <v>43944</v>
      </c>
      <c r="B2560" s="723">
        <v>20.567305999999999</v>
      </c>
    </row>
    <row r="2561" spans="1:2">
      <c r="A2561" s="726">
        <v>43945</v>
      </c>
      <c r="B2561" s="723">
        <v>20.103845</v>
      </c>
    </row>
    <row r="2562" spans="1:2">
      <c r="A2562" s="726">
        <v>43948</v>
      </c>
      <c r="B2562" s="723">
        <v>20.39423</v>
      </c>
    </row>
    <row r="2563" spans="1:2">
      <c r="A2563" s="726">
        <v>43949</v>
      </c>
      <c r="B2563" s="723">
        <v>21.259615</v>
      </c>
    </row>
    <row r="2564" spans="1:2">
      <c r="A2564" s="726">
        <v>43950</v>
      </c>
      <c r="B2564" s="723">
        <v>20.880768</v>
      </c>
    </row>
    <row r="2565" spans="1:2">
      <c r="A2565" s="726">
        <v>43951</v>
      </c>
      <c r="B2565" s="723">
        <v>20.149999000000001</v>
      </c>
    </row>
    <row r="2566" spans="1:2">
      <c r="A2566" s="726">
        <v>43955</v>
      </c>
      <c r="B2566" s="723">
        <v>20.107690999999999</v>
      </c>
    </row>
    <row r="2567" spans="1:2">
      <c r="A2567" s="726">
        <v>43956</v>
      </c>
      <c r="B2567" s="723">
        <v>20.021153000000002</v>
      </c>
    </row>
    <row r="2568" spans="1:2">
      <c r="A2568" s="726">
        <v>43957</v>
      </c>
      <c r="B2568" s="723">
        <v>19.907692000000001</v>
      </c>
    </row>
    <row r="2569" spans="1:2">
      <c r="A2569" s="726">
        <v>43958</v>
      </c>
      <c r="B2569" s="723">
        <v>19.940384000000002</v>
      </c>
    </row>
    <row r="2570" spans="1:2">
      <c r="A2570" s="726">
        <v>43959</v>
      </c>
      <c r="B2570" s="723">
        <v>20.130769000000001</v>
      </c>
    </row>
    <row r="2571" spans="1:2">
      <c r="A2571" s="726">
        <v>43962</v>
      </c>
      <c r="B2571" s="723">
        <v>20.192305999999999</v>
      </c>
    </row>
    <row r="2572" spans="1:2">
      <c r="A2572" s="726">
        <v>43963</v>
      </c>
      <c r="B2572" s="723">
        <v>20.821152999999999</v>
      </c>
    </row>
    <row r="2573" spans="1:2">
      <c r="A2573" s="726">
        <v>43964</v>
      </c>
      <c r="B2573" s="723">
        <v>20.307690999999998</v>
      </c>
    </row>
    <row r="2574" spans="1:2">
      <c r="A2574" s="726">
        <v>43965</v>
      </c>
      <c r="B2574" s="723">
        <v>20.296153</v>
      </c>
    </row>
    <row r="2575" spans="1:2">
      <c r="A2575" s="726">
        <v>43966</v>
      </c>
      <c r="B2575" s="723">
        <v>19.774999000000001</v>
      </c>
    </row>
    <row r="2576" spans="1:2">
      <c r="A2576" s="726">
        <v>43969</v>
      </c>
      <c r="B2576" s="723">
        <v>20.371153</v>
      </c>
    </row>
    <row r="2577" spans="1:2">
      <c r="A2577" s="726">
        <v>43970</v>
      </c>
      <c r="B2577" s="723">
        <v>19.811537999999999</v>
      </c>
    </row>
    <row r="2578" spans="1:2">
      <c r="A2578" s="726">
        <v>43971</v>
      </c>
      <c r="B2578" s="723">
        <v>19.798075999999998</v>
      </c>
    </row>
    <row r="2579" spans="1:2">
      <c r="A2579" s="726">
        <v>43972</v>
      </c>
      <c r="B2579" s="723">
        <v>20.655767999999998</v>
      </c>
    </row>
    <row r="2580" spans="1:2">
      <c r="A2580" s="726">
        <v>43973</v>
      </c>
      <c r="B2580" s="723">
        <v>20.299999</v>
      </c>
    </row>
    <row r="2581" spans="1:2">
      <c r="A2581" s="726">
        <v>43976</v>
      </c>
      <c r="B2581" s="723">
        <v>20.569230000000001</v>
      </c>
    </row>
    <row r="2582" spans="1:2">
      <c r="A2582" s="726">
        <v>43977</v>
      </c>
      <c r="B2582" s="723">
        <v>20.982690999999999</v>
      </c>
    </row>
    <row r="2583" spans="1:2">
      <c r="A2583" s="726">
        <v>43978</v>
      </c>
      <c r="B2583" s="723">
        <v>21.530767999999998</v>
      </c>
    </row>
    <row r="2584" spans="1:2">
      <c r="A2584" s="726">
        <v>43979</v>
      </c>
      <c r="B2584" s="723">
        <v>21.051922000000001</v>
      </c>
    </row>
    <row r="2585" spans="1:2">
      <c r="A2585" s="726">
        <v>43980</v>
      </c>
      <c r="B2585" s="723">
        <v>21.046153</v>
      </c>
    </row>
    <row r="2586" spans="1:2">
      <c r="A2586" s="726">
        <v>43983</v>
      </c>
      <c r="B2586" s="723">
        <v>21.105768000000001</v>
      </c>
    </row>
    <row r="2587" spans="1:2">
      <c r="A2587" s="726">
        <v>43984</v>
      </c>
      <c r="B2587" s="723">
        <v>21.801922000000001</v>
      </c>
    </row>
    <row r="2588" spans="1:2">
      <c r="A2588" s="726">
        <v>43985</v>
      </c>
      <c r="B2588" s="723">
        <v>21.532691</v>
      </c>
    </row>
    <row r="2589" spans="1:2">
      <c r="A2589" s="726">
        <v>43986</v>
      </c>
      <c r="B2589" s="723">
        <v>21.499998999999999</v>
      </c>
    </row>
    <row r="2590" spans="1:2">
      <c r="A2590" s="726">
        <v>43987</v>
      </c>
      <c r="B2590" s="723">
        <v>21.346152</v>
      </c>
    </row>
    <row r="2591" spans="1:2">
      <c r="A2591" s="726">
        <v>43990</v>
      </c>
      <c r="B2591" s="723">
        <v>21.278845</v>
      </c>
    </row>
    <row r="2592" spans="1:2">
      <c r="A2592" s="726">
        <v>43991</v>
      </c>
      <c r="B2592" s="723">
        <v>21.240383000000001</v>
      </c>
    </row>
    <row r="2593" spans="1:2">
      <c r="A2593" s="726">
        <v>43992</v>
      </c>
      <c r="B2593" s="723">
        <v>21.461537</v>
      </c>
    </row>
    <row r="2594" spans="1:2">
      <c r="A2594" s="726">
        <v>43994</v>
      </c>
      <c r="B2594" s="723">
        <v>20.826922</v>
      </c>
    </row>
    <row r="2595" spans="1:2">
      <c r="A2595" s="726">
        <v>43997</v>
      </c>
      <c r="B2595" s="723">
        <v>20.917307000000001</v>
      </c>
    </row>
    <row r="2596" spans="1:2">
      <c r="A2596" s="726">
        <v>43998</v>
      </c>
      <c r="B2596" s="723">
        <v>20.961537</v>
      </c>
    </row>
    <row r="2597" spans="1:2">
      <c r="A2597" s="726">
        <v>43999</v>
      </c>
      <c r="B2597" s="723">
        <v>21.415384</v>
      </c>
    </row>
    <row r="2598" spans="1:2">
      <c r="A2598" s="726">
        <v>44000</v>
      </c>
      <c r="B2598" s="723">
        <v>20.980768000000001</v>
      </c>
    </row>
    <row r="2599" spans="1:2">
      <c r="A2599" s="726">
        <v>44001</v>
      </c>
      <c r="B2599" s="723">
        <v>21.967307000000002</v>
      </c>
    </row>
    <row r="2600" spans="1:2">
      <c r="A2600" s="726">
        <v>44004</v>
      </c>
      <c r="B2600" s="723">
        <v>20.746153</v>
      </c>
    </row>
    <row r="2601" spans="1:2">
      <c r="A2601" s="726">
        <v>44005</v>
      </c>
      <c r="B2601" s="723">
        <v>21.009613999999999</v>
      </c>
    </row>
    <row r="2602" spans="1:2">
      <c r="A2602" s="726">
        <v>44006</v>
      </c>
      <c r="B2602" s="723">
        <v>20.769228999999999</v>
      </c>
    </row>
    <row r="2603" spans="1:2">
      <c r="A2603" s="726">
        <v>44007</v>
      </c>
      <c r="B2603" s="723">
        <v>21.171153</v>
      </c>
    </row>
    <row r="2604" spans="1:2">
      <c r="A2604" s="726">
        <v>44008</v>
      </c>
      <c r="B2604" s="723">
        <v>20.869230000000002</v>
      </c>
    </row>
    <row r="2605" spans="1:2">
      <c r="A2605" s="726">
        <v>44011</v>
      </c>
      <c r="B2605" s="723">
        <v>21.199998999999998</v>
      </c>
    </row>
    <row r="2606" spans="1:2">
      <c r="A2606" s="726">
        <v>44012</v>
      </c>
      <c r="B2606" s="723">
        <v>21.273076</v>
      </c>
    </row>
    <row r="2607" spans="1:2">
      <c r="A2607" s="726">
        <v>44013</v>
      </c>
      <c r="B2607" s="723">
        <v>22.301922000000001</v>
      </c>
    </row>
    <row r="2608" spans="1:2">
      <c r="A2608" s="726">
        <v>44014</v>
      </c>
      <c r="B2608" s="723">
        <v>22.024999000000001</v>
      </c>
    </row>
    <row r="2609" spans="1:2">
      <c r="A2609" s="726">
        <v>44015</v>
      </c>
      <c r="B2609" s="723">
        <v>22.042306</v>
      </c>
    </row>
    <row r="2610" spans="1:2">
      <c r="A2610" s="726">
        <v>44018</v>
      </c>
      <c r="B2610" s="723">
        <v>22.057691999999999</v>
      </c>
    </row>
    <row r="2611" spans="1:2">
      <c r="A2611" s="726">
        <v>44019</v>
      </c>
      <c r="B2611" s="723">
        <v>21.680768</v>
      </c>
    </row>
    <row r="2612" spans="1:2">
      <c r="A2612" s="726">
        <v>44020</v>
      </c>
      <c r="B2612" s="723">
        <v>21.632691000000001</v>
      </c>
    </row>
    <row r="2613" spans="1:2">
      <c r="A2613" s="726">
        <v>44021</v>
      </c>
      <c r="B2613" s="723">
        <v>21.634613999999999</v>
      </c>
    </row>
    <row r="2614" spans="1:2">
      <c r="A2614" s="726">
        <v>44022</v>
      </c>
      <c r="B2614" s="723">
        <v>21.26923</v>
      </c>
    </row>
    <row r="2615" spans="1:2">
      <c r="A2615" s="726">
        <v>44025</v>
      </c>
      <c r="B2615" s="723">
        <v>21.063461</v>
      </c>
    </row>
    <row r="2616" spans="1:2">
      <c r="A2616" s="726">
        <v>44026</v>
      </c>
      <c r="B2616" s="723">
        <v>21.182690999999998</v>
      </c>
    </row>
    <row r="2617" spans="1:2">
      <c r="A2617" s="726">
        <v>44027</v>
      </c>
      <c r="B2617" s="723">
        <v>21.609615000000002</v>
      </c>
    </row>
    <row r="2618" spans="1:2">
      <c r="A2618" s="726">
        <v>44028</v>
      </c>
      <c r="B2618" s="723">
        <v>21.538460000000001</v>
      </c>
    </row>
    <row r="2619" spans="1:2">
      <c r="A2619" s="726">
        <v>44029</v>
      </c>
      <c r="B2619" s="723">
        <v>21.649999000000001</v>
      </c>
    </row>
    <row r="2620" spans="1:2">
      <c r="A2620" s="726">
        <v>44032</v>
      </c>
      <c r="B2620" s="723">
        <v>22.292307000000001</v>
      </c>
    </row>
    <row r="2621" spans="1:2">
      <c r="A2621" s="726">
        <v>44033</v>
      </c>
      <c r="B2621" s="723">
        <v>22.523076</v>
      </c>
    </row>
    <row r="2622" spans="1:2">
      <c r="A2622" s="726">
        <v>44034</v>
      </c>
      <c r="B2622" s="723">
        <v>22.682690999999998</v>
      </c>
    </row>
    <row r="2623" spans="1:2">
      <c r="A2623" s="726">
        <v>44035</v>
      </c>
      <c r="B2623" s="723">
        <v>21.999998999999999</v>
      </c>
    </row>
    <row r="2624" spans="1:2">
      <c r="A2624" s="726">
        <v>44036</v>
      </c>
      <c r="B2624" s="723">
        <v>21.951922</v>
      </c>
    </row>
    <row r="2625" spans="1:2">
      <c r="A2625" s="726">
        <v>44039</v>
      </c>
      <c r="B2625" s="723">
        <v>22.626922</v>
      </c>
    </row>
    <row r="2626" spans="1:2">
      <c r="A2626" s="726">
        <v>44040</v>
      </c>
      <c r="B2626" s="723">
        <v>22.596152</v>
      </c>
    </row>
    <row r="2627" spans="1:2">
      <c r="A2627" s="726">
        <v>44041</v>
      </c>
      <c r="B2627" s="723">
        <v>23.192307</v>
      </c>
    </row>
    <row r="2628" spans="1:2">
      <c r="A2628" s="726">
        <v>44042</v>
      </c>
      <c r="B2628" s="723">
        <v>24.090384</v>
      </c>
    </row>
    <row r="2629" spans="1:2">
      <c r="A2629" s="726">
        <v>44043</v>
      </c>
      <c r="B2629" s="723">
        <v>23.865383999999999</v>
      </c>
    </row>
    <row r="2630" spans="1:2">
      <c r="A2630" s="726">
        <v>44046</v>
      </c>
      <c r="B2630" s="723">
        <v>22.780767999999998</v>
      </c>
    </row>
    <row r="2631" spans="1:2">
      <c r="A2631" s="726">
        <v>44047</v>
      </c>
      <c r="B2631" s="723">
        <v>22.771153000000002</v>
      </c>
    </row>
    <row r="2632" spans="1:2">
      <c r="A2632" s="726">
        <v>44048</v>
      </c>
      <c r="B2632" s="723">
        <v>22.682690999999998</v>
      </c>
    </row>
    <row r="2633" spans="1:2">
      <c r="A2633" s="726">
        <v>44049</v>
      </c>
      <c r="B2633" s="723">
        <v>22.815383000000001</v>
      </c>
    </row>
    <row r="2634" spans="1:2">
      <c r="A2634" s="726">
        <v>44050</v>
      </c>
      <c r="B2634" s="723">
        <v>22.886538000000002</v>
      </c>
    </row>
    <row r="2635" spans="1:2">
      <c r="A2635" s="726">
        <v>44053</v>
      </c>
      <c r="B2635" s="723">
        <v>22.288461000000002</v>
      </c>
    </row>
    <row r="2636" spans="1:2">
      <c r="A2636" s="726">
        <v>44054</v>
      </c>
      <c r="B2636" s="723">
        <v>21.986536999999998</v>
      </c>
    </row>
    <row r="2637" spans="1:2">
      <c r="A2637" s="726">
        <v>44055</v>
      </c>
      <c r="B2637" s="723">
        <v>21.442305999999999</v>
      </c>
    </row>
    <row r="2638" spans="1:2">
      <c r="A2638" s="726">
        <v>44056</v>
      </c>
      <c r="B2638" s="723">
        <v>21.171153</v>
      </c>
    </row>
    <row r="2639" spans="1:2">
      <c r="A2639" s="726">
        <v>44057</v>
      </c>
      <c r="B2639" s="723">
        <v>21.726921999999998</v>
      </c>
    </row>
    <row r="2640" spans="1:2">
      <c r="A2640" s="726">
        <v>44060</v>
      </c>
      <c r="B2640" s="723">
        <v>21.226921999999998</v>
      </c>
    </row>
    <row r="2641" spans="1:2">
      <c r="A2641" s="726">
        <v>44061</v>
      </c>
      <c r="B2641" s="723">
        <v>21.336537</v>
      </c>
    </row>
    <row r="2642" spans="1:2">
      <c r="A2642" s="726">
        <v>44062</v>
      </c>
      <c r="B2642" s="723">
        <v>20.603845</v>
      </c>
    </row>
    <row r="2643" spans="1:2">
      <c r="A2643" s="726">
        <v>44063</v>
      </c>
      <c r="B2643" s="723">
        <v>20.913460000000001</v>
      </c>
    </row>
    <row r="2644" spans="1:2">
      <c r="A2644" s="726">
        <v>44064</v>
      </c>
      <c r="B2644" s="723">
        <v>20.673075000000001</v>
      </c>
    </row>
    <row r="2645" spans="1:2">
      <c r="A2645" s="726">
        <v>44067</v>
      </c>
      <c r="B2645" s="723">
        <v>20.736536999999998</v>
      </c>
    </row>
    <row r="2646" spans="1:2">
      <c r="A2646" s="726">
        <v>44068</v>
      </c>
      <c r="B2646" s="723">
        <v>20.659614000000001</v>
      </c>
    </row>
    <row r="2647" spans="1:2">
      <c r="A2647" s="726">
        <v>44069</v>
      </c>
      <c r="B2647" s="723">
        <v>20.757691000000001</v>
      </c>
    </row>
    <row r="2648" spans="1:2">
      <c r="A2648" s="726">
        <v>44070</v>
      </c>
      <c r="B2648" s="723">
        <v>20.721153000000001</v>
      </c>
    </row>
    <row r="2649" spans="1:2">
      <c r="A2649" s="726">
        <v>44071</v>
      </c>
      <c r="B2649" s="723">
        <v>20.701922</v>
      </c>
    </row>
    <row r="2650" spans="1:2">
      <c r="A2650" s="726">
        <v>44074</v>
      </c>
      <c r="B2650" s="723">
        <v>20.730768000000001</v>
      </c>
    </row>
    <row r="2651" spans="1:2">
      <c r="A2651" s="726">
        <v>44075</v>
      </c>
      <c r="B2651" s="723">
        <v>21.567305999999999</v>
      </c>
    </row>
    <row r="2652" spans="1:2">
      <c r="A2652" s="726">
        <v>44076</v>
      </c>
      <c r="B2652" s="723">
        <v>21.657691</v>
      </c>
    </row>
    <row r="2653" spans="1:2">
      <c r="A2653" s="726">
        <v>44077</v>
      </c>
      <c r="B2653" s="723">
        <v>21.457691000000001</v>
      </c>
    </row>
    <row r="2654" spans="1:2">
      <c r="A2654" s="726">
        <v>44078</v>
      </c>
      <c r="B2654" s="723">
        <v>21.603846000000001</v>
      </c>
    </row>
    <row r="2655" spans="1:2">
      <c r="A2655" s="726">
        <v>44082</v>
      </c>
      <c r="B2655" s="723">
        <v>22.053846</v>
      </c>
    </row>
    <row r="2656" spans="1:2">
      <c r="A2656" s="726">
        <v>44083</v>
      </c>
      <c r="B2656" s="723">
        <v>21.811537000000001</v>
      </c>
    </row>
    <row r="2657" spans="1:2">
      <c r="A2657" s="726">
        <v>44084</v>
      </c>
      <c r="B2657" s="723">
        <v>21.653845</v>
      </c>
    </row>
    <row r="2658" spans="1:2">
      <c r="A2658" s="726">
        <v>44085</v>
      </c>
      <c r="B2658" s="723">
        <v>21.823074999999999</v>
      </c>
    </row>
    <row r="2659" spans="1:2">
      <c r="A2659" s="726">
        <v>44088</v>
      </c>
      <c r="B2659" s="723">
        <v>21.909614000000001</v>
      </c>
    </row>
    <row r="2660" spans="1:2">
      <c r="A2660" s="726">
        <v>44089</v>
      </c>
      <c r="B2660" s="723">
        <v>21.919229000000001</v>
      </c>
    </row>
    <row r="2661" spans="1:2">
      <c r="A2661" s="726">
        <v>44090</v>
      </c>
      <c r="B2661" s="723">
        <v>21.982690999999999</v>
      </c>
    </row>
    <row r="2662" spans="1:2">
      <c r="A2662" s="726">
        <v>44091</v>
      </c>
      <c r="B2662" s="723">
        <v>21.923075000000001</v>
      </c>
    </row>
    <row r="2663" spans="1:2">
      <c r="A2663" s="726">
        <v>44092</v>
      </c>
      <c r="B2663" s="723">
        <v>22.205767999999999</v>
      </c>
    </row>
    <row r="2664" spans="1:2">
      <c r="A2664" s="726">
        <v>44095</v>
      </c>
      <c r="B2664" s="723">
        <v>21.980768000000001</v>
      </c>
    </row>
    <row r="2665" spans="1:2">
      <c r="A2665" s="726">
        <v>44096</v>
      </c>
      <c r="B2665" s="723">
        <v>22.221153000000001</v>
      </c>
    </row>
    <row r="2666" spans="1:2">
      <c r="A2666" s="726">
        <v>44097</v>
      </c>
      <c r="B2666" s="723">
        <v>21.951922</v>
      </c>
    </row>
    <row r="2667" spans="1:2">
      <c r="A2667" s="726">
        <v>44098</v>
      </c>
      <c r="B2667" s="723">
        <v>22.499998999999999</v>
      </c>
    </row>
    <row r="2668" spans="1:2">
      <c r="A2668" s="726">
        <v>44099</v>
      </c>
      <c r="B2668" s="723">
        <v>22.163460000000001</v>
      </c>
    </row>
    <row r="2669" spans="1:2">
      <c r="A2669" s="726">
        <v>44102</v>
      </c>
      <c r="B2669" s="723">
        <v>21.269228999999999</v>
      </c>
    </row>
    <row r="2670" spans="1:2">
      <c r="A2670" s="726">
        <v>44103</v>
      </c>
      <c r="B2670" s="723">
        <v>21.086537</v>
      </c>
    </row>
    <row r="2671" spans="1:2">
      <c r="A2671" s="726">
        <v>44104</v>
      </c>
      <c r="B2671" s="723">
        <v>22.519228999999999</v>
      </c>
    </row>
    <row r="2672" spans="1:2">
      <c r="A2672" s="726">
        <v>44105</v>
      </c>
      <c r="B2672" s="723">
        <v>23.163460000000001</v>
      </c>
    </row>
    <row r="2673" spans="1:2">
      <c r="A2673" s="726">
        <v>44106</v>
      </c>
      <c r="B2673" s="723">
        <v>22.980768000000001</v>
      </c>
    </row>
    <row r="2674" spans="1:2">
      <c r="A2674" s="726">
        <v>44109</v>
      </c>
      <c r="B2674" s="723">
        <v>23.615383000000001</v>
      </c>
    </row>
    <row r="2675" spans="1:2">
      <c r="A2675" s="726">
        <v>44110</v>
      </c>
      <c r="B2675" s="723">
        <v>23.692307</v>
      </c>
    </row>
    <row r="2676" spans="1:2">
      <c r="A2676" s="726">
        <v>44111</v>
      </c>
      <c r="B2676" s="723">
        <v>23.951923000000001</v>
      </c>
    </row>
    <row r="2677" spans="1:2">
      <c r="A2677" s="726">
        <v>44112</v>
      </c>
      <c r="B2677" s="723">
        <v>24.346152</v>
      </c>
    </row>
    <row r="2678" spans="1:2">
      <c r="A2678" s="726">
        <v>44113</v>
      </c>
      <c r="B2678" s="723">
        <v>24.278845</v>
      </c>
    </row>
    <row r="2679" spans="1:2">
      <c r="A2679" s="726">
        <v>44117</v>
      </c>
      <c r="B2679" s="723">
        <v>24.701922</v>
      </c>
    </row>
    <row r="2680" spans="1:2">
      <c r="A2680" s="726">
        <v>44118</v>
      </c>
      <c r="B2680" s="723">
        <v>25.374998999999999</v>
      </c>
    </row>
    <row r="2681" spans="1:2">
      <c r="A2681" s="726">
        <v>44119</v>
      </c>
      <c r="B2681" s="723">
        <v>24.990383000000001</v>
      </c>
    </row>
    <row r="2682" spans="1:2">
      <c r="A2682" s="726">
        <v>44120</v>
      </c>
      <c r="B2682" s="723">
        <v>24.913461000000002</v>
      </c>
    </row>
    <row r="2683" spans="1:2">
      <c r="A2683" s="726">
        <v>44123</v>
      </c>
      <c r="B2683" s="723">
        <v>24.317305999999999</v>
      </c>
    </row>
    <row r="2684" spans="1:2">
      <c r="A2684" s="726">
        <v>44124</v>
      </c>
      <c r="B2684" s="723">
        <v>25.192305999999999</v>
      </c>
    </row>
    <row r="2685" spans="1:2">
      <c r="A2685" s="726">
        <v>44125</v>
      </c>
      <c r="B2685" s="723">
        <v>25.153845</v>
      </c>
    </row>
    <row r="2686" spans="1:2">
      <c r="A2686" s="726">
        <v>44126</v>
      </c>
      <c r="B2686" s="723">
        <v>24.653846000000001</v>
      </c>
    </row>
    <row r="2687" spans="1:2">
      <c r="A2687" s="726">
        <v>44127</v>
      </c>
      <c r="B2687" s="723">
        <v>24.692307</v>
      </c>
    </row>
    <row r="2688" spans="1:2">
      <c r="A2688" s="726">
        <v>44130</v>
      </c>
      <c r="B2688" s="723">
        <v>24.586538000000001</v>
      </c>
    </row>
    <row r="2689" spans="1:2">
      <c r="A2689" s="726">
        <v>44131</v>
      </c>
      <c r="B2689" s="723">
        <v>25.076923000000001</v>
      </c>
    </row>
    <row r="2690" spans="1:2">
      <c r="A2690" s="726">
        <v>44132</v>
      </c>
      <c r="B2690" s="723">
        <v>23.269228999999999</v>
      </c>
    </row>
    <row r="2691" spans="1:2">
      <c r="A2691" s="726">
        <v>44133</v>
      </c>
      <c r="B2691" s="723">
        <v>23.451922</v>
      </c>
    </row>
    <row r="2692" spans="1:2">
      <c r="A2692" s="726">
        <v>44134</v>
      </c>
      <c r="B2692" s="723">
        <v>23.134613999999999</v>
      </c>
    </row>
    <row r="2693" spans="1:2">
      <c r="A2693" s="726">
        <v>44138</v>
      </c>
      <c r="B2693" s="723">
        <v>22.596152</v>
      </c>
    </row>
    <row r="2694" spans="1:2">
      <c r="A2694" s="726">
        <v>44139</v>
      </c>
      <c r="B2694" s="723">
        <v>23.548075000000001</v>
      </c>
    </row>
    <row r="2695" spans="1:2">
      <c r="A2695" s="726">
        <v>44140</v>
      </c>
      <c r="B2695" s="723">
        <v>24.596153000000001</v>
      </c>
    </row>
    <row r="2696" spans="1:2">
      <c r="A2696" s="726">
        <v>44141</v>
      </c>
      <c r="B2696" s="723">
        <v>24.336538000000001</v>
      </c>
    </row>
    <row r="2697" spans="1:2">
      <c r="A2697" s="726">
        <v>44144</v>
      </c>
      <c r="B2697" s="723">
        <v>24.201923000000001</v>
      </c>
    </row>
    <row r="2698" spans="1:2">
      <c r="A2698" s="726">
        <v>44145</v>
      </c>
      <c r="B2698" s="723">
        <v>24.605768000000001</v>
      </c>
    </row>
    <row r="2699" spans="1:2">
      <c r="A2699" s="726">
        <v>44146</v>
      </c>
      <c r="B2699" s="723">
        <v>25.048075000000001</v>
      </c>
    </row>
    <row r="2700" spans="1:2">
      <c r="A2700" s="726">
        <v>44147</v>
      </c>
      <c r="B2700" s="723">
        <v>24.355768000000001</v>
      </c>
    </row>
    <row r="2701" spans="1:2">
      <c r="A2701" s="726">
        <v>44148</v>
      </c>
      <c r="B2701" s="723">
        <v>25.990383000000001</v>
      </c>
    </row>
    <row r="2702" spans="1:2">
      <c r="A2702" s="726">
        <v>44151</v>
      </c>
      <c r="B2702" s="723">
        <v>25.990383000000001</v>
      </c>
    </row>
    <row r="2703" spans="1:2">
      <c r="A2703" s="726">
        <v>44152</v>
      </c>
      <c r="B2703" s="723">
        <v>25.451923000000001</v>
      </c>
    </row>
    <row r="2704" spans="1:2">
      <c r="A2704" s="726">
        <v>44153</v>
      </c>
      <c r="B2704" s="723">
        <v>25.067307</v>
      </c>
    </row>
    <row r="2705" spans="1:2">
      <c r="A2705" s="726">
        <v>44154</v>
      </c>
      <c r="B2705" s="723">
        <v>24.865383000000001</v>
      </c>
    </row>
    <row r="2706" spans="1:2">
      <c r="A2706" s="726">
        <v>44155</v>
      </c>
      <c r="B2706" s="723">
        <v>25.624998999999999</v>
      </c>
    </row>
    <row r="2707" spans="1:2">
      <c r="A2707" s="726">
        <v>44158</v>
      </c>
      <c r="B2707" s="723">
        <v>25.307690999999998</v>
      </c>
    </row>
    <row r="2708" spans="1:2">
      <c r="A2708" s="726">
        <v>44159</v>
      </c>
      <c r="B2708" s="723">
        <v>24.711537</v>
      </c>
    </row>
    <row r="2709" spans="1:2">
      <c r="A2709" s="726">
        <v>44160</v>
      </c>
      <c r="B2709" s="723">
        <v>24.644228999999999</v>
      </c>
    </row>
    <row r="2710" spans="1:2">
      <c r="A2710" s="726">
        <v>44161</v>
      </c>
      <c r="B2710" s="723">
        <v>24.374998999999999</v>
      </c>
    </row>
    <row r="2711" spans="1:2">
      <c r="A2711" s="726">
        <v>44162</v>
      </c>
      <c r="B2711" s="723">
        <v>24.692307</v>
      </c>
    </row>
    <row r="2712" spans="1:2">
      <c r="A2712" s="726">
        <v>44165</v>
      </c>
      <c r="B2712" s="723">
        <v>24.855768000000001</v>
      </c>
    </row>
    <row r="2713" spans="1:2">
      <c r="A2713" s="726">
        <v>44166</v>
      </c>
      <c r="B2713" s="723">
        <v>24.01923</v>
      </c>
    </row>
    <row r="2714" spans="1:2">
      <c r="A2714" s="726">
        <v>44167</v>
      </c>
      <c r="B2714" s="723">
        <v>23.394228999999999</v>
      </c>
    </row>
    <row r="2715" spans="1:2">
      <c r="A2715" s="726">
        <v>44168</v>
      </c>
      <c r="B2715" s="723">
        <v>23.375</v>
      </c>
    </row>
    <row r="2716" spans="1:2">
      <c r="A2716" s="726">
        <v>44169</v>
      </c>
      <c r="B2716" s="723">
        <v>23.663461000000002</v>
      </c>
    </row>
    <row r="2717" spans="1:2">
      <c r="A2717" s="726">
        <v>44172</v>
      </c>
      <c r="B2717" s="723">
        <v>23.240383999999999</v>
      </c>
    </row>
    <row r="2718" spans="1:2">
      <c r="A2718" s="726">
        <v>44173</v>
      </c>
      <c r="B2718" s="723">
        <v>23.317305999999999</v>
      </c>
    </row>
    <row r="2719" spans="1:2">
      <c r="A2719" s="726">
        <v>44174</v>
      </c>
      <c r="B2719" s="723">
        <v>23.317305999999999</v>
      </c>
    </row>
    <row r="2720" spans="1:2">
      <c r="A2720" s="726">
        <v>44175</v>
      </c>
      <c r="B2720" s="723">
        <v>23.644228999999999</v>
      </c>
    </row>
    <row r="2721" spans="1:2">
      <c r="A2721" s="726">
        <v>44176</v>
      </c>
      <c r="B2721" s="723">
        <v>23.846152</v>
      </c>
    </row>
    <row r="2722" spans="1:2">
      <c r="A2722" s="726">
        <v>44179</v>
      </c>
      <c r="B2722" s="723">
        <v>24.153845</v>
      </c>
    </row>
    <row r="2723" spans="1:2">
      <c r="A2723" s="726">
        <v>44180</v>
      </c>
      <c r="B2723" s="723">
        <v>24.221152</v>
      </c>
    </row>
    <row r="2724" spans="1:2">
      <c r="A2724" s="726">
        <v>44181</v>
      </c>
      <c r="B2724" s="723">
        <v>24.471152</v>
      </c>
    </row>
    <row r="2725" spans="1:2">
      <c r="A2725" s="726">
        <v>44182</v>
      </c>
      <c r="B2725" s="723">
        <v>24.903845</v>
      </c>
    </row>
    <row r="2726" spans="1:2">
      <c r="A2726" s="726">
        <v>44183</v>
      </c>
      <c r="B2726" s="723">
        <v>24.548075000000001</v>
      </c>
    </row>
    <row r="2727" spans="1:2">
      <c r="A2727" s="726">
        <v>44186</v>
      </c>
      <c r="B2727" s="723">
        <v>23.942305999999999</v>
      </c>
    </row>
    <row r="2728" spans="1:2">
      <c r="A2728" s="726">
        <v>44187</v>
      </c>
      <c r="B2728" s="723">
        <v>24.403846000000001</v>
      </c>
    </row>
    <row r="2729" spans="1:2">
      <c r="A2729" s="726">
        <v>44188</v>
      </c>
      <c r="B2729" s="723">
        <v>23.990383000000001</v>
      </c>
    </row>
    <row r="2730" spans="1:2">
      <c r="A2730" s="726">
        <v>44193</v>
      </c>
      <c r="B2730" s="723">
        <v>24.240383999999999</v>
      </c>
    </row>
    <row r="2731" spans="1:2">
      <c r="A2731" s="726">
        <v>44194</v>
      </c>
      <c r="B2731" s="723">
        <v>24.326922</v>
      </c>
    </row>
    <row r="2732" spans="1:2">
      <c r="A2732" s="726">
        <v>44195</v>
      </c>
      <c r="B2732" s="723">
        <v>24.076923000000001</v>
      </c>
    </row>
    <row r="2733" spans="1:2">
      <c r="A2733" s="726">
        <v>44200</v>
      </c>
      <c r="B2733" s="723">
        <v>24.067305999999999</v>
      </c>
    </row>
    <row r="2734" spans="1:2">
      <c r="A2734" s="726">
        <v>44201</v>
      </c>
      <c r="B2734" s="723">
        <v>23.999998999999999</v>
      </c>
    </row>
    <row r="2735" spans="1:2">
      <c r="A2735" s="726">
        <v>44202</v>
      </c>
      <c r="B2735" s="723">
        <v>23.259613999999999</v>
      </c>
    </row>
    <row r="2736" spans="1:2">
      <c r="A2736" s="726">
        <v>44203</v>
      </c>
      <c r="B2736" s="723">
        <v>23.14423</v>
      </c>
    </row>
    <row r="2737" spans="1:2">
      <c r="A2737" s="726">
        <v>44204</v>
      </c>
      <c r="B2737" s="723">
        <v>23.817307</v>
      </c>
    </row>
    <row r="2738" spans="1:2">
      <c r="A2738" s="726">
        <v>44207</v>
      </c>
      <c r="B2738" s="723">
        <v>23.692307</v>
      </c>
    </row>
    <row r="2739" spans="1:2">
      <c r="A2739" s="726">
        <v>44208</v>
      </c>
      <c r="B2739" s="723">
        <v>24.115383999999999</v>
      </c>
    </row>
    <row r="2740" spans="1:2">
      <c r="A2740" s="726">
        <v>44209</v>
      </c>
      <c r="B2740" s="723">
        <v>24.115383999999999</v>
      </c>
    </row>
    <row r="2741" spans="1:2">
      <c r="A2741" s="726">
        <v>44210</v>
      </c>
      <c r="B2741" s="723">
        <v>24.894228999999999</v>
      </c>
    </row>
    <row r="2742" spans="1:2">
      <c r="A2742" s="726">
        <v>44211</v>
      </c>
      <c r="B2742" s="723">
        <v>25.038461000000002</v>
      </c>
    </row>
    <row r="2743" spans="1:2">
      <c r="A2743" s="726">
        <v>44214</v>
      </c>
      <c r="B2743" s="723">
        <v>25.923075000000001</v>
      </c>
    </row>
    <row r="2744" spans="1:2">
      <c r="A2744" s="726">
        <v>44215</v>
      </c>
      <c r="B2744" s="723">
        <v>25.769228999999999</v>
      </c>
    </row>
    <row r="2745" spans="1:2">
      <c r="A2745" s="726">
        <v>44216</v>
      </c>
      <c r="B2745" s="723">
        <v>25.201923000000001</v>
      </c>
    </row>
    <row r="2746" spans="1:2">
      <c r="A2746" s="726">
        <v>44217</v>
      </c>
      <c r="B2746" s="723">
        <v>24.490383999999999</v>
      </c>
    </row>
    <row r="2747" spans="1:2">
      <c r="A2747" s="726">
        <v>44218</v>
      </c>
      <c r="B2747" s="723">
        <v>24.076923000000001</v>
      </c>
    </row>
    <row r="2748" spans="1:2">
      <c r="A2748" s="726">
        <v>44222</v>
      </c>
      <c r="B2748" s="723">
        <v>24.875</v>
      </c>
    </row>
    <row r="2749" spans="1:2">
      <c r="A2749" s="726">
        <v>44223</v>
      </c>
      <c r="B2749" s="723">
        <v>24.201923000000001</v>
      </c>
    </row>
    <row r="2750" spans="1:2">
      <c r="A2750" s="726">
        <v>44224</v>
      </c>
      <c r="B2750" s="723">
        <v>24.374998999999999</v>
      </c>
    </row>
    <row r="2751" spans="1:2">
      <c r="A2751" s="726">
        <v>44225</v>
      </c>
      <c r="B2751" s="723">
        <v>23.961537</v>
      </c>
    </row>
    <row r="2752" spans="1:2">
      <c r="A2752" s="726">
        <v>44228</v>
      </c>
      <c r="B2752" s="723">
        <v>24.067305999999999</v>
      </c>
    </row>
    <row r="2753" spans="1:2">
      <c r="A2753" s="726">
        <v>44229</v>
      </c>
      <c r="B2753" s="723">
        <v>24.298075999999998</v>
      </c>
    </row>
    <row r="2754" spans="1:2">
      <c r="A2754" s="726">
        <v>44230</v>
      </c>
      <c r="B2754" s="723">
        <v>24.461538000000001</v>
      </c>
    </row>
    <row r="2755" spans="1:2">
      <c r="A2755" s="726">
        <v>44231</v>
      </c>
      <c r="B2755" s="723">
        <v>23.923075999999998</v>
      </c>
    </row>
    <row r="2756" spans="1:2">
      <c r="A2756" s="726">
        <v>44232</v>
      </c>
      <c r="B2756" s="723">
        <v>24.278845</v>
      </c>
    </row>
    <row r="2757" spans="1:2">
      <c r="A2757" s="726">
        <v>44235</v>
      </c>
      <c r="B2757" s="723">
        <v>24.384613999999999</v>
      </c>
    </row>
    <row r="2758" spans="1:2">
      <c r="A2758" s="726">
        <v>44236</v>
      </c>
      <c r="B2758" s="723">
        <v>24.625</v>
      </c>
    </row>
    <row r="2759" spans="1:2">
      <c r="A2759" s="726">
        <v>44237</v>
      </c>
      <c r="B2759" s="723">
        <v>24.471152</v>
      </c>
    </row>
    <row r="2760" spans="1:2">
      <c r="A2760" s="726">
        <v>44238</v>
      </c>
      <c r="B2760" s="723">
        <v>24.980768999999999</v>
      </c>
    </row>
    <row r="2761" spans="1:2">
      <c r="A2761" s="726">
        <v>44239</v>
      </c>
      <c r="B2761" s="723">
        <v>24.884615</v>
      </c>
    </row>
    <row r="2762" spans="1:2">
      <c r="A2762" s="726">
        <v>44244</v>
      </c>
      <c r="B2762" s="723">
        <v>24.076923000000001</v>
      </c>
    </row>
    <row r="2763" spans="1:2">
      <c r="A2763" s="726">
        <v>44245</v>
      </c>
      <c r="B2763" s="723">
        <v>23.826923000000001</v>
      </c>
    </row>
    <row r="2764" spans="1:2">
      <c r="A2764" s="726">
        <v>44246</v>
      </c>
      <c r="B2764" s="723">
        <v>24.086537</v>
      </c>
    </row>
    <row r="2765" spans="1:2">
      <c r="A2765" s="726">
        <v>44249</v>
      </c>
      <c r="B2765" s="723">
        <v>23.586537</v>
      </c>
    </row>
    <row r="2766" spans="1:2">
      <c r="A2766" s="726">
        <v>44250</v>
      </c>
      <c r="B2766" s="723">
        <v>23.942305999999999</v>
      </c>
    </row>
    <row r="2767" spans="1:2">
      <c r="A2767" s="726">
        <v>44251</v>
      </c>
      <c r="B2767" s="723">
        <v>23.644228999999999</v>
      </c>
    </row>
    <row r="2768" spans="1:2">
      <c r="A2768" s="726">
        <v>44252</v>
      </c>
      <c r="B2768" s="723">
        <v>22.932690999999998</v>
      </c>
    </row>
    <row r="2769" spans="1:2">
      <c r="A2769" s="726">
        <v>44253</v>
      </c>
      <c r="B2769" s="723">
        <v>22.336537</v>
      </c>
    </row>
    <row r="2770" spans="1:2">
      <c r="A2770" s="726">
        <v>44256</v>
      </c>
      <c r="B2770" s="723">
        <v>21.903846000000001</v>
      </c>
    </row>
    <row r="2771" spans="1:2">
      <c r="A2771" s="726">
        <v>44257</v>
      </c>
      <c r="B2771" s="723">
        <v>22</v>
      </c>
    </row>
    <row r="2772" spans="1:2">
      <c r="A2772" s="726">
        <v>44258</v>
      </c>
      <c r="B2772" s="723">
        <v>22.317307</v>
      </c>
    </row>
    <row r="2773" spans="1:2">
      <c r="A2773" s="726">
        <v>44259</v>
      </c>
      <c r="B2773" s="723">
        <v>22.692305999999999</v>
      </c>
    </row>
    <row r="2774" spans="1:2">
      <c r="A2774" s="726">
        <v>44260</v>
      </c>
      <c r="B2774" s="723">
        <v>22.807690999999998</v>
      </c>
    </row>
    <row r="2775" spans="1:2">
      <c r="A2775" s="726">
        <v>44263</v>
      </c>
      <c r="B2775" s="723">
        <v>21.423075999999998</v>
      </c>
    </row>
    <row r="2776" spans="1:2">
      <c r="A2776" s="726">
        <v>44264</v>
      </c>
      <c r="B2776" s="723">
        <v>22.115383000000001</v>
      </c>
    </row>
    <row r="2777" spans="1:2">
      <c r="A2777" s="726">
        <v>44265</v>
      </c>
      <c r="B2777" s="723">
        <v>23.413460000000001</v>
      </c>
    </row>
    <row r="2778" spans="1:2">
      <c r="A2778" s="726">
        <v>44266</v>
      </c>
      <c r="B2778" s="723">
        <v>23.134613999999999</v>
      </c>
    </row>
    <row r="2779" spans="1:2">
      <c r="A2779" s="726">
        <v>44267</v>
      </c>
      <c r="B2779" s="723">
        <v>23.259613999999999</v>
      </c>
    </row>
    <row r="2780" spans="1:2">
      <c r="A2780" s="726">
        <v>44270</v>
      </c>
      <c r="B2780" s="723">
        <v>23.990383000000001</v>
      </c>
    </row>
    <row r="2781" spans="1:2">
      <c r="A2781" s="726">
        <v>44271</v>
      </c>
      <c r="B2781" s="723">
        <v>24.846153000000001</v>
      </c>
    </row>
    <row r="2782" spans="1:2">
      <c r="A2782" s="726">
        <v>44272</v>
      </c>
      <c r="B2782" s="723">
        <v>24.653846000000001</v>
      </c>
    </row>
    <row r="2783" spans="1:2">
      <c r="A2783" s="726">
        <v>44273</v>
      </c>
      <c r="B2783" s="723">
        <v>24.625</v>
      </c>
    </row>
    <row r="2784" spans="1:2">
      <c r="A2784" s="726">
        <v>44274</v>
      </c>
      <c r="B2784" s="723">
        <v>24.875</v>
      </c>
    </row>
    <row r="2785" spans="1:2">
      <c r="A2785" s="726">
        <v>44277</v>
      </c>
      <c r="B2785" s="723">
        <v>25.067307</v>
      </c>
    </row>
    <row r="2786" spans="1:2">
      <c r="A2786" s="726">
        <v>44278</v>
      </c>
      <c r="B2786" s="723">
        <v>24.961537</v>
      </c>
    </row>
    <row r="2787" spans="1:2">
      <c r="A2787" s="726">
        <v>44279</v>
      </c>
      <c r="B2787" s="723">
        <v>24.096152</v>
      </c>
    </row>
    <row r="2788" spans="1:2">
      <c r="A2788" s="726">
        <v>44280</v>
      </c>
      <c r="B2788" s="723">
        <v>24.067305999999999</v>
      </c>
    </row>
    <row r="2789" spans="1:2">
      <c r="A2789" s="726">
        <v>44281</v>
      </c>
      <c r="B2789" s="723">
        <v>23.894228999999999</v>
      </c>
    </row>
    <row r="2790" spans="1:2">
      <c r="A2790" s="726">
        <v>44284</v>
      </c>
      <c r="B2790" s="723">
        <v>24.442305999999999</v>
      </c>
    </row>
    <row r="2791" spans="1:2">
      <c r="A2791" s="726">
        <v>44285</v>
      </c>
      <c r="B2791" s="723">
        <v>24.75</v>
      </c>
    </row>
    <row r="2792" spans="1:2">
      <c r="A2792" s="726">
        <v>44286</v>
      </c>
      <c r="B2792" s="723">
        <v>24.096152</v>
      </c>
    </row>
    <row r="2793" spans="1:2">
      <c r="A2793" s="726">
        <v>44287</v>
      </c>
      <c r="B2793" s="723">
        <v>23.548075000000001</v>
      </c>
    </row>
    <row r="2794" spans="1:2">
      <c r="A2794" s="726">
        <v>44291</v>
      </c>
      <c r="B2794" s="723">
        <v>23.798075000000001</v>
      </c>
    </row>
    <row r="2795" spans="1:2">
      <c r="A2795" s="726">
        <v>44292</v>
      </c>
      <c r="B2795" s="723">
        <v>23.615383000000001</v>
      </c>
    </row>
    <row r="2796" spans="1:2">
      <c r="A2796" s="726">
        <v>44293</v>
      </c>
      <c r="B2796" s="723">
        <v>23.317305999999999</v>
      </c>
    </row>
    <row r="2797" spans="1:2">
      <c r="A2797" s="726">
        <v>44294</v>
      </c>
      <c r="B2797" s="723">
        <v>23.692307</v>
      </c>
    </row>
    <row r="2798" spans="1:2">
      <c r="A2798" s="726">
        <v>44295</v>
      </c>
      <c r="B2798" s="723">
        <v>23.221152</v>
      </c>
    </row>
    <row r="2799" spans="1:2">
      <c r="A2799" s="726">
        <v>44298</v>
      </c>
      <c r="B2799" s="723">
        <v>23.653845</v>
      </c>
    </row>
    <row r="2800" spans="1:2">
      <c r="A2800" s="726">
        <v>44299</v>
      </c>
      <c r="B2800" s="723">
        <v>23.913461000000002</v>
      </c>
    </row>
    <row r="2801" spans="1:2">
      <c r="A2801" s="726">
        <v>44300</v>
      </c>
      <c r="B2801" s="723">
        <v>23.826923000000001</v>
      </c>
    </row>
    <row r="2802" spans="1:2">
      <c r="A2802" s="726">
        <v>44301</v>
      </c>
      <c r="B2802" s="723">
        <v>23.999998999999999</v>
      </c>
    </row>
    <row r="2803" spans="1:2">
      <c r="A2803" s="726">
        <v>44302</v>
      </c>
      <c r="B2803" s="723">
        <v>23.798075000000001</v>
      </c>
    </row>
    <row r="2804" spans="1:2">
      <c r="A2804" s="726">
        <v>44305</v>
      </c>
      <c r="B2804" s="723">
        <v>23.932690999999998</v>
      </c>
    </row>
    <row r="2805" spans="1:2">
      <c r="A2805" s="726">
        <v>44306</v>
      </c>
      <c r="B2805" s="723">
        <v>23.884615</v>
      </c>
    </row>
    <row r="2806" spans="1:2">
      <c r="A2806" s="726">
        <v>44308</v>
      </c>
      <c r="B2806" s="723">
        <v>23.798075000000001</v>
      </c>
    </row>
    <row r="2807" spans="1:2">
      <c r="A2807" s="726">
        <v>44309</v>
      </c>
      <c r="B2807" s="723">
        <v>23.961537</v>
      </c>
    </row>
    <row r="2808" spans="1:2">
      <c r="A2808" s="726">
        <v>44312</v>
      </c>
      <c r="B2808" s="723">
        <v>23.432691999999999</v>
      </c>
    </row>
    <row r="2809" spans="1:2">
      <c r="A2809" s="726">
        <v>44313</v>
      </c>
      <c r="B2809" s="723">
        <v>23.605768000000001</v>
      </c>
    </row>
    <row r="2810" spans="1:2">
      <c r="A2810" s="726">
        <v>44314</v>
      </c>
      <c r="B2810" s="723">
        <v>24.615383000000001</v>
      </c>
    </row>
    <row r="2811" spans="1:2">
      <c r="A2811" s="726">
        <v>44315</v>
      </c>
      <c r="B2811" s="723">
        <v>24.317305999999999</v>
      </c>
    </row>
    <row r="2812" spans="1:2">
      <c r="A2812" s="726">
        <v>44316</v>
      </c>
      <c r="B2812" s="723">
        <v>25.288460000000001</v>
      </c>
    </row>
    <row r="2813" spans="1:2">
      <c r="A2813" s="726">
        <v>44319</v>
      </c>
      <c r="B2813" s="723">
        <v>25.673075000000001</v>
      </c>
    </row>
    <row r="2814" spans="1:2">
      <c r="A2814" s="726">
        <v>44320</v>
      </c>
      <c r="B2814" s="723">
        <v>25.374998999999999</v>
      </c>
    </row>
    <row r="2815" spans="1:2">
      <c r="A2815" s="726">
        <v>44321</v>
      </c>
      <c r="B2815" s="723">
        <v>25.596152</v>
      </c>
    </row>
    <row r="2816" spans="1:2">
      <c r="A2816" s="726">
        <v>44322</v>
      </c>
      <c r="B2816" s="723">
        <v>25.384613999999999</v>
      </c>
    </row>
    <row r="2817" spans="1:2">
      <c r="A2817" s="726">
        <v>44323</v>
      </c>
      <c r="B2817" s="723">
        <v>25.951922</v>
      </c>
    </row>
    <row r="2818" spans="1:2">
      <c r="A2818" s="726">
        <v>44326</v>
      </c>
      <c r="B2818" s="723">
        <v>26.336537</v>
      </c>
    </row>
    <row r="2819" spans="1:2">
      <c r="A2819" s="726">
        <v>44327</v>
      </c>
      <c r="B2819" s="723">
        <v>25.798075000000001</v>
      </c>
    </row>
    <row r="2820" spans="1:2">
      <c r="A2820" s="726">
        <v>44328</v>
      </c>
      <c r="B2820" s="723">
        <v>24.423075000000001</v>
      </c>
    </row>
    <row r="2821" spans="1:2">
      <c r="A2821" s="726">
        <v>44329</v>
      </c>
      <c r="B2821" s="723">
        <v>24.615383000000001</v>
      </c>
    </row>
    <row r="2822" spans="1:2">
      <c r="A2822" s="726">
        <v>44330</v>
      </c>
      <c r="B2822" s="723">
        <v>24.884615</v>
      </c>
    </row>
    <row r="2823" spans="1:2">
      <c r="A2823" s="726">
        <v>44333</v>
      </c>
      <c r="B2823" s="723">
        <v>25.576922</v>
      </c>
    </row>
    <row r="2824" spans="1:2">
      <c r="A2824" s="726">
        <v>44334</v>
      </c>
      <c r="B2824" s="723">
        <v>25.663460000000001</v>
      </c>
    </row>
    <row r="2825" spans="1:2">
      <c r="A2825" s="726">
        <v>44335</v>
      </c>
      <c r="B2825" s="723">
        <v>25.692305999999999</v>
      </c>
    </row>
    <row r="2826" spans="1:2">
      <c r="A2826" s="726">
        <v>44336</v>
      </c>
      <c r="B2826" s="723">
        <v>26.009613999999999</v>
      </c>
    </row>
    <row r="2827" spans="1:2">
      <c r="A2827" s="726">
        <v>44337</v>
      </c>
      <c r="B2827" s="723">
        <v>25.769228999999999</v>
      </c>
    </row>
    <row r="2828" spans="1:2">
      <c r="A2828" s="726">
        <v>44340</v>
      </c>
      <c r="B2828" s="723">
        <v>27.019228999999999</v>
      </c>
    </row>
    <row r="2829" spans="1:2">
      <c r="A2829" s="726">
        <v>44341</v>
      </c>
      <c r="B2829" s="723">
        <v>26.51923</v>
      </c>
    </row>
    <row r="2830" spans="1:2">
      <c r="A2830" s="726">
        <v>44342</v>
      </c>
      <c r="B2830" s="723">
        <v>26.201922</v>
      </c>
    </row>
    <row r="2831" spans="1:2">
      <c r="A2831" s="726">
        <v>44343</v>
      </c>
      <c r="B2831" s="723">
        <v>26.269228999999999</v>
      </c>
    </row>
    <row r="2832" spans="1:2">
      <c r="A2832" s="726">
        <v>44344</v>
      </c>
      <c r="B2832" s="723">
        <v>26.278845</v>
      </c>
    </row>
    <row r="2833" spans="1:2">
      <c r="A2833" s="726">
        <v>44347</v>
      </c>
      <c r="B2833" s="723">
        <v>27.096153000000001</v>
      </c>
    </row>
    <row r="2834" spans="1:2">
      <c r="A2834" s="726">
        <v>44348</v>
      </c>
      <c r="B2834" s="723">
        <v>27.173075000000001</v>
      </c>
    </row>
    <row r="2835" spans="1:2">
      <c r="A2835" s="726">
        <v>44349</v>
      </c>
      <c r="B2835" s="723">
        <v>27.096153000000001</v>
      </c>
    </row>
    <row r="2836" spans="1:2">
      <c r="A2836" s="726">
        <v>44351</v>
      </c>
      <c r="B2836" s="723">
        <v>26.951922</v>
      </c>
    </row>
    <row r="2837" spans="1:2">
      <c r="A2837" s="726">
        <v>44354</v>
      </c>
      <c r="B2837" s="723">
        <v>27.25</v>
      </c>
    </row>
    <row r="2838" spans="1:2">
      <c r="A2838" s="726">
        <v>44355</v>
      </c>
      <c r="B2838" s="723">
        <v>26.884613999999999</v>
      </c>
    </row>
    <row r="2839" spans="1:2">
      <c r="A2839" s="726">
        <v>44356</v>
      </c>
      <c r="B2839" s="723">
        <v>26.836538000000001</v>
      </c>
    </row>
    <row r="2840" spans="1:2">
      <c r="A2840" s="726">
        <v>44357</v>
      </c>
      <c r="B2840" s="723">
        <v>26.913460000000001</v>
      </c>
    </row>
    <row r="2841" spans="1:2">
      <c r="A2841" s="726">
        <v>44358</v>
      </c>
      <c r="B2841" s="723">
        <v>25.75</v>
      </c>
    </row>
    <row r="2842" spans="1:2">
      <c r="A2842" s="726">
        <v>44361</v>
      </c>
      <c r="B2842" s="723">
        <v>26.086537</v>
      </c>
    </row>
    <row r="2843" spans="1:2">
      <c r="A2843" s="726">
        <v>44362</v>
      </c>
      <c r="B2843" s="723">
        <v>26.153845</v>
      </c>
    </row>
    <row r="2844" spans="1:2">
      <c r="A2844" s="726">
        <v>44363</v>
      </c>
      <c r="B2844" s="723">
        <v>26.048075000000001</v>
      </c>
    </row>
    <row r="2845" spans="1:2">
      <c r="A2845" s="726">
        <v>44364</v>
      </c>
      <c r="B2845" s="723">
        <v>25.471152</v>
      </c>
    </row>
    <row r="2846" spans="1:2">
      <c r="A2846" s="726">
        <v>44365</v>
      </c>
      <c r="B2846" s="723">
        <v>24.5</v>
      </c>
    </row>
    <row r="2847" spans="1:2">
      <c r="A2847" s="726">
        <v>44368</v>
      </c>
      <c r="B2847" s="723">
        <v>24.759613999999999</v>
      </c>
    </row>
    <row r="2848" spans="1:2">
      <c r="A2848" s="726">
        <v>44369</v>
      </c>
      <c r="B2848" s="723">
        <v>24.999998999999999</v>
      </c>
    </row>
    <row r="2849" spans="1:2">
      <c r="A2849" s="726">
        <v>44370</v>
      </c>
      <c r="B2849" s="723">
        <v>24.374998999999999</v>
      </c>
    </row>
    <row r="2850" spans="1:2">
      <c r="A2850" s="726">
        <v>44371</v>
      </c>
      <c r="B2850" s="723">
        <v>24.615383000000001</v>
      </c>
    </row>
    <row r="2851" spans="1:2">
      <c r="A2851" s="726">
        <v>44372</v>
      </c>
      <c r="B2851" s="723">
        <v>23.769228999999999</v>
      </c>
    </row>
    <row r="2852" spans="1:2">
      <c r="A2852" s="726">
        <v>44375</v>
      </c>
      <c r="B2852" s="723">
        <v>24.278845</v>
      </c>
    </row>
    <row r="2853" spans="1:2">
      <c r="A2853" s="726">
        <v>44376</v>
      </c>
      <c r="B2853" s="723">
        <v>24.076923000000001</v>
      </c>
    </row>
    <row r="2854" spans="1:2">
      <c r="A2854" s="726">
        <v>44377</v>
      </c>
      <c r="B2854" s="723">
        <v>23.759615</v>
      </c>
    </row>
    <row r="2855" spans="1:2">
      <c r="A2855" s="726">
        <v>44378</v>
      </c>
      <c r="B2855" s="723">
        <v>23.653845</v>
      </c>
    </row>
    <row r="2856" spans="1:2">
      <c r="A2856" s="726">
        <v>44379</v>
      </c>
      <c r="B2856" s="723">
        <v>23.846152</v>
      </c>
    </row>
    <row r="2857" spans="1:2">
      <c r="A2857" s="726">
        <v>44382</v>
      </c>
      <c r="B2857" s="723">
        <v>23.817307</v>
      </c>
    </row>
    <row r="2858" spans="1:2">
      <c r="A2858" s="726">
        <v>44383</v>
      </c>
      <c r="B2858" s="723">
        <v>23.701922</v>
      </c>
    </row>
    <row r="2859" spans="1:2">
      <c r="A2859" s="726">
        <v>44384</v>
      </c>
      <c r="B2859" s="723">
        <v>24.903845</v>
      </c>
    </row>
    <row r="2860" spans="1:2">
      <c r="A2860" s="726">
        <v>44385</v>
      </c>
      <c r="B2860" s="723">
        <v>24.644228999999999</v>
      </c>
    </row>
    <row r="2861" spans="1:2">
      <c r="A2861" s="726">
        <v>44389</v>
      </c>
      <c r="B2861" s="723">
        <v>24.817307</v>
      </c>
    </row>
    <row r="2862" spans="1:2">
      <c r="A2862" s="726">
        <v>44390</v>
      </c>
      <c r="B2862" s="723">
        <v>25.413460000000001</v>
      </c>
    </row>
    <row r="2863" spans="1:2">
      <c r="A2863" s="726">
        <v>44391</v>
      </c>
      <c r="B2863" s="723">
        <v>25.480768000000001</v>
      </c>
    </row>
    <row r="2864" spans="1:2">
      <c r="A2864" s="726">
        <v>44392</v>
      </c>
      <c r="B2864" s="723">
        <v>25.673075000000001</v>
      </c>
    </row>
    <row r="2865" spans="1:2">
      <c r="A2865" s="726">
        <v>44393</v>
      </c>
      <c r="B2865" s="723">
        <v>26.048075000000001</v>
      </c>
    </row>
    <row r="2866" spans="1:2">
      <c r="A2866" s="726">
        <v>44396</v>
      </c>
      <c r="B2866" s="723">
        <v>25.567305999999999</v>
      </c>
    </row>
    <row r="2867" spans="1:2">
      <c r="A2867" s="726">
        <v>44397</v>
      </c>
      <c r="B2867" s="723">
        <v>25.288460000000001</v>
      </c>
    </row>
    <row r="2868" spans="1:2">
      <c r="A2868" s="726">
        <v>44398</v>
      </c>
      <c r="B2868" s="723">
        <v>25.615383999999999</v>
      </c>
    </row>
    <row r="2869" spans="1:2">
      <c r="A2869" s="726">
        <v>44399</v>
      </c>
      <c r="B2869" s="723">
        <v>25.807691999999999</v>
      </c>
    </row>
    <row r="2870" spans="1:2">
      <c r="A2870" s="726">
        <v>44400</v>
      </c>
      <c r="B2870" s="723">
        <v>25.528845</v>
      </c>
    </row>
    <row r="2871" spans="1:2">
      <c r="A2871" s="726">
        <v>44403</v>
      </c>
      <c r="B2871" s="723">
        <v>25.124998999999999</v>
      </c>
    </row>
    <row r="2872" spans="1:2">
      <c r="A2872" s="726">
        <v>44404</v>
      </c>
      <c r="B2872" s="723">
        <v>25.067307</v>
      </c>
    </row>
    <row r="2873" spans="1:2">
      <c r="A2873" s="726">
        <v>44405</v>
      </c>
      <c r="B2873" s="723">
        <v>25.355768999999999</v>
      </c>
    </row>
    <row r="2874" spans="1:2">
      <c r="A2874" s="726">
        <v>44406</v>
      </c>
      <c r="B2874" s="723">
        <v>24.999998999999999</v>
      </c>
    </row>
    <row r="2875" spans="1:2">
      <c r="A2875" s="726">
        <v>44407</v>
      </c>
      <c r="B2875" s="723">
        <v>24.26923</v>
      </c>
    </row>
    <row r="2876" spans="1:2">
      <c r="A2876" s="726">
        <v>44410</v>
      </c>
      <c r="B2876" s="723">
        <v>24.461538000000001</v>
      </c>
    </row>
    <row r="2877" spans="1:2">
      <c r="A2877" s="726">
        <v>44411</v>
      </c>
      <c r="B2877" s="723">
        <v>24.778846000000001</v>
      </c>
    </row>
    <row r="2878" spans="1:2">
      <c r="A2878" s="726">
        <v>44412</v>
      </c>
      <c r="B2878" s="723">
        <v>24.451922</v>
      </c>
    </row>
    <row r="2879" spans="1:2">
      <c r="A2879" s="726">
        <v>44413</v>
      </c>
      <c r="B2879" s="723">
        <v>24.884615</v>
      </c>
    </row>
    <row r="2880" spans="1:2">
      <c r="A2880" s="726">
        <v>44414</v>
      </c>
      <c r="B2880" s="723">
        <v>24.999998999999999</v>
      </c>
    </row>
    <row r="2881" spans="1:2">
      <c r="A2881" s="726">
        <v>44417</v>
      </c>
      <c r="B2881" s="723">
        <v>25.673075000000001</v>
      </c>
    </row>
    <row r="2882" spans="1:2">
      <c r="A2882" s="726">
        <v>44418</v>
      </c>
      <c r="B2882" s="723">
        <v>25.153845</v>
      </c>
    </row>
    <row r="2883" spans="1:2">
      <c r="A2883" s="726">
        <v>44419</v>
      </c>
      <c r="B2883" s="723">
        <v>24.153845</v>
      </c>
    </row>
    <row r="2884" spans="1:2">
      <c r="A2884" s="726">
        <v>44420</v>
      </c>
      <c r="B2884" s="723">
        <v>24.817307</v>
      </c>
    </row>
    <row r="2885" spans="1:2">
      <c r="A2885" s="726">
        <v>44421</v>
      </c>
      <c r="B2885" s="723">
        <v>24.884615</v>
      </c>
    </row>
    <row r="2886" spans="1:2">
      <c r="A2886" s="726">
        <v>44424</v>
      </c>
      <c r="B2886" s="723">
        <v>24.769228999999999</v>
      </c>
    </row>
    <row r="2887" spans="1:2">
      <c r="A2887" s="726">
        <v>44425</v>
      </c>
      <c r="B2887" s="723">
        <v>24.423075000000001</v>
      </c>
    </row>
    <row r="2888" spans="1:2">
      <c r="A2888" s="726">
        <v>44426</v>
      </c>
      <c r="B2888" s="723">
        <v>24.326922</v>
      </c>
    </row>
    <row r="2889" spans="1:2">
      <c r="A2889" s="726">
        <v>44427</v>
      </c>
      <c r="B2889" s="723">
        <v>25.211537</v>
      </c>
    </row>
    <row r="2890" spans="1:2">
      <c r="A2890" s="726">
        <v>44428</v>
      </c>
      <c r="B2890" s="723">
        <v>25.64423</v>
      </c>
    </row>
    <row r="2891" spans="1:2">
      <c r="A2891" s="726">
        <v>44431</v>
      </c>
      <c r="B2891" s="723">
        <v>25.480768000000001</v>
      </c>
    </row>
    <row r="2892" spans="1:2">
      <c r="A2892" s="726">
        <v>44432</v>
      </c>
      <c r="B2892" s="723">
        <v>24.807690999999998</v>
      </c>
    </row>
    <row r="2893" spans="1:2">
      <c r="A2893" s="726">
        <v>44433</v>
      </c>
      <c r="B2893" s="723">
        <v>24.990383000000001</v>
      </c>
    </row>
    <row r="2894" spans="1:2">
      <c r="A2894" s="726">
        <v>44434</v>
      </c>
      <c r="B2894" s="723">
        <v>24.730768000000001</v>
      </c>
    </row>
    <row r="2895" spans="1:2">
      <c r="A2895" s="726">
        <v>44435</v>
      </c>
      <c r="B2895" s="723">
        <v>24.855768000000001</v>
      </c>
    </row>
    <row r="2896" spans="1:2">
      <c r="A2896" s="726">
        <v>44438</v>
      </c>
      <c r="B2896" s="723">
        <v>24.884615</v>
      </c>
    </row>
    <row r="2897" spans="1:2">
      <c r="A2897" s="726">
        <v>44439</v>
      </c>
      <c r="B2897" s="723">
        <v>24.576922</v>
      </c>
    </row>
    <row r="2898" spans="1:2">
      <c r="A2898" s="726">
        <v>44440</v>
      </c>
      <c r="B2898" s="723">
        <v>25.249998999999999</v>
      </c>
    </row>
    <row r="2899" spans="1:2">
      <c r="A2899" s="726">
        <v>44441</v>
      </c>
      <c r="B2899" s="723">
        <v>24.461538000000001</v>
      </c>
    </row>
    <row r="2900" spans="1:2">
      <c r="A2900" s="726">
        <v>44442</v>
      </c>
      <c r="B2900" s="723">
        <v>25.086537</v>
      </c>
    </row>
    <row r="2901" spans="1:2">
      <c r="A2901" s="726">
        <v>44445</v>
      </c>
      <c r="B2901" s="723">
        <v>25.153845</v>
      </c>
    </row>
    <row r="2902" spans="1:2">
      <c r="A2902" s="726">
        <v>44447</v>
      </c>
      <c r="B2902" s="723">
        <v>24.403846000000001</v>
      </c>
    </row>
    <row r="2903" spans="1:2">
      <c r="A2903" s="726">
        <v>44448</v>
      </c>
      <c r="B2903" s="723">
        <v>24.846153000000001</v>
      </c>
    </row>
    <row r="2904" spans="1:2">
      <c r="A2904" s="726">
        <v>44449</v>
      </c>
      <c r="B2904" s="723">
        <v>24.567305999999999</v>
      </c>
    </row>
    <row r="2905" spans="1:2">
      <c r="A2905" s="726">
        <v>44452</v>
      </c>
      <c r="B2905" s="723">
        <v>25.067307</v>
      </c>
    </row>
    <row r="2906" spans="1:2">
      <c r="A2906" s="726">
        <v>44453</v>
      </c>
      <c r="B2906" s="723">
        <v>24.999998999999999</v>
      </c>
    </row>
    <row r="2907" spans="1:2">
      <c r="A2907" s="726">
        <v>44454</v>
      </c>
      <c r="B2907" s="723">
        <v>24.826922</v>
      </c>
    </row>
    <row r="2908" spans="1:2">
      <c r="A2908" s="726">
        <v>44455</v>
      </c>
      <c r="B2908" s="723">
        <v>25.096152</v>
      </c>
    </row>
    <row r="2909" spans="1:2">
      <c r="A2909" s="726">
        <v>44456</v>
      </c>
      <c r="B2909" s="723">
        <v>25.298075999999998</v>
      </c>
    </row>
    <row r="2910" spans="1:2">
      <c r="A2910" s="726">
        <v>44459</v>
      </c>
      <c r="B2910" s="723">
        <v>24.951922</v>
      </c>
    </row>
    <row r="2911" spans="1:2">
      <c r="A2911" s="726">
        <v>44460</v>
      </c>
      <c r="B2911" s="723">
        <v>24.663460000000001</v>
      </c>
    </row>
    <row r="2912" spans="1:2">
      <c r="A2912" s="726">
        <v>44461</v>
      </c>
      <c r="B2912" s="723">
        <v>24.326922</v>
      </c>
    </row>
    <row r="2913" spans="1:2">
      <c r="A2913" s="726">
        <v>44462</v>
      </c>
      <c r="B2913" s="723">
        <v>24.471152</v>
      </c>
    </row>
    <row r="2914" spans="1:2">
      <c r="A2914" s="726">
        <v>44463</v>
      </c>
      <c r="B2914" s="723">
        <v>24.403846000000001</v>
      </c>
    </row>
    <row r="2915" spans="1:2">
      <c r="A2915" s="726">
        <v>44466</v>
      </c>
      <c r="B2915" s="723">
        <v>23.894228999999999</v>
      </c>
    </row>
    <row r="2916" spans="1:2">
      <c r="A2916" s="726">
        <v>44467</v>
      </c>
      <c r="B2916" s="723">
        <v>23.298075000000001</v>
      </c>
    </row>
    <row r="2917" spans="1:2">
      <c r="A2917" s="726">
        <v>44468</v>
      </c>
      <c r="B2917" s="723">
        <v>23.124998999999999</v>
      </c>
    </row>
    <row r="2918" spans="1:2">
      <c r="A2918" s="726">
        <v>44469</v>
      </c>
      <c r="B2918" s="723">
        <v>22.471153000000001</v>
      </c>
    </row>
    <row r="2919" spans="1:2">
      <c r="A2919" s="726">
        <v>44470</v>
      </c>
      <c r="B2919" s="723">
        <v>22.499998999999999</v>
      </c>
    </row>
    <row r="2920" spans="1:2">
      <c r="A2920" s="726">
        <v>44473</v>
      </c>
      <c r="B2920" s="723">
        <v>21.365383000000001</v>
      </c>
    </row>
    <row r="2921" spans="1:2">
      <c r="A2921" s="726">
        <v>44474</v>
      </c>
      <c r="B2921" s="723">
        <v>21.432690999999998</v>
      </c>
    </row>
    <row r="2922" spans="1:2">
      <c r="A2922" s="726">
        <v>44475</v>
      </c>
      <c r="B2922" s="723">
        <v>21.692305999999999</v>
      </c>
    </row>
    <row r="2923" spans="1:2">
      <c r="A2923" s="726">
        <v>44476</v>
      </c>
      <c r="B2923" s="723">
        <v>22.182691999999999</v>
      </c>
    </row>
    <row r="2924" spans="1:2">
      <c r="A2924" s="726">
        <v>44477</v>
      </c>
      <c r="B2924" s="723">
        <v>22.326922</v>
      </c>
    </row>
    <row r="2925" spans="1:2">
      <c r="A2925" s="726">
        <v>44480</v>
      </c>
      <c r="B2925" s="723">
        <v>21.269228999999999</v>
      </c>
    </row>
    <row r="2926" spans="1:2">
      <c r="A2926" s="726">
        <v>44482</v>
      </c>
      <c r="B2926" s="723">
        <v>21.701923000000001</v>
      </c>
    </row>
    <row r="2927" spans="1:2">
      <c r="A2927" s="726">
        <v>44483</v>
      </c>
      <c r="B2927" s="723">
        <v>21.951922</v>
      </c>
    </row>
    <row r="2928" spans="1:2">
      <c r="A2928" s="726">
        <v>44484</v>
      </c>
      <c r="B2928" s="723">
        <v>22.134613999999999</v>
      </c>
    </row>
    <row r="2929" spans="1:2">
      <c r="A2929" s="726">
        <v>44487</v>
      </c>
      <c r="B2929" s="723">
        <v>21.836538000000001</v>
      </c>
    </row>
    <row r="2930" spans="1:2">
      <c r="A2930" s="726">
        <v>44488</v>
      </c>
      <c r="B2930" s="723">
        <v>21.403845</v>
      </c>
    </row>
    <row r="2931" spans="1:2">
      <c r="A2931" s="726">
        <v>44489</v>
      </c>
      <c r="B2931" s="723">
        <v>20.836538000000001</v>
      </c>
    </row>
    <row r="2932" spans="1:2">
      <c r="A2932" s="726">
        <v>44490</v>
      </c>
      <c r="B2932" s="723">
        <v>20.548075999999998</v>
      </c>
    </row>
    <row r="2933" spans="1:2">
      <c r="A2933" s="726">
        <v>44491</v>
      </c>
      <c r="B2933" s="723">
        <v>20.740383999999999</v>
      </c>
    </row>
    <row r="2934" spans="1:2">
      <c r="A2934" s="726">
        <v>44494</v>
      </c>
      <c r="B2934" s="723">
        <v>21.538460000000001</v>
      </c>
    </row>
    <row r="2935" spans="1:2">
      <c r="A2935" s="726">
        <v>44495</v>
      </c>
      <c r="B2935" s="723">
        <v>21.211537</v>
      </c>
    </row>
    <row r="2936" spans="1:2">
      <c r="A2936" s="726">
        <v>44496</v>
      </c>
      <c r="B2936" s="723">
        <v>22.096153000000001</v>
      </c>
    </row>
    <row r="2937" spans="1:2">
      <c r="A2937" s="726">
        <v>44497</v>
      </c>
      <c r="B2937" s="723">
        <v>21.836538000000001</v>
      </c>
    </row>
    <row r="2938" spans="1:2">
      <c r="A2938" s="726">
        <v>44498</v>
      </c>
      <c r="B2938" s="723">
        <v>22.355768000000001</v>
      </c>
    </row>
    <row r="2939" spans="1:2">
      <c r="A2939" s="726">
        <v>44501</v>
      </c>
      <c r="B2939" s="723">
        <v>22.596152</v>
      </c>
    </row>
    <row r="2940" spans="1:2">
      <c r="A2940" s="726">
        <v>44503</v>
      </c>
      <c r="B2940" s="723">
        <v>22.932690999999998</v>
      </c>
    </row>
    <row r="2941" spans="1:2">
      <c r="A2941" s="726">
        <v>44504</v>
      </c>
      <c r="B2941" s="723">
        <v>23.346153000000001</v>
      </c>
    </row>
    <row r="2942" spans="1:2">
      <c r="A2942" s="726">
        <v>44505</v>
      </c>
      <c r="B2942" s="723">
        <v>23.278846000000001</v>
      </c>
    </row>
    <row r="2943" spans="1:2">
      <c r="A2943" s="726">
        <v>44508</v>
      </c>
      <c r="B2943" s="723">
        <v>23.269228999999999</v>
      </c>
    </row>
    <row r="2944" spans="1:2">
      <c r="A2944" s="726">
        <v>44509</v>
      </c>
      <c r="B2944" s="723">
        <v>23.442307</v>
      </c>
    </row>
    <row r="2945" spans="1:2">
      <c r="A2945" s="726">
        <v>44510</v>
      </c>
      <c r="B2945" s="723">
        <v>22.548075000000001</v>
      </c>
    </row>
    <row r="2946" spans="1:2">
      <c r="A2946" s="726">
        <v>44511</v>
      </c>
      <c r="B2946" s="723">
        <v>22.009613999999999</v>
      </c>
    </row>
    <row r="2947" spans="1:2">
      <c r="A2947" s="726">
        <v>44512</v>
      </c>
      <c r="B2947" s="723">
        <v>22</v>
      </c>
    </row>
    <row r="2948" spans="1:2">
      <c r="A2948" s="726">
        <v>44516</v>
      </c>
      <c r="B2948" s="723">
        <v>22.086538000000001</v>
      </c>
    </row>
    <row r="2949" spans="1:2">
      <c r="A2949" s="726">
        <v>44517</v>
      </c>
      <c r="B2949" s="723">
        <v>22.384615</v>
      </c>
    </row>
    <row r="2950" spans="1:2">
      <c r="A2950" s="726">
        <v>44518</v>
      </c>
      <c r="B2950" s="723">
        <v>22.240383000000001</v>
      </c>
    </row>
    <row r="2951" spans="1:2">
      <c r="A2951" s="726">
        <v>44519</v>
      </c>
      <c r="B2951" s="723">
        <v>22.451922</v>
      </c>
    </row>
    <row r="2952" spans="1:2">
      <c r="A2952" s="726">
        <v>44522</v>
      </c>
      <c r="B2952" s="723">
        <v>22.442307</v>
      </c>
    </row>
    <row r="2953" spans="1:2">
      <c r="A2953" s="726">
        <v>44523</v>
      </c>
      <c r="B2953" s="723">
        <v>22.682690999999998</v>
      </c>
    </row>
    <row r="2954" spans="1:2">
      <c r="A2954" s="726">
        <v>44524</v>
      </c>
      <c r="B2954" s="723">
        <v>22.548075000000001</v>
      </c>
    </row>
    <row r="2955" spans="1:2">
      <c r="A2955" s="726">
        <v>44525</v>
      </c>
      <c r="B2955" s="723">
        <v>22.596152</v>
      </c>
    </row>
    <row r="2956" spans="1:2">
      <c r="A2956" s="726">
        <v>44526</v>
      </c>
      <c r="B2956" s="723">
        <v>21.788460000000001</v>
      </c>
    </row>
    <row r="2957" spans="1:2">
      <c r="A2957" s="726">
        <v>44529</v>
      </c>
      <c r="B2957" s="723">
        <v>21.740383999999999</v>
      </c>
    </row>
    <row r="2958" spans="1:2">
      <c r="A2958" s="726">
        <v>44530</v>
      </c>
      <c r="B2958" s="723">
        <v>21.51923</v>
      </c>
    </row>
    <row r="2959" spans="1:2">
      <c r="A2959" s="726">
        <v>44531</v>
      </c>
      <c r="B2959" s="723">
        <v>20.971153000000001</v>
      </c>
    </row>
    <row r="2960" spans="1:2">
      <c r="A2960" s="726">
        <v>44532</v>
      </c>
      <c r="B2960" s="723">
        <v>21.374998999999999</v>
      </c>
    </row>
    <row r="2961" spans="1:2">
      <c r="A2961" s="726">
        <v>44533</v>
      </c>
      <c r="B2961" s="723">
        <v>21.942305999999999</v>
      </c>
    </row>
    <row r="2962" spans="1:2">
      <c r="A2962" s="726">
        <v>44536</v>
      </c>
      <c r="B2962" s="723">
        <v>21.913460000000001</v>
      </c>
    </row>
    <row r="2963" spans="1:2">
      <c r="A2963" s="726">
        <v>44537</v>
      </c>
      <c r="B2963" s="723">
        <v>22.384615</v>
      </c>
    </row>
    <row r="2964" spans="1:2">
      <c r="A2964" s="726">
        <v>44538</v>
      </c>
      <c r="B2964" s="723">
        <v>22.836537</v>
      </c>
    </row>
    <row r="2965" spans="1:2">
      <c r="A2965" s="726">
        <v>44539</v>
      </c>
      <c r="B2965" s="723">
        <v>22.586537</v>
      </c>
    </row>
    <row r="2966" spans="1:2">
      <c r="A2966" s="726">
        <v>44540</v>
      </c>
      <c r="B2966" s="723">
        <v>23.086538000000001</v>
      </c>
    </row>
    <row r="2967" spans="1:2">
      <c r="A2967" s="726">
        <v>44543</v>
      </c>
      <c r="B2967" s="723">
        <v>23.038460000000001</v>
      </c>
    </row>
    <row r="2968" spans="1:2">
      <c r="A2968" s="726">
        <v>44544</v>
      </c>
      <c r="B2968" s="723">
        <v>23.211538000000001</v>
      </c>
    </row>
    <row r="2969" spans="1:2">
      <c r="A2969" s="726">
        <v>44545</v>
      </c>
      <c r="B2969" s="723">
        <v>23.067305999999999</v>
      </c>
    </row>
    <row r="2970" spans="1:2">
      <c r="A2970" s="726">
        <v>44546</v>
      </c>
      <c r="B2970" s="723">
        <v>23.134613999999999</v>
      </c>
    </row>
    <row r="2971" spans="1:2">
      <c r="A2971" s="726">
        <v>44547</v>
      </c>
      <c r="B2971" s="723">
        <v>23.317305999999999</v>
      </c>
    </row>
    <row r="2972" spans="1:2">
      <c r="A2972" s="726">
        <v>44550</v>
      </c>
      <c r="B2972" s="723">
        <v>23.221152</v>
      </c>
    </row>
    <row r="2973" spans="1:2">
      <c r="A2973" s="726">
        <v>44551</v>
      </c>
      <c r="B2973" s="723">
        <v>23.259613999999999</v>
      </c>
    </row>
    <row r="2974" spans="1:2">
      <c r="A2974" s="726">
        <v>44552</v>
      </c>
      <c r="B2974" s="723">
        <v>23.153846000000001</v>
      </c>
    </row>
    <row r="2975" spans="1:2">
      <c r="A2975" s="726">
        <v>44553</v>
      </c>
      <c r="B2975" s="723">
        <v>23.173075000000001</v>
      </c>
    </row>
    <row r="2976" spans="1:2">
      <c r="A2976" s="726">
        <v>44557</v>
      </c>
      <c r="B2976" s="723">
        <v>23.14423</v>
      </c>
    </row>
    <row r="2977" spans="1:2">
      <c r="A2977" s="726">
        <v>44558</v>
      </c>
      <c r="B2977" s="723">
        <v>22.798075999999998</v>
      </c>
    </row>
    <row r="2978" spans="1:2">
      <c r="A2978" s="726">
        <v>44559</v>
      </c>
      <c r="B2978" s="723">
        <v>22.865383999999999</v>
      </c>
    </row>
    <row r="2979" spans="1:2">
      <c r="A2979" s="726">
        <v>44560</v>
      </c>
      <c r="B2979" s="723">
        <v>23.365383000000001</v>
      </c>
    </row>
    <row r="2980" spans="1:2">
      <c r="A2980" s="726">
        <v>44564</v>
      </c>
      <c r="B2980" s="723">
        <v>22.355768000000001</v>
      </c>
    </row>
    <row r="2981" spans="1:2">
      <c r="A2981" s="726">
        <v>44565</v>
      </c>
      <c r="B2981" s="723">
        <v>22.451922</v>
      </c>
    </row>
    <row r="2982" spans="1:2">
      <c r="A2982" s="726">
        <v>44566</v>
      </c>
      <c r="B2982" s="723">
        <v>21.413461000000002</v>
      </c>
    </row>
    <row r="2983" spans="1:2">
      <c r="A2983" s="726">
        <v>44567</v>
      </c>
      <c r="B2983" s="723">
        <v>20.961537</v>
      </c>
    </row>
    <row r="2984" spans="1:2">
      <c r="A2984" s="726">
        <v>44568</v>
      </c>
      <c r="B2984" s="723">
        <v>20.653846000000001</v>
      </c>
    </row>
    <row r="2985" spans="1:2">
      <c r="A2985" s="726">
        <v>44571</v>
      </c>
      <c r="B2985" s="723">
        <v>20.249998999999999</v>
      </c>
    </row>
    <row r="2986" spans="1:2">
      <c r="A2986" s="726">
        <v>44572</v>
      </c>
      <c r="B2986" s="723">
        <v>20.663460000000001</v>
      </c>
    </row>
    <row r="2987" spans="1:2">
      <c r="A2987" s="726">
        <v>44573</v>
      </c>
      <c r="B2987" s="723">
        <v>21.249998999999999</v>
      </c>
    </row>
    <row r="2988" spans="1:2">
      <c r="A2988" s="726">
        <v>44574</v>
      </c>
      <c r="B2988" s="723">
        <v>20.192305999999999</v>
      </c>
    </row>
    <row r="2989" spans="1:2">
      <c r="A2989" s="726">
        <v>44575</v>
      </c>
      <c r="B2989" s="723">
        <v>20.192305999999999</v>
      </c>
    </row>
    <row r="2990" spans="1:2">
      <c r="A2990" s="726">
        <v>44578</v>
      </c>
      <c r="B2990" s="723">
        <v>19.75</v>
      </c>
    </row>
    <row r="2991" spans="1:2">
      <c r="A2991" s="726">
        <v>44579</v>
      </c>
      <c r="B2991" s="723">
        <v>19.788461000000002</v>
      </c>
    </row>
    <row r="2992" spans="1:2">
      <c r="A2992" s="726">
        <v>44580</v>
      </c>
      <c r="B2992" s="723">
        <v>19.75</v>
      </c>
    </row>
    <row r="2993" spans="1:2">
      <c r="A2993" s="726">
        <v>44581</v>
      </c>
      <c r="B2993" s="723">
        <v>19.663460000000001</v>
      </c>
    </row>
    <row r="2994" spans="1:2">
      <c r="A2994" s="726">
        <v>44582</v>
      </c>
      <c r="B2994" s="723">
        <v>20.192305999999999</v>
      </c>
    </row>
    <row r="2995" spans="1:2">
      <c r="A2995" s="726">
        <v>44585</v>
      </c>
      <c r="B2995" s="723">
        <v>20.192305999999999</v>
      </c>
    </row>
    <row r="2996" spans="1:2">
      <c r="A2996" s="726">
        <v>44586</v>
      </c>
      <c r="B2996" s="723">
        <v>20.769228999999999</v>
      </c>
    </row>
    <row r="2997" spans="1:2">
      <c r="A2997" s="726">
        <v>44587</v>
      </c>
      <c r="B2997" s="723">
        <v>21.125</v>
      </c>
    </row>
    <row r="2998" spans="1:2">
      <c r="A2998" s="726">
        <v>44588</v>
      </c>
      <c r="B2998" s="723">
        <v>21.51923</v>
      </c>
    </row>
    <row r="2999" spans="1:2">
      <c r="A2999" s="726">
        <v>44589</v>
      </c>
      <c r="B2999" s="723">
        <v>21.826922</v>
      </c>
    </row>
    <row r="3000" spans="1:2">
      <c r="A3000" s="726">
        <v>44592</v>
      </c>
      <c r="B3000" s="723">
        <v>22.269228999999999</v>
      </c>
    </row>
    <row r="3001" spans="1:2">
      <c r="A3001" s="726">
        <v>44593</v>
      </c>
      <c r="B3001" s="723">
        <v>21.942305999999999</v>
      </c>
    </row>
    <row r="3002" spans="1:2">
      <c r="A3002" s="726">
        <v>44594</v>
      </c>
      <c r="B3002" s="723">
        <v>22.076922</v>
      </c>
    </row>
    <row r="3003" spans="1:2">
      <c r="A3003" s="726">
        <v>44595</v>
      </c>
      <c r="B3003" s="723">
        <v>21.788460000000001</v>
      </c>
    </row>
    <row r="3004" spans="1:2">
      <c r="A3004" s="726">
        <v>44596</v>
      </c>
      <c r="B3004" s="723">
        <v>21.134615</v>
      </c>
    </row>
    <row r="3005" spans="1:2">
      <c r="A3005" s="726">
        <v>44599</v>
      </c>
      <c r="B3005" s="723">
        <v>21.163461000000002</v>
      </c>
    </row>
    <row r="3006" spans="1:2">
      <c r="A3006" s="726">
        <v>44600</v>
      </c>
      <c r="B3006" s="723">
        <v>21.057690999999998</v>
      </c>
    </row>
    <row r="3007" spans="1:2">
      <c r="A3007" s="726">
        <v>44601</v>
      </c>
      <c r="B3007" s="723">
        <v>21.634613999999999</v>
      </c>
    </row>
    <row r="3008" spans="1:2">
      <c r="A3008" s="726">
        <v>44602</v>
      </c>
      <c r="B3008" s="723">
        <v>21.538460000000001</v>
      </c>
    </row>
    <row r="3009" spans="1:2">
      <c r="A3009" s="726">
        <v>44603</v>
      </c>
      <c r="B3009" s="723">
        <v>21.442305999999999</v>
      </c>
    </row>
    <row r="3010" spans="1:2">
      <c r="A3010" s="726">
        <v>44606</v>
      </c>
      <c r="B3010" s="723">
        <v>22.115383000000001</v>
      </c>
    </row>
    <row r="3011" spans="1:2">
      <c r="A3011" s="726">
        <v>44607</v>
      </c>
      <c r="B3011" s="723">
        <v>22.548075000000001</v>
      </c>
    </row>
    <row r="3012" spans="1:2">
      <c r="A3012" s="726">
        <v>44608</v>
      </c>
      <c r="B3012" s="723">
        <v>22.596152</v>
      </c>
    </row>
    <row r="3013" spans="1:2">
      <c r="A3013" s="726">
        <v>44609</v>
      </c>
      <c r="B3013" s="723">
        <v>22.653845</v>
      </c>
    </row>
    <row r="3014" spans="1:2">
      <c r="A3014" s="726">
        <v>44610</v>
      </c>
      <c r="B3014" s="723">
        <v>22.788460000000001</v>
      </c>
    </row>
    <row r="3015" spans="1:2">
      <c r="A3015" s="726">
        <v>44613</v>
      </c>
      <c r="B3015" s="723">
        <v>22.413461000000002</v>
      </c>
    </row>
    <row r="3016" spans="1:2">
      <c r="A3016" s="726">
        <v>44614</v>
      </c>
      <c r="B3016" s="723">
        <v>22.836537</v>
      </c>
    </row>
    <row r="3017" spans="1:2">
      <c r="A3017" s="726">
        <v>44615</v>
      </c>
      <c r="B3017" s="723">
        <v>21.461537</v>
      </c>
    </row>
    <row r="3018" spans="1:2">
      <c r="A3018" s="726">
        <v>44616</v>
      </c>
      <c r="B3018" s="723">
        <v>22.298075000000001</v>
      </c>
    </row>
    <row r="3019" spans="1:2">
      <c r="A3019" s="726">
        <v>44617</v>
      </c>
      <c r="B3019" s="723">
        <v>22.461537</v>
      </c>
    </row>
    <row r="3020" spans="1:2">
      <c r="A3020" s="726">
        <v>44622</v>
      </c>
      <c r="B3020" s="723">
        <v>22.192307</v>
      </c>
    </row>
    <row r="3021" spans="1:2">
      <c r="A3021" s="726">
        <v>44623</v>
      </c>
      <c r="B3021" s="723">
        <v>22.932690999999998</v>
      </c>
    </row>
    <row r="3022" spans="1:2">
      <c r="A3022" s="726">
        <v>44624</v>
      </c>
      <c r="B3022" s="723">
        <v>22.874998999999999</v>
      </c>
    </row>
    <row r="3023" spans="1:2">
      <c r="A3023" s="726">
        <v>44627</v>
      </c>
      <c r="B3023" s="723">
        <v>22.038460000000001</v>
      </c>
    </row>
    <row r="3024" spans="1:2">
      <c r="A3024" s="726">
        <v>44628</v>
      </c>
      <c r="B3024" s="723">
        <v>21.605768999999999</v>
      </c>
    </row>
    <row r="3025" spans="1:2">
      <c r="A3025" s="726">
        <v>44629</v>
      </c>
      <c r="B3025" s="723">
        <v>22.153846000000001</v>
      </c>
    </row>
    <row r="3026" spans="1:2">
      <c r="A3026" s="726">
        <v>44630</v>
      </c>
      <c r="B3026" s="723">
        <v>21.499998999999999</v>
      </c>
    </row>
    <row r="3027" spans="1:2">
      <c r="A3027" s="726">
        <v>44631</v>
      </c>
      <c r="B3027" s="723">
        <v>21.153845</v>
      </c>
    </row>
    <row r="3028" spans="1:2">
      <c r="A3028" s="726">
        <v>44634</v>
      </c>
      <c r="B3028" s="723">
        <v>21.105768000000001</v>
      </c>
    </row>
    <row r="3029" spans="1:2">
      <c r="A3029" s="726">
        <v>44635</v>
      </c>
      <c r="B3029" s="723">
        <v>21.51923</v>
      </c>
    </row>
    <row r="3030" spans="1:2">
      <c r="A3030" s="726">
        <v>44636</v>
      </c>
      <c r="B3030" s="723">
        <v>21.538460000000001</v>
      </c>
    </row>
    <row r="3031" spans="1:2">
      <c r="A3031" s="726">
        <v>44637</v>
      </c>
      <c r="B3031" s="723">
        <v>21.615383999999999</v>
      </c>
    </row>
    <row r="3032" spans="1:2">
      <c r="A3032" s="726">
        <v>44638</v>
      </c>
      <c r="B3032" s="723">
        <v>21.865383999999999</v>
      </c>
    </row>
    <row r="3033" spans="1:2">
      <c r="A3033" s="726">
        <v>44641</v>
      </c>
      <c r="B3033" s="723">
        <v>21.586537</v>
      </c>
    </row>
    <row r="3034" spans="1:2">
      <c r="A3034" s="726">
        <v>44642</v>
      </c>
      <c r="B3034" s="723">
        <v>21.903846000000001</v>
      </c>
    </row>
    <row r="3035" spans="1:2">
      <c r="A3035" s="726">
        <v>44643</v>
      </c>
      <c r="B3035" s="723">
        <v>22.067305999999999</v>
      </c>
    </row>
    <row r="3036" spans="1:2">
      <c r="A3036" s="726">
        <v>44644</v>
      </c>
      <c r="B3036" s="723">
        <v>22.394228999999999</v>
      </c>
    </row>
    <row r="3037" spans="1:2">
      <c r="A3037" s="726">
        <v>44645</v>
      </c>
      <c r="B3037" s="723">
        <v>22.76923</v>
      </c>
    </row>
    <row r="3038" spans="1:2">
      <c r="A3038" s="726">
        <v>44648</v>
      </c>
      <c r="B3038" s="723">
        <v>22.759615</v>
      </c>
    </row>
    <row r="3039" spans="1:2">
      <c r="A3039" s="726">
        <v>44649</v>
      </c>
      <c r="B3039" s="723">
        <v>22.932690999999998</v>
      </c>
    </row>
    <row r="3040" spans="1:2">
      <c r="A3040" s="726">
        <v>44650</v>
      </c>
      <c r="B3040" s="723">
        <v>23.124998999999999</v>
      </c>
    </row>
    <row r="3041" spans="1:2">
      <c r="A3041" s="726">
        <v>44651</v>
      </c>
      <c r="B3041" s="723">
        <v>23.01923</v>
      </c>
    </row>
    <row r="3042" spans="1:2">
      <c r="A3042" s="726">
        <v>44652</v>
      </c>
      <c r="B3042" s="723">
        <v>23.211538000000001</v>
      </c>
    </row>
    <row r="3043" spans="1:2">
      <c r="A3043" s="726">
        <v>44655</v>
      </c>
      <c r="B3043" s="723">
        <v>23.124998999999999</v>
      </c>
    </row>
    <row r="3044" spans="1:2">
      <c r="A3044" s="726">
        <v>44656</v>
      </c>
      <c r="B3044" s="723">
        <v>22.711537</v>
      </c>
    </row>
    <row r="3045" spans="1:2">
      <c r="A3045" s="726">
        <v>44657</v>
      </c>
      <c r="B3045" s="723">
        <v>22.721152</v>
      </c>
    </row>
    <row r="3046" spans="1:2">
      <c r="A3046" s="726">
        <v>44658</v>
      </c>
      <c r="B3046" s="723">
        <v>22.413461000000002</v>
      </c>
    </row>
    <row r="3047" spans="1:2">
      <c r="A3047" s="726">
        <v>44659</v>
      </c>
      <c r="B3047" s="723">
        <v>22.019228999999999</v>
      </c>
    </row>
    <row r="3048" spans="1:2">
      <c r="A3048" s="726">
        <v>44662</v>
      </c>
      <c r="B3048" s="723">
        <v>21.817305999999999</v>
      </c>
    </row>
    <row r="3049" spans="1:2">
      <c r="A3049" s="726">
        <v>44663</v>
      </c>
      <c r="B3049" s="723">
        <v>21.807691999999999</v>
      </c>
    </row>
    <row r="3050" spans="1:2">
      <c r="A3050" s="726">
        <v>44664</v>
      </c>
      <c r="B3050" s="723">
        <v>21.538460000000001</v>
      </c>
    </row>
    <row r="3051" spans="1:2">
      <c r="A3051" s="726">
        <v>44665</v>
      </c>
      <c r="B3051" s="723">
        <v>21.403845</v>
      </c>
    </row>
    <row r="3052" spans="1:2">
      <c r="A3052" s="726">
        <v>44669</v>
      </c>
      <c r="B3052" s="723">
        <v>21.230768999999999</v>
      </c>
    </row>
    <row r="3053" spans="1:2">
      <c r="A3053" s="726">
        <v>44670</v>
      </c>
      <c r="B3053" s="723">
        <v>21.634613999999999</v>
      </c>
    </row>
    <row r="3054" spans="1:2">
      <c r="A3054" s="726">
        <v>44671</v>
      </c>
      <c r="B3054" s="723">
        <v>21.586537</v>
      </c>
    </row>
    <row r="3055" spans="1:2">
      <c r="A3055" s="726">
        <v>44673</v>
      </c>
      <c r="B3055" s="723">
        <v>21.634613999999999</v>
      </c>
    </row>
    <row r="3056" spans="1:2">
      <c r="A3056" s="726">
        <v>44676</v>
      </c>
      <c r="B3056" s="723">
        <v>22.038460000000001</v>
      </c>
    </row>
    <row r="3057" spans="1:2">
      <c r="A3057" s="726">
        <v>44677</v>
      </c>
      <c r="B3057" s="723">
        <v>21.490383000000001</v>
      </c>
    </row>
    <row r="3058" spans="1:2">
      <c r="A3058" s="726">
        <v>44678</v>
      </c>
      <c r="B3058" s="723">
        <v>21.298075000000001</v>
      </c>
    </row>
    <row r="3059" spans="1:2">
      <c r="A3059" s="726">
        <v>44679</v>
      </c>
      <c r="B3059" s="723">
        <v>21.173075000000001</v>
      </c>
    </row>
    <row r="3060" spans="1:2">
      <c r="A3060" s="726">
        <v>44680</v>
      </c>
      <c r="B3060" s="723">
        <v>20.124998999999999</v>
      </c>
    </row>
    <row r="3061" spans="1:2">
      <c r="A3061" s="726">
        <v>44683</v>
      </c>
      <c r="B3061" s="723">
        <v>19.644228999999999</v>
      </c>
    </row>
    <row r="3062" spans="1:2">
      <c r="A3062" s="726">
        <v>44684</v>
      </c>
      <c r="B3062" s="723">
        <v>19.346152</v>
      </c>
    </row>
    <row r="3063" spans="1:2">
      <c r="A3063" s="726">
        <v>44685</v>
      </c>
      <c r="B3063" s="723">
        <v>19.461538000000001</v>
      </c>
    </row>
    <row r="3064" spans="1:2">
      <c r="A3064" s="726">
        <v>44686</v>
      </c>
      <c r="B3064" s="723">
        <v>18.605768000000001</v>
      </c>
    </row>
    <row r="3065" spans="1:2">
      <c r="A3065" s="726">
        <v>44687</v>
      </c>
      <c r="B3065" s="723">
        <v>18.288460000000001</v>
      </c>
    </row>
    <row r="3066" spans="1:2">
      <c r="A3066" s="726">
        <v>44690</v>
      </c>
      <c r="B3066" s="723">
        <v>18.201922</v>
      </c>
    </row>
    <row r="3067" spans="1:2">
      <c r="A3067" s="726">
        <v>44691</v>
      </c>
      <c r="B3067" s="723">
        <v>18.240383999999999</v>
      </c>
    </row>
    <row r="3068" spans="1:2">
      <c r="A3068" s="726">
        <v>44692</v>
      </c>
      <c r="B3068" s="723">
        <v>17.749998999999999</v>
      </c>
    </row>
    <row r="3069" spans="1:2">
      <c r="A3069" s="726">
        <v>44693</v>
      </c>
      <c r="B3069" s="723">
        <v>18.076922</v>
      </c>
    </row>
    <row r="3070" spans="1:2">
      <c r="A3070" s="726">
        <v>44694</v>
      </c>
      <c r="B3070" s="723">
        <v>17.730768999999999</v>
      </c>
    </row>
    <row r="3071" spans="1:2">
      <c r="A3071" s="726">
        <v>44697</v>
      </c>
      <c r="B3071" s="723">
        <v>17.490383000000001</v>
      </c>
    </row>
    <row r="3072" spans="1:2">
      <c r="A3072" s="726">
        <v>44698</v>
      </c>
      <c r="B3072" s="723">
        <v>17.826923000000001</v>
      </c>
    </row>
    <row r="3073" spans="1:2">
      <c r="A3073" s="726">
        <v>44699</v>
      </c>
      <c r="B3073" s="723">
        <v>17.567307</v>
      </c>
    </row>
    <row r="3074" spans="1:2">
      <c r="A3074" s="726">
        <v>44700</v>
      </c>
      <c r="B3074" s="723">
        <v>17.644228999999999</v>
      </c>
    </row>
    <row r="3075" spans="1:2">
      <c r="A3075" s="726">
        <v>44701</v>
      </c>
      <c r="B3075" s="723">
        <v>17.596152</v>
      </c>
    </row>
    <row r="3076" spans="1:2">
      <c r="A3076" s="726">
        <v>44704</v>
      </c>
      <c r="B3076" s="723">
        <v>17.951923000000001</v>
      </c>
    </row>
    <row r="3077" spans="1:2">
      <c r="A3077" s="726">
        <v>44705</v>
      </c>
      <c r="B3077" s="723">
        <v>18.134613999999999</v>
      </c>
    </row>
    <row r="3078" spans="1:2">
      <c r="A3078" s="726">
        <v>44706</v>
      </c>
      <c r="B3078" s="723">
        <v>18.490383000000001</v>
      </c>
    </row>
    <row r="3079" spans="1:2">
      <c r="A3079" s="726">
        <v>44707</v>
      </c>
      <c r="B3079" s="723">
        <v>19.596153000000001</v>
      </c>
    </row>
    <row r="3080" spans="1:2">
      <c r="A3080" s="726">
        <v>44708</v>
      </c>
      <c r="B3080" s="723">
        <v>19.798075000000001</v>
      </c>
    </row>
    <row r="3081" spans="1:2">
      <c r="A3081" s="726">
        <v>44711</v>
      </c>
      <c r="B3081" s="723">
        <v>19.528846000000001</v>
      </c>
    </row>
    <row r="3082" spans="1:2">
      <c r="A3082" s="726">
        <v>44712</v>
      </c>
      <c r="B3082" s="723">
        <v>19.855768000000001</v>
      </c>
    </row>
    <row r="3083" spans="1:2">
      <c r="A3083" s="726">
        <v>44713</v>
      </c>
      <c r="B3083" s="723">
        <v>20.336537</v>
      </c>
    </row>
    <row r="3084" spans="1:2">
      <c r="A3084" s="726">
        <v>44714</v>
      </c>
      <c r="B3084" s="723">
        <v>20.326923000000001</v>
      </c>
    </row>
    <row r="3085" spans="1:2">
      <c r="A3085" s="726">
        <v>44715</v>
      </c>
      <c r="B3085" s="723">
        <v>20.471152</v>
      </c>
    </row>
    <row r="3086" spans="1:2">
      <c r="A3086" s="726">
        <v>44718</v>
      </c>
      <c r="B3086" s="723">
        <v>21.019228999999999</v>
      </c>
    </row>
    <row r="3087" spans="1:2">
      <c r="A3087" s="726">
        <v>44719</v>
      </c>
      <c r="B3087" s="723">
        <v>20.548075999999998</v>
      </c>
    </row>
    <row r="3088" spans="1:2">
      <c r="A3088" s="726">
        <v>44720</v>
      </c>
      <c r="B3088" s="723">
        <v>20.163461000000002</v>
      </c>
    </row>
    <row r="3089" spans="1:2">
      <c r="A3089" s="726">
        <v>44721</v>
      </c>
      <c r="B3089" s="723">
        <v>19.855768000000001</v>
      </c>
    </row>
    <row r="3090" spans="1:2">
      <c r="A3090" s="726">
        <v>44722</v>
      </c>
      <c r="B3090" s="723">
        <v>19.999998999999999</v>
      </c>
    </row>
    <row r="3091" spans="1:2">
      <c r="A3091" s="726">
        <v>44725</v>
      </c>
      <c r="B3091" s="723">
        <v>19.423075000000001</v>
      </c>
    </row>
    <row r="3092" spans="1:2">
      <c r="A3092" s="726">
        <v>44726</v>
      </c>
      <c r="B3092" s="723">
        <v>18.682690999999998</v>
      </c>
    </row>
    <row r="3093" spans="1:2">
      <c r="A3093" s="726">
        <v>44727</v>
      </c>
      <c r="B3093" s="723">
        <v>18.663461000000002</v>
      </c>
    </row>
    <row r="3094" spans="1:2">
      <c r="A3094" s="726">
        <v>44729</v>
      </c>
      <c r="B3094" s="723">
        <v>18.375</v>
      </c>
    </row>
    <row r="3095" spans="1:2">
      <c r="A3095" s="726">
        <v>44732</v>
      </c>
      <c r="B3095" s="723">
        <v>17.76923</v>
      </c>
    </row>
    <row r="3096" spans="1:2">
      <c r="A3096" s="726">
        <v>44733</v>
      </c>
      <c r="B3096" s="723">
        <v>18.086538000000001</v>
      </c>
    </row>
    <row r="3097" spans="1:2">
      <c r="A3097" s="726">
        <v>44734</v>
      </c>
      <c r="B3097" s="723">
        <v>18.692307</v>
      </c>
    </row>
    <row r="3098" spans="1:2">
      <c r="A3098" s="726">
        <v>44735</v>
      </c>
      <c r="B3098" s="723">
        <v>18.903845</v>
      </c>
    </row>
    <row r="3099" spans="1:2">
      <c r="A3099" s="726">
        <v>44736</v>
      </c>
      <c r="B3099" s="723">
        <v>19.086537</v>
      </c>
    </row>
    <row r="3100" spans="1:2">
      <c r="A3100" s="726">
        <v>44739</v>
      </c>
      <c r="B3100" s="723">
        <v>19.048075999999998</v>
      </c>
    </row>
    <row r="3101" spans="1:2">
      <c r="A3101" s="726">
        <v>44740</v>
      </c>
      <c r="B3101" s="723">
        <v>18.932690999999998</v>
      </c>
    </row>
    <row r="3102" spans="1:2">
      <c r="A3102" s="726">
        <v>44741</v>
      </c>
      <c r="B3102" s="723">
        <v>18.471153000000001</v>
      </c>
    </row>
    <row r="3103" spans="1:2">
      <c r="A3103" s="726">
        <v>44742</v>
      </c>
      <c r="B3103" s="723">
        <v>18.461537</v>
      </c>
    </row>
    <row r="3104" spans="1:2">
      <c r="A3104" s="726">
        <v>44743</v>
      </c>
      <c r="B3104" s="723">
        <v>18.230768000000001</v>
      </c>
    </row>
    <row r="3105" spans="1:2">
      <c r="A3105" s="726">
        <v>44746</v>
      </c>
      <c r="B3105" s="723">
        <v>18.009613999999999</v>
      </c>
    </row>
    <row r="3106" spans="1:2">
      <c r="A3106" s="726">
        <v>44747</v>
      </c>
      <c r="B3106" s="723">
        <v>18.384613999999999</v>
      </c>
    </row>
    <row r="3107" spans="1:2">
      <c r="A3107" s="726">
        <v>44748</v>
      </c>
      <c r="B3107" s="723">
        <v>18.749998999999999</v>
      </c>
    </row>
    <row r="3108" spans="1:2">
      <c r="A3108" s="726">
        <v>44749</v>
      </c>
      <c r="B3108" s="723">
        <v>19.230768000000001</v>
      </c>
    </row>
    <row r="3109" spans="1:2">
      <c r="A3109" s="726">
        <v>44750</v>
      </c>
      <c r="B3109" s="723">
        <v>19.192305999999999</v>
      </c>
    </row>
    <row r="3110" spans="1:2">
      <c r="A3110" s="726">
        <v>44753</v>
      </c>
      <c r="B3110" s="723">
        <v>18.961537</v>
      </c>
    </row>
    <row r="3111" spans="1:2">
      <c r="A3111" s="726">
        <v>44754</v>
      </c>
      <c r="B3111" s="723">
        <v>19.326922</v>
      </c>
    </row>
    <row r="3112" spans="1:2">
      <c r="A3112" s="726">
        <v>44755</v>
      </c>
      <c r="B3112" s="723">
        <v>19.134613999999999</v>
      </c>
    </row>
    <row r="3113" spans="1:2">
      <c r="A3113" s="726">
        <v>44756</v>
      </c>
      <c r="B3113" s="723">
        <v>19.836537</v>
      </c>
    </row>
    <row r="3114" spans="1:2">
      <c r="A3114" s="726">
        <v>44757</v>
      </c>
      <c r="B3114" s="723">
        <v>20.048075000000001</v>
      </c>
    </row>
    <row r="3115" spans="1:2">
      <c r="A3115" s="726">
        <v>44760</v>
      </c>
      <c r="B3115" s="723">
        <v>19.798075000000001</v>
      </c>
    </row>
    <row r="3116" spans="1:2">
      <c r="A3116" s="726">
        <v>44761</v>
      </c>
      <c r="B3116" s="723">
        <v>19.413460000000001</v>
      </c>
    </row>
    <row r="3117" spans="1:2">
      <c r="A3117" s="726">
        <v>44762</v>
      </c>
      <c r="B3117" s="723">
        <v>18.855768999999999</v>
      </c>
    </row>
    <row r="3118" spans="1:2">
      <c r="A3118" s="726">
        <v>44763</v>
      </c>
      <c r="B3118" s="723">
        <v>18.788461000000002</v>
      </c>
    </row>
    <row r="3119" spans="1:2">
      <c r="A3119" s="726">
        <v>44764</v>
      </c>
      <c r="B3119" s="723">
        <v>19.259613999999999</v>
      </c>
    </row>
    <row r="3120" spans="1:2">
      <c r="A3120" s="726">
        <v>44767</v>
      </c>
      <c r="B3120" s="723">
        <v>19.471152</v>
      </c>
    </row>
    <row r="3121" spans="1:2">
      <c r="A3121" s="726">
        <v>44768</v>
      </c>
      <c r="B3121" s="723">
        <v>18.971152</v>
      </c>
    </row>
    <row r="3122" spans="1:2">
      <c r="A3122" s="726">
        <v>44769</v>
      </c>
      <c r="B3122" s="723">
        <v>19.509613999999999</v>
      </c>
    </row>
    <row r="3123" spans="1:2">
      <c r="A3123" s="726">
        <v>44770</v>
      </c>
      <c r="B3123" s="723">
        <v>19.875</v>
      </c>
    </row>
    <row r="3124" spans="1:2">
      <c r="A3124" s="726">
        <v>44771</v>
      </c>
      <c r="B3124" s="723">
        <v>20.173075999999998</v>
      </c>
    </row>
    <row r="3125" spans="1:2">
      <c r="A3125" s="726">
        <v>44774</v>
      </c>
      <c r="B3125" s="723">
        <v>20.961537</v>
      </c>
    </row>
    <row r="3126" spans="1:2">
      <c r="A3126" s="726">
        <v>44775</v>
      </c>
      <c r="B3126" s="723">
        <v>20.817305999999999</v>
      </c>
    </row>
    <row r="3127" spans="1:2">
      <c r="A3127" s="726">
        <v>44776</v>
      </c>
      <c r="B3127" s="723">
        <v>21.153845</v>
      </c>
    </row>
    <row r="3128" spans="1:2">
      <c r="A3128" s="726">
        <v>44777</v>
      </c>
      <c r="B3128" s="723">
        <v>21.394228999999999</v>
      </c>
    </row>
    <row r="3129" spans="1:2">
      <c r="A3129" s="726">
        <v>44778</v>
      </c>
      <c r="B3129" s="723">
        <v>21.346152</v>
      </c>
    </row>
    <row r="3130" spans="1:2">
      <c r="A3130" s="726">
        <v>44781</v>
      </c>
      <c r="B3130" s="723">
        <v>21.336537</v>
      </c>
    </row>
    <row r="3131" spans="1:2">
      <c r="A3131" s="726">
        <v>44782</v>
      </c>
      <c r="B3131" s="723">
        <v>21.355768999999999</v>
      </c>
    </row>
    <row r="3132" spans="1:2">
      <c r="A3132" s="726">
        <v>44783</v>
      </c>
      <c r="B3132" s="723">
        <v>21.538460000000001</v>
      </c>
    </row>
    <row r="3133" spans="1:2">
      <c r="A3133" s="726">
        <v>44784</v>
      </c>
      <c r="B3133" s="723">
        <v>21.346152</v>
      </c>
    </row>
    <row r="3134" spans="1:2">
      <c r="A3134" s="726">
        <v>44785</v>
      </c>
      <c r="B3134" s="723">
        <v>21.51923</v>
      </c>
    </row>
    <row r="3135" spans="1:2">
      <c r="A3135" s="726">
        <v>44788</v>
      </c>
      <c r="B3135" s="723">
        <v>21.442305999999999</v>
      </c>
    </row>
    <row r="3136" spans="1:2">
      <c r="A3136" s="726">
        <v>44789</v>
      </c>
      <c r="B3136" s="723">
        <v>21.663460000000001</v>
      </c>
    </row>
    <row r="3137" spans="1:2">
      <c r="A3137" s="726">
        <v>44790</v>
      </c>
      <c r="B3137" s="723">
        <v>22.538461000000002</v>
      </c>
    </row>
    <row r="3138" spans="1:2">
      <c r="A3138" s="726">
        <v>44791</v>
      </c>
      <c r="B3138" s="723">
        <v>22.432690999999998</v>
      </c>
    </row>
    <row r="3139" spans="1:2">
      <c r="A3139" s="726">
        <v>44792</v>
      </c>
      <c r="B3139" s="723">
        <v>21.923075000000001</v>
      </c>
    </row>
    <row r="3140" spans="1:2">
      <c r="A3140" s="726">
        <v>44795</v>
      </c>
      <c r="B3140" s="723">
        <v>21.807691999999999</v>
      </c>
    </row>
    <row r="3141" spans="1:2">
      <c r="A3141" s="726">
        <v>44796</v>
      </c>
      <c r="B3141" s="723">
        <v>21.951922</v>
      </c>
    </row>
    <row r="3142" spans="1:2">
      <c r="A3142" s="726">
        <v>44797</v>
      </c>
      <c r="B3142" s="723">
        <v>21.682690999999998</v>
      </c>
    </row>
    <row r="3143" spans="1:2">
      <c r="A3143" s="726">
        <v>44798</v>
      </c>
      <c r="B3143" s="723">
        <v>21.749998999999999</v>
      </c>
    </row>
    <row r="3144" spans="1:2">
      <c r="A3144" s="726">
        <v>44799</v>
      </c>
      <c r="B3144" s="723">
        <v>21.336537</v>
      </c>
    </row>
    <row r="3145" spans="1:2">
      <c r="A3145" s="726">
        <v>44802</v>
      </c>
      <c r="B3145" s="723">
        <v>21.269228999999999</v>
      </c>
    </row>
    <row r="3146" spans="1:2">
      <c r="A3146" s="726">
        <v>44803</v>
      </c>
      <c r="B3146" s="723">
        <v>21.298075000000001</v>
      </c>
    </row>
    <row r="3147" spans="1:2">
      <c r="A3147" s="726">
        <v>44804</v>
      </c>
      <c r="B3147" s="723">
        <v>20.923075000000001</v>
      </c>
    </row>
    <row r="3148" spans="1:2">
      <c r="A3148" s="726">
        <v>44805</v>
      </c>
      <c r="B3148" s="723">
        <v>21.394228999999999</v>
      </c>
    </row>
    <row r="3149" spans="1:2">
      <c r="A3149" s="726">
        <v>44806</v>
      </c>
      <c r="B3149" s="723">
        <v>21.682690999999998</v>
      </c>
    </row>
    <row r="3150" spans="1:2">
      <c r="A3150" s="726">
        <v>44809</v>
      </c>
      <c r="B3150" s="723">
        <v>21.778845</v>
      </c>
    </row>
    <row r="3151" spans="1:2">
      <c r="A3151" s="726">
        <v>44810</v>
      </c>
      <c r="B3151" s="723">
        <v>21.682690999999998</v>
      </c>
    </row>
    <row r="3152" spans="1:2">
      <c r="A3152" s="726">
        <v>44812</v>
      </c>
      <c r="B3152" s="723">
        <v>21.807691999999999</v>
      </c>
    </row>
    <row r="3153" spans="1:2">
      <c r="A3153" s="726">
        <v>44813</v>
      </c>
      <c r="B3153" s="723">
        <v>21.874998999999999</v>
      </c>
    </row>
    <row r="3154" spans="1:2">
      <c r="A3154" s="726">
        <v>44816</v>
      </c>
      <c r="B3154" s="723">
        <v>22.278846000000001</v>
      </c>
    </row>
    <row r="3155" spans="1:2">
      <c r="A3155" s="726">
        <v>44817</v>
      </c>
      <c r="B3155" s="723">
        <v>22.105768000000001</v>
      </c>
    </row>
    <row r="3156" spans="1:2">
      <c r="A3156" s="726">
        <v>44818</v>
      </c>
      <c r="B3156" s="723">
        <v>21.826922</v>
      </c>
    </row>
    <row r="3157" spans="1:2">
      <c r="A3157" s="726">
        <v>44819</v>
      </c>
      <c r="B3157" s="723">
        <v>21.759613999999999</v>
      </c>
    </row>
    <row r="3158" spans="1:2">
      <c r="A3158" s="726">
        <v>44820</v>
      </c>
      <c r="B3158" s="723">
        <v>21.624998999999999</v>
      </c>
    </row>
    <row r="3159" spans="1:2">
      <c r="A3159" s="726">
        <v>44823</v>
      </c>
      <c r="B3159" s="723">
        <v>21.990383999999999</v>
      </c>
    </row>
    <row r="3160" spans="1:2">
      <c r="A3160" s="726">
        <v>44824</v>
      </c>
      <c r="B3160" s="723">
        <v>22.153846000000001</v>
      </c>
    </row>
    <row r="3161" spans="1:2">
      <c r="A3161" s="726">
        <v>44825</v>
      </c>
      <c r="B3161" s="723">
        <v>22.019228999999999</v>
      </c>
    </row>
    <row r="3162" spans="1:2">
      <c r="A3162" s="726">
        <v>44826</v>
      </c>
      <c r="B3162" s="723">
        <v>22.182691999999999</v>
      </c>
    </row>
    <row r="3163" spans="1:2">
      <c r="A3163" s="726">
        <v>44827</v>
      </c>
      <c r="B3163" s="723">
        <v>22.548075000000001</v>
      </c>
    </row>
    <row r="3164" spans="1:2">
      <c r="A3164" s="726">
        <v>44830</v>
      </c>
      <c r="B3164" s="723">
        <v>22.067305999999999</v>
      </c>
    </row>
    <row r="3165" spans="1:2">
      <c r="A3165" s="726">
        <v>44831</v>
      </c>
      <c r="B3165" s="723">
        <v>22.009613999999999</v>
      </c>
    </row>
    <row r="3166" spans="1:2">
      <c r="A3166" s="726">
        <v>44832</v>
      </c>
      <c r="B3166" s="723">
        <v>21.874998999999999</v>
      </c>
    </row>
    <row r="3167" spans="1:2">
      <c r="A3167" s="726">
        <v>44833</v>
      </c>
      <c r="B3167" s="723">
        <v>21.278845</v>
      </c>
    </row>
    <row r="3168" spans="1:2">
      <c r="A3168" s="726">
        <v>44834</v>
      </c>
      <c r="B3168" s="723">
        <v>21.855768000000001</v>
      </c>
    </row>
    <row r="3169" spans="1:2">
      <c r="A3169" s="726">
        <v>44837</v>
      </c>
      <c r="B3169" s="723">
        <v>23.124998999999999</v>
      </c>
    </row>
    <row r="3170" spans="1:2">
      <c r="A3170" s="726">
        <v>44838</v>
      </c>
      <c r="B3170" s="723">
        <v>23.028845</v>
      </c>
    </row>
    <row r="3171" spans="1:2">
      <c r="A3171" s="726">
        <v>44839</v>
      </c>
      <c r="B3171" s="723">
        <v>22.855768999999999</v>
      </c>
    </row>
    <row r="3172" spans="1:2">
      <c r="A3172" s="726">
        <v>44840</v>
      </c>
      <c r="B3172" s="723">
        <v>22.903845</v>
      </c>
    </row>
    <row r="3173" spans="1:2">
      <c r="A3173" s="726">
        <v>44841</v>
      </c>
      <c r="B3173" s="723">
        <v>22.509615</v>
      </c>
    </row>
    <row r="3174" spans="1:2">
      <c r="A3174" s="726">
        <v>44844</v>
      </c>
      <c r="B3174" s="723">
        <v>22.701923000000001</v>
      </c>
    </row>
    <row r="3175" spans="1:2">
      <c r="A3175" s="726">
        <v>44845</v>
      </c>
      <c r="B3175" s="723">
        <v>22.538461000000002</v>
      </c>
    </row>
    <row r="3176" spans="1:2">
      <c r="A3176" s="726">
        <v>44847</v>
      </c>
      <c r="B3176" s="723">
        <v>22.259613999999999</v>
      </c>
    </row>
    <row r="3177" spans="1:2">
      <c r="A3177" s="726">
        <v>44848</v>
      </c>
      <c r="B3177" s="723">
        <v>21.51923</v>
      </c>
    </row>
    <row r="3178" spans="1:2">
      <c r="A3178" s="726">
        <v>44851</v>
      </c>
      <c r="B3178" s="723">
        <v>21.923075000000001</v>
      </c>
    </row>
    <row r="3179" spans="1:2">
      <c r="A3179" s="726">
        <v>44852</v>
      </c>
      <c r="B3179" s="723">
        <v>22.365383000000001</v>
      </c>
    </row>
    <row r="3180" spans="1:2">
      <c r="A3180" s="726">
        <v>44853</v>
      </c>
      <c r="B3180" s="723">
        <v>22.480768999999999</v>
      </c>
    </row>
    <row r="3181" spans="1:2">
      <c r="A3181" s="726">
        <v>44854</v>
      </c>
      <c r="B3181" s="723">
        <v>22.653845</v>
      </c>
    </row>
    <row r="3182" spans="1:2">
      <c r="A3182" s="726">
        <v>44855</v>
      </c>
      <c r="B3182" s="723">
        <v>23.124998999999999</v>
      </c>
    </row>
    <row r="3183" spans="1:2">
      <c r="A3183" s="726">
        <v>44858</v>
      </c>
      <c r="B3183" s="723">
        <v>23.384613999999999</v>
      </c>
    </row>
    <row r="3184" spans="1:2">
      <c r="A3184" s="726">
        <v>44859</v>
      </c>
      <c r="B3184" s="723">
        <v>23.048075999999998</v>
      </c>
    </row>
    <row r="3185" spans="1:2">
      <c r="A3185" s="726">
        <v>44860</v>
      </c>
      <c r="B3185" s="723">
        <v>22.557690999999998</v>
      </c>
    </row>
    <row r="3186" spans="1:2">
      <c r="A3186" s="726">
        <v>44861</v>
      </c>
      <c r="B3186" s="723">
        <v>23.326922</v>
      </c>
    </row>
    <row r="3187" spans="1:2">
      <c r="A3187" s="726">
        <v>44862</v>
      </c>
      <c r="B3187" s="723">
        <v>23.884615</v>
      </c>
    </row>
    <row r="3188" spans="1:2">
      <c r="A3188" s="726">
        <v>44865</v>
      </c>
      <c r="B3188" s="723">
        <v>25.298075999999998</v>
      </c>
    </row>
    <row r="3189" spans="1:2">
      <c r="A3189" s="726">
        <v>44866</v>
      </c>
      <c r="B3189" s="723">
        <v>25.096152</v>
      </c>
    </row>
    <row r="3190" spans="1:2">
      <c r="A3190" s="726">
        <v>44868</v>
      </c>
      <c r="B3190" s="723">
        <v>25.134615</v>
      </c>
    </row>
    <row r="3191" spans="1:2">
      <c r="A3191" s="726">
        <v>44869</v>
      </c>
      <c r="B3191" s="723">
        <v>25.461538000000001</v>
      </c>
    </row>
    <row r="3192" spans="1:2">
      <c r="A3192" s="726">
        <v>44872</v>
      </c>
      <c r="B3192" s="723">
        <v>25.096152</v>
      </c>
    </row>
    <row r="3193" spans="1:2">
      <c r="A3193" s="726">
        <v>44873</v>
      </c>
      <c r="B3193" s="723">
        <v>24.923075000000001</v>
      </c>
    </row>
    <row r="3194" spans="1:2">
      <c r="A3194" s="726">
        <v>44874</v>
      </c>
      <c r="B3194" s="723">
        <v>24.778846000000001</v>
      </c>
    </row>
    <row r="3195" spans="1:2">
      <c r="A3195" s="726">
        <v>44875</v>
      </c>
      <c r="B3195" s="723">
        <v>23.442307</v>
      </c>
    </row>
    <row r="3196" spans="1:2">
      <c r="A3196" s="726">
        <v>44876</v>
      </c>
      <c r="B3196" s="723">
        <v>22.403845</v>
      </c>
    </row>
    <row r="3197" spans="1:2">
      <c r="A3197" s="726">
        <v>44879</v>
      </c>
      <c r="B3197" s="723">
        <v>22.923075999999998</v>
      </c>
    </row>
    <row r="3198" spans="1:2">
      <c r="A3198" s="726">
        <v>44881</v>
      </c>
      <c r="B3198" s="723">
        <v>22.624998999999999</v>
      </c>
    </row>
    <row r="3199" spans="1:2">
      <c r="A3199" s="726">
        <v>44882</v>
      </c>
      <c r="B3199" s="723">
        <v>22.115383000000001</v>
      </c>
    </row>
    <row r="3200" spans="1:2">
      <c r="A3200" s="726">
        <v>44883</v>
      </c>
      <c r="B3200" s="723">
        <v>22.307690999999998</v>
      </c>
    </row>
    <row r="3201" spans="1:2">
      <c r="A3201" s="726">
        <v>44886</v>
      </c>
      <c r="B3201" s="723">
        <v>22.615383000000001</v>
      </c>
    </row>
    <row r="3202" spans="1:2">
      <c r="A3202" s="726">
        <v>44887</v>
      </c>
      <c r="B3202" s="723">
        <v>21.778845</v>
      </c>
    </row>
    <row r="3203" spans="1:2">
      <c r="A3203" s="726">
        <v>44888</v>
      </c>
      <c r="B3203" s="723">
        <v>21.634613999999999</v>
      </c>
    </row>
    <row r="3204" spans="1:2">
      <c r="A3204" s="726">
        <v>44889</v>
      </c>
      <c r="B3204" s="723">
        <v>22.355768000000001</v>
      </c>
    </row>
    <row r="3205" spans="1:2">
      <c r="A3205" s="726">
        <v>44890</v>
      </c>
      <c r="B3205" s="723">
        <v>21.605768999999999</v>
      </c>
    </row>
    <row r="3206" spans="1:2">
      <c r="A3206" s="726">
        <v>44893</v>
      </c>
      <c r="B3206" s="723">
        <v>21.490383000000001</v>
      </c>
    </row>
    <row r="3207" spans="1:2">
      <c r="A3207" s="726">
        <v>44894</v>
      </c>
      <c r="B3207" s="723">
        <v>21.605768999999999</v>
      </c>
    </row>
    <row r="3208" spans="1:2">
      <c r="A3208" s="726">
        <v>44895</v>
      </c>
      <c r="B3208" s="723">
        <v>22.163460000000001</v>
      </c>
    </row>
    <row r="3209" spans="1:2">
      <c r="A3209" s="726">
        <v>44896</v>
      </c>
      <c r="B3209" s="723">
        <v>21.971152</v>
      </c>
    </row>
    <row r="3210" spans="1:2">
      <c r="A3210" s="726">
        <v>44897</v>
      </c>
      <c r="B3210" s="723">
        <v>22.432690999999998</v>
      </c>
    </row>
    <row r="3211" spans="1:2">
      <c r="A3211" s="726">
        <v>44900</v>
      </c>
      <c r="B3211" s="723">
        <v>22.586537</v>
      </c>
    </row>
    <row r="3212" spans="1:2">
      <c r="A3212" s="726">
        <v>44901</v>
      </c>
      <c r="B3212" s="723">
        <v>23.134613999999999</v>
      </c>
    </row>
    <row r="3213" spans="1:2">
      <c r="A3213" s="726">
        <v>44902</v>
      </c>
      <c r="B3213" s="723">
        <v>22.884613999999999</v>
      </c>
    </row>
    <row r="3214" spans="1:2">
      <c r="A3214" s="726">
        <v>44903</v>
      </c>
      <c r="B3214" s="723">
        <v>22.576923000000001</v>
      </c>
    </row>
    <row r="3215" spans="1:2">
      <c r="A3215" s="726">
        <v>44904</v>
      </c>
      <c r="B3215" s="723">
        <v>22.634615</v>
      </c>
    </row>
    <row r="3216" spans="1:2">
      <c r="A3216" s="726">
        <v>44907</v>
      </c>
      <c r="B3216" s="723">
        <v>21.951922</v>
      </c>
    </row>
    <row r="3217" spans="1:2">
      <c r="A3217" s="726">
        <v>44908</v>
      </c>
      <c r="B3217" s="723">
        <v>21.192307</v>
      </c>
    </row>
    <row r="3218" spans="1:2">
      <c r="A3218" s="726">
        <v>44909</v>
      </c>
      <c r="B3218" s="723">
        <v>21.384615</v>
      </c>
    </row>
    <row r="3219" spans="1:2">
      <c r="A3219" s="726">
        <v>44910</v>
      </c>
      <c r="B3219" s="723">
        <v>21.240383000000001</v>
      </c>
    </row>
    <row r="3220" spans="1:2">
      <c r="A3220" s="726">
        <v>44911</v>
      </c>
      <c r="B3220" s="723">
        <v>21.057690999999998</v>
      </c>
    </row>
    <row r="3221" spans="1:2">
      <c r="A3221" s="726">
        <v>44914</v>
      </c>
      <c r="B3221" s="723">
        <v>22.028846000000001</v>
      </c>
    </row>
    <row r="3222" spans="1:2">
      <c r="A3222" s="726">
        <v>44915</v>
      </c>
      <c r="B3222" s="723">
        <v>22.778845</v>
      </c>
    </row>
    <row r="3223" spans="1:2">
      <c r="A3223" s="726">
        <v>44916</v>
      </c>
      <c r="B3223" s="723">
        <v>22.884613999999999</v>
      </c>
    </row>
    <row r="3224" spans="1:2">
      <c r="A3224" s="726">
        <v>44917</v>
      </c>
      <c r="B3224" s="723">
        <v>22.663461000000002</v>
      </c>
    </row>
    <row r="3225" spans="1:2">
      <c r="A3225" s="726">
        <v>44918</v>
      </c>
      <c r="B3225" s="723">
        <v>22.961538000000001</v>
      </c>
    </row>
    <row r="3226" spans="1:2">
      <c r="A3226" s="726">
        <v>44921</v>
      </c>
      <c r="B3226" s="723">
        <v>22.836537</v>
      </c>
    </row>
    <row r="3227" spans="1:2">
      <c r="A3227" s="726">
        <v>44922</v>
      </c>
      <c r="B3227" s="723">
        <v>22.730768999999999</v>
      </c>
    </row>
    <row r="3228" spans="1:2">
      <c r="A3228" s="726">
        <v>44923</v>
      </c>
      <c r="B3228" s="723">
        <v>22.874998999999999</v>
      </c>
    </row>
    <row r="3229" spans="1:2">
      <c r="A3229" s="726">
        <v>44924</v>
      </c>
      <c r="B3229" s="723">
        <v>22.807690999999998</v>
      </c>
    </row>
    <row r="3230" spans="1:2">
      <c r="A3230" s="726">
        <v>44928</v>
      </c>
      <c r="B3230" s="723">
        <v>22.365383000000001</v>
      </c>
    </row>
    <row r="3231" spans="1:2">
      <c r="A3231" s="726">
        <v>44929</v>
      </c>
      <c r="B3231" s="723">
        <v>21.942305999999999</v>
      </c>
    </row>
    <row r="3232" spans="1:2">
      <c r="A3232" s="726">
        <v>44930</v>
      </c>
      <c r="B3232" s="723">
        <v>21.826922</v>
      </c>
    </row>
    <row r="3233" spans="1:2">
      <c r="A3233" s="726">
        <v>44931</v>
      </c>
      <c r="B3233" s="723">
        <v>22.509615</v>
      </c>
    </row>
    <row r="3234" spans="1:2">
      <c r="A3234" s="726">
        <v>44932</v>
      </c>
      <c r="B3234" s="723">
        <v>22.971152</v>
      </c>
    </row>
    <row r="3235" spans="1:2">
      <c r="A3235" s="726">
        <v>44935</v>
      </c>
      <c r="B3235" s="723">
        <v>22.749998999999999</v>
      </c>
    </row>
    <row r="3236" spans="1:2">
      <c r="A3236" s="726">
        <v>44936</v>
      </c>
      <c r="B3236" s="723">
        <v>23.086538000000001</v>
      </c>
    </row>
    <row r="3237" spans="1:2">
      <c r="A3237" s="726">
        <v>44937</v>
      </c>
      <c r="B3237" s="723">
        <v>23.336538000000001</v>
      </c>
    </row>
    <row r="3238" spans="1:2">
      <c r="A3238" s="726">
        <v>44938</v>
      </c>
      <c r="B3238" s="723">
        <v>23.124998999999999</v>
      </c>
    </row>
    <row r="3239" spans="1:2">
      <c r="A3239" s="726">
        <v>44939</v>
      </c>
      <c r="B3239" s="723">
        <v>23.057691999999999</v>
      </c>
    </row>
    <row r="3240" spans="1:2">
      <c r="A3240" s="726">
        <v>44942</v>
      </c>
      <c r="B3240" s="723">
        <v>23.153846000000001</v>
      </c>
    </row>
    <row r="3241" spans="1:2">
      <c r="A3241" s="726">
        <v>44943</v>
      </c>
      <c r="B3241" s="723">
        <v>23.057691999999999</v>
      </c>
    </row>
    <row r="3242" spans="1:2">
      <c r="A3242" s="726">
        <v>44944</v>
      </c>
      <c r="B3242" s="723">
        <v>23.076922</v>
      </c>
    </row>
    <row r="3243" spans="1:2">
      <c r="A3243" s="726">
        <v>44945</v>
      </c>
      <c r="B3243" s="723">
        <v>23.326922</v>
      </c>
    </row>
    <row r="3244" spans="1:2">
      <c r="A3244" s="726">
        <v>44946</v>
      </c>
      <c r="B3244" s="723">
        <v>23.134613999999999</v>
      </c>
    </row>
    <row r="3245" spans="1:2">
      <c r="A3245" s="726">
        <v>44949</v>
      </c>
      <c r="B3245" s="723">
        <v>23.336538000000001</v>
      </c>
    </row>
    <row r="3246" spans="1:2">
      <c r="A3246" s="726">
        <v>44950</v>
      </c>
      <c r="B3246" s="723">
        <v>23.759615</v>
      </c>
    </row>
    <row r="3247" spans="1:2">
      <c r="A3247" s="726">
        <v>44951</v>
      </c>
      <c r="B3247" s="723">
        <v>23.951923000000001</v>
      </c>
    </row>
    <row r="3248" spans="1:2">
      <c r="A3248" s="726">
        <v>44952</v>
      </c>
      <c r="B3248" s="723">
        <v>24.009615</v>
      </c>
    </row>
    <row r="3249" spans="1:2">
      <c r="A3249" s="726">
        <v>44953</v>
      </c>
      <c r="B3249" s="723">
        <v>24.182690999999998</v>
      </c>
    </row>
    <row r="3250" spans="1:2">
      <c r="A3250" s="726">
        <v>44956</v>
      </c>
      <c r="B3250" s="723">
        <v>24.259613999999999</v>
      </c>
    </row>
    <row r="3251" spans="1:2">
      <c r="A3251" s="726">
        <v>44957</v>
      </c>
      <c r="B3251" s="723">
        <v>23.874998999999999</v>
      </c>
    </row>
    <row r="3252" spans="1:2">
      <c r="A3252" s="726">
        <v>44958</v>
      </c>
      <c r="B3252" s="723">
        <v>23.625</v>
      </c>
    </row>
    <row r="3253" spans="1:2">
      <c r="A3253" s="726">
        <v>44959</v>
      </c>
      <c r="B3253" s="723">
        <v>23.221152</v>
      </c>
    </row>
    <row r="3254" spans="1:2">
      <c r="A3254" s="726">
        <v>44960</v>
      </c>
      <c r="B3254" s="723">
        <v>22.711537</v>
      </c>
    </row>
    <row r="3255" spans="1:2">
      <c r="A3255" s="726">
        <v>44963</v>
      </c>
      <c r="B3255" s="723">
        <v>22.721152</v>
      </c>
    </row>
    <row r="3256" spans="1:2">
      <c r="A3256" s="726">
        <v>44964</v>
      </c>
      <c r="B3256" s="723">
        <v>22.798075999999998</v>
      </c>
    </row>
    <row r="3257" spans="1:2">
      <c r="A3257" s="726">
        <v>44965</v>
      </c>
      <c r="B3257" s="723">
        <v>22.942305999999999</v>
      </c>
    </row>
    <row r="3258" spans="1:2">
      <c r="A3258" s="726">
        <v>44966</v>
      </c>
      <c r="B3258" s="723">
        <v>22.817305999999999</v>
      </c>
    </row>
    <row r="3259" spans="1:2">
      <c r="A3259" s="726">
        <v>44967</v>
      </c>
      <c r="B3259" s="723">
        <v>22.836537</v>
      </c>
    </row>
    <row r="3260" spans="1:2">
      <c r="A3260" s="726">
        <v>44970</v>
      </c>
      <c r="B3260" s="723">
        <v>22.634615</v>
      </c>
    </row>
    <row r="3261" spans="1:2">
      <c r="A3261" s="726">
        <v>44971</v>
      </c>
      <c r="B3261" s="723">
        <v>22.115383000000001</v>
      </c>
    </row>
    <row r="3262" spans="1:2">
      <c r="A3262" s="726">
        <v>44972</v>
      </c>
      <c r="B3262" s="723">
        <v>22.557690999999998</v>
      </c>
    </row>
    <row r="3263" spans="1:2">
      <c r="A3263" s="726">
        <v>44973</v>
      </c>
      <c r="B3263" s="723">
        <v>22.403845</v>
      </c>
    </row>
    <row r="3264" spans="1:2">
      <c r="A3264" s="726">
        <v>44974</v>
      </c>
      <c r="B3264" s="723">
        <v>22.846152</v>
      </c>
    </row>
    <row r="3265" spans="1:2">
      <c r="A3265" s="726">
        <v>44979</v>
      </c>
      <c r="B3265" s="723">
        <v>22.624998999999999</v>
      </c>
    </row>
    <row r="3266" spans="1:2">
      <c r="A3266" s="726">
        <v>44980</v>
      </c>
      <c r="B3266" s="723">
        <v>22.375</v>
      </c>
    </row>
    <row r="3267" spans="1:2">
      <c r="A3267" s="726">
        <v>44981</v>
      </c>
      <c r="B3267" s="723">
        <v>22.057691999999999</v>
      </c>
    </row>
    <row r="3268" spans="1:2">
      <c r="A3268" s="726">
        <v>44984</v>
      </c>
      <c r="B3268" s="723">
        <v>21.923075000000001</v>
      </c>
    </row>
    <row r="3269" spans="1:2">
      <c r="A3269" s="726">
        <v>44985</v>
      </c>
      <c r="B3269" s="723">
        <v>21.807691999999999</v>
      </c>
    </row>
    <row r="3270" spans="1:2">
      <c r="A3270" s="726">
        <v>44986</v>
      </c>
      <c r="B3270" s="723">
        <v>21.634613999999999</v>
      </c>
    </row>
    <row r="3271" spans="1:2">
      <c r="A3271" s="726">
        <v>44987</v>
      </c>
      <c r="B3271" s="723">
        <v>21.509615</v>
      </c>
    </row>
    <row r="3272" spans="1:2">
      <c r="A3272" s="726">
        <v>44988</v>
      </c>
      <c r="B3272" s="723">
        <v>21.634613999999999</v>
      </c>
    </row>
    <row r="3273" spans="1:2">
      <c r="A3273" s="726">
        <v>44991</v>
      </c>
      <c r="B3273" s="723">
        <v>22.317307</v>
      </c>
    </row>
    <row r="3274" spans="1:2">
      <c r="A3274" s="726">
        <v>44992</v>
      </c>
      <c r="B3274" s="723">
        <v>22.490383000000001</v>
      </c>
    </row>
    <row r="3275" spans="1:2">
      <c r="A3275" s="726">
        <v>44993</v>
      </c>
      <c r="B3275" s="723">
        <v>23.365383000000001</v>
      </c>
    </row>
    <row r="3276" spans="1:2">
      <c r="A3276" s="726">
        <v>44994</v>
      </c>
      <c r="B3276" s="723">
        <v>23.076922</v>
      </c>
    </row>
    <row r="3277" spans="1:2">
      <c r="A3277" s="726">
        <v>44995</v>
      </c>
      <c r="B3277" s="723">
        <v>23.067305999999999</v>
      </c>
    </row>
    <row r="3278" spans="1:2">
      <c r="A3278" s="726">
        <v>44998</v>
      </c>
      <c r="B3278" s="723">
        <v>23.240383999999999</v>
      </c>
    </row>
    <row r="3279" spans="1:2">
      <c r="A3279" s="726">
        <v>44999</v>
      </c>
      <c r="B3279" s="723">
        <v>23.461537</v>
      </c>
    </row>
    <row r="3280" spans="1:2">
      <c r="A3280" s="726">
        <v>45000</v>
      </c>
      <c r="B3280" s="723">
        <v>23.557690999999998</v>
      </c>
    </row>
    <row r="3281" spans="1:2">
      <c r="A3281" s="726">
        <v>45001</v>
      </c>
      <c r="B3281" s="723">
        <v>23.480768000000001</v>
      </c>
    </row>
    <row r="3282" spans="1:2">
      <c r="A3282" s="726">
        <v>45002</v>
      </c>
      <c r="B3282" s="723">
        <v>22.855768999999999</v>
      </c>
    </row>
    <row r="3283" spans="1:2">
      <c r="A3283" s="726">
        <v>45005</v>
      </c>
      <c r="B3283" s="723">
        <v>22.692305999999999</v>
      </c>
    </row>
    <row r="3284" spans="1:2">
      <c r="A3284" s="726">
        <v>45006</v>
      </c>
      <c r="B3284" s="723">
        <v>22.807690999999998</v>
      </c>
    </row>
    <row r="3285" spans="1:2">
      <c r="A3285" s="726">
        <v>45007</v>
      </c>
      <c r="B3285" s="723">
        <v>22.740383000000001</v>
      </c>
    </row>
    <row r="3286" spans="1:2">
      <c r="A3286" s="726">
        <v>45008</v>
      </c>
      <c r="B3286" s="723">
        <v>22.663461000000002</v>
      </c>
    </row>
    <row r="3287" spans="1:2">
      <c r="A3287" s="726">
        <v>45009</v>
      </c>
      <c r="B3287" s="723">
        <v>23.076922</v>
      </c>
    </row>
    <row r="3288" spans="1:2">
      <c r="A3288" s="726">
        <v>45012</v>
      </c>
      <c r="B3288" s="723">
        <v>22.884613999999999</v>
      </c>
    </row>
    <row r="3289" spans="1:2">
      <c r="A3289" s="726">
        <v>45013</v>
      </c>
      <c r="B3289" s="723">
        <v>23.538461000000002</v>
      </c>
    </row>
    <row r="3290" spans="1:2">
      <c r="A3290" s="726">
        <v>45014</v>
      </c>
      <c r="B3290" s="723">
        <v>23.451922</v>
      </c>
    </row>
    <row r="3291" spans="1:2">
      <c r="A3291" s="726">
        <v>45015</v>
      </c>
      <c r="B3291" s="723">
        <v>23.961537</v>
      </c>
    </row>
    <row r="3292" spans="1:2">
      <c r="A3292" s="726">
        <v>45016</v>
      </c>
      <c r="B3292" s="723">
        <v>23.509613999999999</v>
      </c>
    </row>
    <row r="3293" spans="1:2">
      <c r="A3293" s="726">
        <v>45019</v>
      </c>
      <c r="B3293" s="723">
        <v>22.961538000000001</v>
      </c>
    </row>
    <row r="3294" spans="1:2">
      <c r="A3294" s="726">
        <v>45020</v>
      </c>
      <c r="B3294" s="723">
        <v>23.557690999999998</v>
      </c>
    </row>
    <row r="3295" spans="1:2">
      <c r="A3295" s="726">
        <v>45021</v>
      </c>
      <c r="B3295" s="723">
        <v>23.721153000000001</v>
      </c>
    </row>
    <row r="3296" spans="1:2">
      <c r="A3296" s="726">
        <v>45022</v>
      </c>
      <c r="B3296" s="723">
        <v>24.038460000000001</v>
      </c>
    </row>
    <row r="3297" spans="1:2">
      <c r="A3297" s="726">
        <v>45026</v>
      </c>
      <c r="B3297" s="723">
        <v>24.038460000000001</v>
      </c>
    </row>
    <row r="3298" spans="1:2">
      <c r="A3298" s="726">
        <v>45027</v>
      </c>
      <c r="B3298" s="723">
        <v>24.423075000000001</v>
      </c>
    </row>
    <row r="3299" spans="1:2">
      <c r="A3299" s="726">
        <v>45028</v>
      </c>
      <c r="B3299" s="723">
        <v>25.153845</v>
      </c>
    </row>
    <row r="3300" spans="1:2">
      <c r="A3300" s="726">
        <v>45029</v>
      </c>
      <c r="B3300" s="723">
        <v>24.701922</v>
      </c>
    </row>
    <row r="3301" spans="1:2">
      <c r="A3301" s="726">
        <v>45030</v>
      </c>
      <c r="B3301" s="723">
        <v>24.999998999999999</v>
      </c>
    </row>
    <row r="3302" spans="1:2">
      <c r="A3302" s="726">
        <v>45033</v>
      </c>
      <c r="B3302" s="723">
        <v>24.788461000000002</v>
      </c>
    </row>
    <row r="3303" spans="1:2">
      <c r="A3303" s="726">
        <v>45034</v>
      </c>
      <c r="B3303" s="723">
        <v>24.692307</v>
      </c>
    </row>
    <row r="3304" spans="1:2">
      <c r="A3304" s="726">
        <v>45035</v>
      </c>
      <c r="B3304" s="723">
        <v>24.230768000000001</v>
      </c>
    </row>
    <row r="3305" spans="1:2">
      <c r="A3305" s="726">
        <v>45036</v>
      </c>
      <c r="B3305" s="723">
        <v>24.701922</v>
      </c>
    </row>
    <row r="3306" spans="1:2">
      <c r="A3306" s="726">
        <v>45040</v>
      </c>
      <c r="B3306" s="723">
        <v>25.048075000000001</v>
      </c>
    </row>
    <row r="3307" spans="1:2">
      <c r="A3307" s="726">
        <v>45041</v>
      </c>
      <c r="B3307" s="723">
        <v>24.990383000000001</v>
      </c>
    </row>
    <row r="3308" spans="1:2">
      <c r="A3308" s="726">
        <v>45042</v>
      </c>
      <c r="B3308" s="723">
        <v>25.278845</v>
      </c>
    </row>
    <row r="3309" spans="1:2">
      <c r="A3309" s="726">
        <v>45043</v>
      </c>
      <c r="B3309" s="723">
        <v>25.211537</v>
      </c>
    </row>
    <row r="3310" spans="1:2">
      <c r="A3310" s="726">
        <v>45044</v>
      </c>
      <c r="B3310" s="723">
        <v>25.26923</v>
      </c>
    </row>
    <row r="3311" spans="1:2">
      <c r="A3311" s="726">
        <v>45048</v>
      </c>
      <c r="B3311" s="723">
        <v>25.576922</v>
      </c>
    </row>
    <row r="3312" spans="1:2">
      <c r="A3312" s="726">
        <v>45049</v>
      </c>
      <c r="B3312" s="723">
        <v>25.173075999999998</v>
      </c>
    </row>
    <row r="3313" spans="1:2">
      <c r="A3313" s="726">
        <v>45050</v>
      </c>
      <c r="B3313" s="723">
        <v>25.374998999999999</v>
      </c>
    </row>
    <row r="3314" spans="1:2">
      <c r="A3314" s="726">
        <v>45051</v>
      </c>
      <c r="B3314" s="723">
        <v>25.557691999999999</v>
      </c>
    </row>
    <row r="3315" spans="1:2">
      <c r="A3315" s="726">
        <v>45054</v>
      </c>
      <c r="B3315" s="723">
        <v>25.788460000000001</v>
      </c>
    </row>
    <row r="3316" spans="1:2">
      <c r="A3316" s="726">
        <v>45055</v>
      </c>
      <c r="B3316" s="723">
        <v>26.086537</v>
      </c>
    </row>
    <row r="3317" spans="1:2">
      <c r="A3317" s="726">
        <v>45056</v>
      </c>
      <c r="B3317" s="723">
        <v>26.509615</v>
      </c>
    </row>
    <row r="3318" spans="1:2">
      <c r="A3318" s="726">
        <v>45057</v>
      </c>
      <c r="B3318" s="723">
        <v>26.807691999999999</v>
      </c>
    </row>
    <row r="3319" spans="1:2">
      <c r="A3319" s="726">
        <v>45058</v>
      </c>
      <c r="B3319" s="723">
        <v>26.874998999999999</v>
      </c>
    </row>
    <row r="3320" spans="1:2">
      <c r="A3320" s="726">
        <v>45061</v>
      </c>
      <c r="B3320" s="723">
        <v>27.057691999999999</v>
      </c>
    </row>
    <row r="3321" spans="1:2">
      <c r="A3321" s="726">
        <v>45062</v>
      </c>
      <c r="B3321" s="723">
        <v>27.038460000000001</v>
      </c>
    </row>
    <row r="3322" spans="1:2">
      <c r="A3322" s="726">
        <v>45063</v>
      </c>
      <c r="B3322" s="723">
        <v>27</v>
      </c>
    </row>
    <row r="3323" spans="1:2">
      <c r="A3323" s="726">
        <v>45064</v>
      </c>
      <c r="B3323" s="723">
        <v>27.403845</v>
      </c>
    </row>
    <row r="3324" spans="1:2">
      <c r="A3324" s="726">
        <v>45065</v>
      </c>
      <c r="B3324" s="723">
        <v>27.548075000000001</v>
      </c>
    </row>
    <row r="3325" spans="1:2">
      <c r="A3325" s="726">
        <v>45068</v>
      </c>
      <c r="B3325" s="723">
        <v>27.92</v>
      </c>
    </row>
    <row r="3326" spans="1:2">
      <c r="A3326" s="726">
        <v>45069</v>
      </c>
      <c r="B3326" s="723">
        <v>28.09</v>
      </c>
    </row>
    <row r="3327" spans="1:2">
      <c r="A3327" s="726">
        <v>45070</v>
      </c>
      <c r="B3327" s="723">
        <v>28.32</v>
      </c>
    </row>
    <row r="3328" spans="1:2">
      <c r="A3328" s="726">
        <v>45071</v>
      </c>
      <c r="B3328" s="723">
        <v>28.19</v>
      </c>
    </row>
    <row r="3329" spans="1:2">
      <c r="A3329" s="726">
        <v>45072</v>
      </c>
      <c r="B3329" s="723">
        <v>28.72</v>
      </c>
    </row>
    <row r="3330" spans="1:2">
      <c r="A3330" s="726">
        <v>45075</v>
      </c>
      <c r="B3330" s="723">
        <v>28.7</v>
      </c>
    </row>
    <row r="3331" spans="1:2">
      <c r="A3331" s="726">
        <v>45076</v>
      </c>
      <c r="B3331" s="723">
        <v>28.46</v>
      </c>
    </row>
    <row r="3332" spans="1:2">
      <c r="A3332" s="726">
        <v>45077</v>
      </c>
      <c r="B3332" s="723">
        <v>28.33</v>
      </c>
    </row>
    <row r="3333" spans="1:2">
      <c r="A3333" s="726">
        <v>45078</v>
      </c>
      <c r="B3333" s="723">
        <v>28.62</v>
      </c>
    </row>
    <row r="3334" spans="1:2">
      <c r="A3334" s="726">
        <v>45079</v>
      </c>
      <c r="B3334" s="723">
        <v>27.59</v>
      </c>
    </row>
    <row r="3335" spans="1:2">
      <c r="A3335" s="726">
        <v>45082</v>
      </c>
      <c r="B3335" s="723">
        <v>27.6</v>
      </c>
    </row>
    <row r="3336" spans="1:2">
      <c r="A3336" s="726">
        <v>45083</v>
      </c>
      <c r="B3336" s="723">
        <v>28.3</v>
      </c>
    </row>
    <row r="3337" spans="1:2">
      <c r="A3337" s="726">
        <v>45084</v>
      </c>
      <c r="B3337" s="723">
        <v>28.33</v>
      </c>
    </row>
    <row r="3338" spans="1:2">
      <c r="A3338" s="726">
        <v>45086</v>
      </c>
      <c r="B3338" s="723">
        <v>28.66</v>
      </c>
    </row>
    <row r="3339" spans="1:2">
      <c r="A3339" s="726">
        <v>45089</v>
      </c>
      <c r="B3339" s="723">
        <v>28.87</v>
      </c>
    </row>
    <row r="3340" spans="1:2">
      <c r="A3340" s="726">
        <v>45090</v>
      </c>
      <c r="B3340" s="723">
        <v>28.6</v>
      </c>
    </row>
    <row r="3341" spans="1:2">
      <c r="A3341" s="726">
        <v>45091</v>
      </c>
      <c r="B3341" s="723">
        <v>28.61</v>
      </c>
    </row>
    <row r="3342" spans="1:2">
      <c r="A3342" s="726">
        <v>45092</v>
      </c>
      <c r="B3342" s="723">
        <v>28.74</v>
      </c>
    </row>
    <row r="3343" spans="1:2">
      <c r="A3343" s="726">
        <v>45093</v>
      </c>
      <c r="B3343" s="723">
        <v>28.5</v>
      </c>
    </row>
    <row r="3344" spans="1:2">
      <c r="A3344" s="726">
        <v>45096</v>
      </c>
      <c r="B3344" s="723">
        <v>28.59</v>
      </c>
    </row>
    <row r="3345" spans="1:2">
      <c r="A3345" s="726">
        <v>45097</v>
      </c>
      <c r="B3345" s="723">
        <v>28.7</v>
      </c>
    </row>
    <row r="3346" spans="1:2">
      <c r="A3346" s="726">
        <v>45098</v>
      </c>
      <c r="B3346" s="723">
        <v>28.81</v>
      </c>
    </row>
    <row r="3347" spans="1:2">
      <c r="A3347" s="726">
        <v>45099</v>
      </c>
      <c r="B3347" s="723">
        <v>28.6</v>
      </c>
    </row>
    <row r="3348" spans="1:2">
      <c r="A3348" s="726">
        <v>45100</v>
      </c>
      <c r="B3348" s="723">
        <v>29.07</v>
      </c>
    </row>
    <row r="3349" spans="1:2">
      <c r="A3349" s="726">
        <v>45103</v>
      </c>
      <c r="B3349" s="723">
        <v>28.8</v>
      </c>
    </row>
    <row r="3350" spans="1:2">
      <c r="A3350" s="726">
        <v>45104</v>
      </c>
      <c r="B3350" s="723">
        <v>28.9</v>
      </c>
    </row>
    <row r="3351" spans="1:2">
      <c r="A3351" s="726">
        <v>45105</v>
      </c>
      <c r="B3351" s="723">
        <v>28.59</v>
      </c>
    </row>
    <row r="3352" spans="1:2">
      <c r="A3352" s="726">
        <v>45106</v>
      </c>
      <c r="B3352" s="723">
        <v>28.72</v>
      </c>
    </row>
    <row r="3353" spans="1:2">
      <c r="A3353" s="726">
        <v>45107</v>
      </c>
      <c r="B3353" s="723">
        <v>29.6</v>
      </c>
    </row>
    <row r="3354" spans="1:2">
      <c r="A3354" s="726">
        <v>45110</v>
      </c>
      <c r="B3354" s="723">
        <v>28.77</v>
      </c>
    </row>
    <row r="3355" spans="1:2">
      <c r="A3355" s="726">
        <v>45111</v>
      </c>
      <c r="B3355" s="723">
        <v>28.44</v>
      </c>
    </row>
    <row r="3356" spans="1:2">
      <c r="A3356" s="726">
        <v>45112</v>
      </c>
      <c r="B3356" s="723">
        <v>28.62</v>
      </c>
    </row>
    <row r="3357" spans="1:2">
      <c r="A3357" s="726">
        <v>45113</v>
      </c>
      <c r="B3357" s="723">
        <v>28.05</v>
      </c>
    </row>
    <row r="3358" spans="1:2">
      <c r="A3358" s="726">
        <v>45114</v>
      </c>
      <c r="B3358" s="723">
        <v>28.49</v>
      </c>
    </row>
    <row r="3359" spans="1:2">
      <c r="A3359" s="726">
        <v>45117</v>
      </c>
      <c r="B3359" s="723">
        <v>28.48</v>
      </c>
    </row>
    <row r="3360" spans="1:2">
      <c r="A3360" s="726">
        <v>45118</v>
      </c>
      <c r="B3360" s="723">
        <v>28.17</v>
      </c>
    </row>
    <row r="3361" spans="1:2">
      <c r="A3361" s="726">
        <v>45119</v>
      </c>
      <c r="B3361" s="723">
        <v>28.33</v>
      </c>
    </row>
    <row r="3362" spans="1:2">
      <c r="A3362" s="726">
        <v>45120</v>
      </c>
      <c r="B3362" s="723">
        <v>28.76</v>
      </c>
    </row>
    <row r="3363" spans="1:2">
      <c r="A3363" s="726">
        <v>45121</v>
      </c>
      <c r="B3363" s="723">
        <v>28.42</v>
      </c>
    </row>
    <row r="3364" spans="1:2">
      <c r="A3364" s="726">
        <v>45124</v>
      </c>
      <c r="B3364" s="723">
        <v>28.69</v>
      </c>
    </row>
    <row r="3365" spans="1:2">
      <c r="A3365" s="726">
        <v>45125</v>
      </c>
      <c r="B3365" s="723">
        <v>28.17</v>
      </c>
    </row>
    <row r="3366" spans="1:2">
      <c r="A3366" s="726">
        <v>45126</v>
      </c>
      <c r="B3366" s="723">
        <v>27.99</v>
      </c>
    </row>
    <row r="3367" spans="1:2">
      <c r="A3367" s="726">
        <v>45127</v>
      </c>
      <c r="B3367" s="723">
        <v>28.38</v>
      </c>
    </row>
    <row r="3368" spans="1:2">
      <c r="A3368" s="726">
        <v>45128</v>
      </c>
      <c r="B3368" s="723">
        <v>28.63</v>
      </c>
    </row>
    <row r="3369" spans="1:2">
      <c r="A3369" s="726">
        <v>45131</v>
      </c>
      <c r="B3369" s="723">
        <v>28.56</v>
      </c>
    </row>
    <row r="3370" spans="1:2">
      <c r="A3370" s="726">
        <v>45132</v>
      </c>
      <c r="B3370" s="723">
        <v>28.46</v>
      </c>
    </row>
    <row r="3371" spans="1:2">
      <c r="A3371" s="726">
        <v>45133</v>
      </c>
      <c r="B3371" s="723">
        <v>28.74</v>
      </c>
    </row>
    <row r="3372" spans="1:2">
      <c r="A3372" s="726">
        <v>45134</v>
      </c>
      <c r="B3372" s="723">
        <v>28.54</v>
      </c>
    </row>
    <row r="3373" spans="1:2">
      <c r="A3373" s="726">
        <v>45135</v>
      </c>
      <c r="B3373" s="723">
        <v>29.11</v>
      </c>
    </row>
    <row r="3374" spans="1:2">
      <c r="A3374" s="726">
        <v>45138</v>
      </c>
      <c r="B3374" s="723">
        <v>28.97</v>
      </c>
    </row>
    <row r="3375" spans="1:2">
      <c r="A3375" s="726">
        <v>45139</v>
      </c>
      <c r="B3375" s="723">
        <v>28.88</v>
      </c>
    </row>
    <row r="3376" spans="1:2">
      <c r="A3376" s="726">
        <v>45140</v>
      </c>
      <c r="B3376" s="723">
        <v>28.58</v>
      </c>
    </row>
    <row r="3377" spans="1:2">
      <c r="A3377" s="726">
        <v>45141</v>
      </c>
      <c r="B3377" s="723">
        <v>28.34</v>
      </c>
    </row>
    <row r="3378" spans="1:2">
      <c r="A3378" s="726">
        <v>45142</v>
      </c>
      <c r="B3378" s="723">
        <v>27.85</v>
      </c>
    </row>
    <row r="3379" spans="1:2">
      <c r="A3379" s="726">
        <v>45145</v>
      </c>
      <c r="B3379" s="723">
        <v>27.92</v>
      </c>
    </row>
    <row r="3380" spans="1:2">
      <c r="A3380" s="726">
        <v>45146</v>
      </c>
      <c r="B3380" s="723">
        <v>27.78</v>
      </c>
    </row>
    <row r="3381" spans="1:2">
      <c r="A3381" s="726">
        <v>45147</v>
      </c>
      <c r="B3381" s="723">
        <v>27.45</v>
      </c>
    </row>
    <row r="3382" spans="1:2">
      <c r="A3382" s="726">
        <v>45148</v>
      </c>
      <c r="B3382" s="723">
        <v>27.28</v>
      </c>
    </row>
    <row r="3383" spans="1:2">
      <c r="A3383" s="726">
        <v>45149</v>
      </c>
      <c r="B3383" s="723">
        <v>27.41</v>
      </c>
    </row>
    <row r="3384" spans="1:2">
      <c r="A3384" s="726">
        <v>45152</v>
      </c>
      <c r="B3384" s="723">
        <v>27.39</v>
      </c>
    </row>
    <row r="3385" spans="1:2">
      <c r="A3385" s="726">
        <v>45153</v>
      </c>
      <c r="B3385" s="723">
        <v>27.3</v>
      </c>
    </row>
    <row r="3386" spans="1:2">
      <c r="A3386" s="726">
        <v>45154</v>
      </c>
      <c r="B3386" s="723">
        <v>27.12</v>
      </c>
    </row>
    <row r="3387" spans="1:2">
      <c r="A3387" s="726">
        <v>45155</v>
      </c>
      <c r="B3387" s="723">
        <v>26.7</v>
      </c>
    </row>
    <row r="3388" spans="1:2">
      <c r="A3388" s="726">
        <v>45156</v>
      </c>
      <c r="B3388" s="723">
        <v>26.7</v>
      </c>
    </row>
    <row r="3389" spans="1:2">
      <c r="A3389" s="726">
        <v>45159</v>
      </c>
      <c r="B3389" s="723">
        <v>26.69</v>
      </c>
    </row>
    <row r="3390" spans="1:2">
      <c r="A3390" s="726">
        <v>45160</v>
      </c>
      <c r="B3390" s="723">
        <v>27.16</v>
      </c>
    </row>
    <row r="3391" spans="1:2">
      <c r="A3391" s="726">
        <v>45161</v>
      </c>
      <c r="B3391" s="723">
        <v>27.33</v>
      </c>
    </row>
    <row r="3392" spans="1:2">
      <c r="A3392" s="726">
        <v>45162</v>
      </c>
      <c r="B3392" s="723">
        <v>27.29</v>
      </c>
    </row>
    <row r="3393" spans="1:2">
      <c r="A3393" s="726">
        <v>45163</v>
      </c>
      <c r="B3393" s="723">
        <v>27.04</v>
      </c>
    </row>
    <row r="3394" spans="1:2">
      <c r="A3394" s="726">
        <v>45166</v>
      </c>
      <c r="B3394" s="723">
        <v>26.92</v>
      </c>
    </row>
    <row r="3395" spans="1:2">
      <c r="A3395" s="726">
        <v>45167</v>
      </c>
      <c r="B3395" s="723">
        <v>27.81</v>
      </c>
    </row>
    <row r="3396" spans="1:2">
      <c r="A3396" s="726">
        <v>45168</v>
      </c>
      <c r="B3396" s="723">
        <v>27.63</v>
      </c>
    </row>
    <row r="3397" spans="1:2">
      <c r="A3397" s="726">
        <v>45169</v>
      </c>
      <c r="B3397" s="723">
        <v>27.48</v>
      </c>
    </row>
    <row r="3398" spans="1:2">
      <c r="A3398" s="726">
        <v>45170</v>
      </c>
      <c r="B3398" s="723">
        <v>27.54</v>
      </c>
    </row>
    <row r="3399" spans="1:2">
      <c r="A3399" s="726">
        <v>45173</v>
      </c>
      <c r="B3399" s="723">
        <v>27.64</v>
      </c>
    </row>
    <row r="3400" spans="1:2">
      <c r="A3400" s="726">
        <v>45174</v>
      </c>
      <c r="B3400" s="723">
        <v>27.49</v>
      </c>
    </row>
    <row r="3401" spans="1:2">
      <c r="A3401" s="726">
        <v>45175</v>
      </c>
      <c r="B3401" s="723">
        <v>26.82</v>
      </c>
    </row>
    <row r="3402" spans="1:2">
      <c r="A3402" s="726">
        <v>45177</v>
      </c>
      <c r="B3402" s="723">
        <v>26.81</v>
      </c>
    </row>
    <row r="3403" spans="1:2">
      <c r="A3403" s="726">
        <v>45180</v>
      </c>
      <c r="B3403" s="723">
        <v>27.21</v>
      </c>
    </row>
    <row r="3404" spans="1:2">
      <c r="A3404" s="726">
        <v>45181</v>
      </c>
      <c r="B3404" s="723">
        <v>27.75</v>
      </c>
    </row>
    <row r="3405" spans="1:2">
      <c r="A3405" s="726">
        <v>45182</v>
      </c>
      <c r="B3405" s="723">
        <v>27.84</v>
      </c>
    </row>
    <row r="3406" spans="1:2">
      <c r="A3406" s="726">
        <v>45183</v>
      </c>
      <c r="B3406" s="723">
        <v>27.79</v>
      </c>
    </row>
    <row r="3407" spans="1:2">
      <c r="A3407" s="726">
        <v>45184</v>
      </c>
      <c r="B3407" s="723">
        <v>27.59</v>
      </c>
    </row>
    <row r="3408" spans="1:2">
      <c r="A3408" s="726">
        <v>45187</v>
      </c>
      <c r="B3408" s="723">
        <v>27.5</v>
      </c>
    </row>
    <row r="3409" spans="1:2">
      <c r="A3409" s="726">
        <v>45188</v>
      </c>
      <c r="B3409" s="723">
        <v>27</v>
      </c>
    </row>
    <row r="3410" spans="1:2">
      <c r="A3410" s="726">
        <v>45189</v>
      </c>
      <c r="B3410" s="723">
        <v>27.18</v>
      </c>
    </row>
    <row r="3411" spans="1:2">
      <c r="A3411" s="726">
        <v>45190</v>
      </c>
      <c r="B3411" s="723">
        <v>26.86</v>
      </c>
    </row>
    <row r="3412" spans="1:2">
      <c r="A3412" s="726">
        <v>45191</v>
      </c>
      <c r="B3412" s="723">
        <v>27.43</v>
      </c>
    </row>
    <row r="3413" spans="1:2">
      <c r="A3413" s="726">
        <v>45194</v>
      </c>
      <c r="B3413" s="723">
        <v>27.06</v>
      </c>
    </row>
    <row r="3414" spans="1:2">
      <c r="A3414" s="726">
        <v>45195</v>
      </c>
      <c r="B3414" s="723">
        <v>26.91</v>
      </c>
    </row>
    <row r="3415" spans="1:2">
      <c r="A3415" s="726">
        <v>45196</v>
      </c>
      <c r="B3415" s="723">
        <v>27.1</v>
      </c>
    </row>
    <row r="3416" spans="1:2">
      <c r="A3416" s="726">
        <v>45197</v>
      </c>
      <c r="B3416" s="723">
        <v>27.41</v>
      </c>
    </row>
    <row r="3417" spans="1:2">
      <c r="A3417" s="726">
        <v>45198</v>
      </c>
      <c r="B3417" s="723">
        <v>27.62</v>
      </c>
    </row>
    <row r="3418" spans="1:2">
      <c r="A3418" s="726">
        <v>45201</v>
      </c>
      <c r="B3418" s="723">
        <v>27.38</v>
      </c>
    </row>
    <row r="3419" spans="1:2">
      <c r="A3419" s="726">
        <v>45202</v>
      </c>
      <c r="B3419" s="723">
        <v>27.12</v>
      </c>
    </row>
    <row r="3420" spans="1:2">
      <c r="A3420" s="726">
        <v>45203</v>
      </c>
      <c r="B3420" s="723">
        <v>27.7</v>
      </c>
    </row>
    <row r="3421" spans="1:2">
      <c r="A3421" s="726">
        <v>45204</v>
      </c>
      <c r="B3421" s="723">
        <v>27.61</v>
      </c>
    </row>
    <row r="3422" spans="1:2">
      <c r="A3422" s="726">
        <v>45205</v>
      </c>
      <c r="B3422" s="723">
        <v>27.93</v>
      </c>
    </row>
    <row r="3423" spans="1:2">
      <c r="A3423" s="726">
        <v>45208</v>
      </c>
      <c r="B3423" s="723">
        <v>27.74</v>
      </c>
    </row>
    <row r="3424" spans="1:2">
      <c r="A3424" s="726">
        <v>45209</v>
      </c>
      <c r="B3424" s="723">
        <v>28.11</v>
      </c>
    </row>
    <row r="3425" spans="1:2">
      <c r="A3425" s="726">
        <v>45210</v>
      </c>
      <c r="B3425" s="723">
        <v>28.03</v>
      </c>
    </row>
    <row r="3426" spans="1:2">
      <c r="A3426" s="726">
        <v>45212</v>
      </c>
      <c r="B3426" s="723">
        <v>27.75</v>
      </c>
    </row>
    <row r="3427" spans="1:2">
      <c r="A3427" s="726">
        <v>45215</v>
      </c>
      <c r="B3427" s="723">
        <v>27.84</v>
      </c>
    </row>
    <row r="3428" spans="1:2">
      <c r="A3428" s="726">
        <v>45216</v>
      </c>
      <c r="B3428" s="723">
        <v>27.66</v>
      </c>
    </row>
    <row r="3429" spans="1:2">
      <c r="A3429" s="726">
        <v>45217</v>
      </c>
      <c r="B3429" s="723">
        <v>26.3</v>
      </c>
    </row>
    <row r="3430" spans="1:2">
      <c r="A3430" s="726">
        <v>45218</v>
      </c>
      <c r="B3430" s="723">
        <v>26.4</v>
      </c>
    </row>
    <row r="3431" spans="1:2">
      <c r="A3431" s="726">
        <v>45219</v>
      </c>
      <c r="B3431" s="723">
        <v>26.06</v>
      </c>
    </row>
    <row r="3432" spans="1:2">
      <c r="A3432" s="726">
        <v>45222</v>
      </c>
      <c r="B3432" s="723">
        <v>26.5</v>
      </c>
    </row>
    <row r="3433" spans="1:2">
      <c r="A3433" s="726">
        <v>45223</v>
      </c>
      <c r="B3433" s="723">
        <v>26.37</v>
      </c>
    </row>
    <row r="3434" spans="1:2">
      <c r="A3434" s="726">
        <v>45224</v>
      </c>
      <c r="B3434" s="723">
        <v>25.91</v>
      </c>
    </row>
    <row r="3435" spans="1:2">
      <c r="A3435" s="726">
        <v>45225</v>
      </c>
      <c r="B3435" s="723">
        <v>26.24</v>
      </c>
    </row>
    <row r="3436" spans="1:2">
      <c r="A3436" s="726">
        <v>45226</v>
      </c>
      <c r="B3436" s="723">
        <v>25.64</v>
      </c>
    </row>
    <row r="3437" spans="1:2">
      <c r="A3437" s="726">
        <v>45229</v>
      </c>
      <c r="B3437" s="723">
        <v>25.34</v>
      </c>
    </row>
    <row r="3438" spans="1:2">
      <c r="A3438" s="726">
        <v>45230</v>
      </c>
      <c r="B3438" s="723">
        <v>25.8</v>
      </c>
    </row>
    <row r="3439" spans="1:2">
      <c r="A3439" s="726">
        <v>45231</v>
      </c>
      <c r="B3439" s="723">
        <v>24.83</v>
      </c>
    </row>
    <row r="3440" spans="1:2">
      <c r="A3440" s="726">
        <v>45233</v>
      </c>
      <c r="B3440" s="723">
        <v>25.37</v>
      </c>
    </row>
    <row r="3441" spans="1:2">
      <c r="A3441" s="726">
        <v>45236</v>
      </c>
      <c r="B3441" s="723">
        <v>25.58</v>
      </c>
    </row>
    <row r="3442" spans="1:2">
      <c r="A3442" s="726">
        <v>45237</v>
      </c>
      <c r="B3442" s="723">
        <v>25.9</v>
      </c>
    </row>
    <row r="3443" spans="1:2">
      <c r="A3443" s="726">
        <v>45238</v>
      </c>
      <c r="B3443" s="723">
        <v>26.14</v>
      </c>
    </row>
    <row r="3444" spans="1:2">
      <c r="A3444" s="726">
        <v>45239</v>
      </c>
      <c r="B3444" s="723">
        <v>25.83</v>
      </c>
    </row>
    <row r="3445" spans="1:2">
      <c r="A3445" s="726">
        <v>45240</v>
      </c>
      <c r="B3445" s="723">
        <v>26.75</v>
      </c>
    </row>
    <row r="3446" spans="1:2">
      <c r="A3446" s="726">
        <v>45243</v>
      </c>
      <c r="B3446" s="723">
        <v>26.59</v>
      </c>
    </row>
    <row r="3447" spans="1:2">
      <c r="A3447" s="726">
        <v>45244</v>
      </c>
      <c r="B3447" s="723">
        <v>27.32</v>
      </c>
    </row>
    <row r="3448" spans="1:2">
      <c r="A3448" s="726">
        <v>45246</v>
      </c>
      <c r="B3448" s="723">
        <v>27.88</v>
      </c>
    </row>
    <row r="3449" spans="1:2">
      <c r="A3449" s="726">
        <v>45247</v>
      </c>
      <c r="B3449" s="723">
        <v>27.35</v>
      </c>
    </row>
    <row r="3450" spans="1:2">
      <c r="A3450" s="726">
        <v>45250</v>
      </c>
      <c r="B3450" s="723">
        <v>28.6</v>
      </c>
    </row>
    <row r="3451" spans="1:2">
      <c r="A3451" s="726">
        <v>45251</v>
      </c>
      <c r="B3451" s="723">
        <v>28.26</v>
      </c>
    </row>
    <row r="3452" spans="1:2">
      <c r="A3452" s="726">
        <v>45252</v>
      </c>
      <c r="B3452" s="723">
        <v>28.4</v>
      </c>
    </row>
    <row r="3453" spans="1:2">
      <c r="A3453" s="726">
        <v>45253</v>
      </c>
      <c r="B3453" s="723">
        <v>28.35</v>
      </c>
    </row>
    <row r="3454" spans="1:2">
      <c r="A3454" s="726">
        <v>45254</v>
      </c>
      <c r="B3454" s="723">
        <v>28.32</v>
      </c>
    </row>
    <row r="3455" spans="1:2">
      <c r="A3455" s="726">
        <v>45257</v>
      </c>
      <c r="B3455" s="723">
        <v>29.1</v>
      </c>
    </row>
    <row r="3456" spans="1:2">
      <c r="A3456" s="726">
        <v>45258</v>
      </c>
      <c r="B3456" s="723">
        <v>29.57</v>
      </c>
    </row>
    <row r="3457" spans="1:2">
      <c r="A3457" s="726">
        <v>45259</v>
      </c>
      <c r="B3457" s="723">
        <v>28.33</v>
      </c>
    </row>
    <row r="3458" spans="1:2">
      <c r="A3458" s="726">
        <v>45260</v>
      </c>
      <c r="B3458" s="723">
        <v>28.08</v>
      </c>
    </row>
    <row r="3459" spans="1:2">
      <c r="A3459" s="726">
        <v>45261</v>
      </c>
      <c r="B3459" s="723">
        <v>28.05</v>
      </c>
    </row>
    <row r="3460" spans="1:2">
      <c r="A3460" s="726">
        <v>45264</v>
      </c>
      <c r="B3460" s="723">
        <v>28.18</v>
      </c>
    </row>
    <row r="3461" spans="1:2">
      <c r="A3461" s="726">
        <v>45265</v>
      </c>
      <c r="B3461" s="723">
        <v>28.57</v>
      </c>
    </row>
    <row r="3462" spans="1:2">
      <c r="A3462" s="726">
        <v>45266</v>
      </c>
      <c r="B3462" s="723">
        <v>28.63</v>
      </c>
    </row>
    <row r="3463" spans="1:2">
      <c r="A3463" s="726">
        <v>45267</v>
      </c>
      <c r="B3463" s="723">
        <v>28.24</v>
      </c>
    </row>
    <row r="3464" spans="1:2">
      <c r="A3464" s="726">
        <v>45268</v>
      </c>
      <c r="B3464" s="723">
        <v>28.19</v>
      </c>
    </row>
    <row r="3465" spans="1:2">
      <c r="A3465" s="726">
        <v>45271</v>
      </c>
      <c r="B3465" s="723">
        <v>28.25</v>
      </c>
    </row>
    <row r="3466" spans="1:2">
      <c r="A3466" s="726">
        <v>45272</v>
      </c>
      <c r="B3466" s="723">
        <v>28.45</v>
      </c>
    </row>
    <row r="3467" spans="1:2">
      <c r="A3467" s="726">
        <v>45273</v>
      </c>
      <c r="B3467" s="723">
        <v>29.56</v>
      </c>
    </row>
    <row r="3468" spans="1:2">
      <c r="A3468" s="726">
        <v>45274</v>
      </c>
      <c r="B3468" s="723">
        <v>29.49</v>
      </c>
    </row>
    <row r="3469" spans="1:2">
      <c r="A3469" s="726">
        <v>45275</v>
      </c>
      <c r="B3469" s="723">
        <v>29.48</v>
      </c>
    </row>
    <row r="3470" spans="1:2">
      <c r="A3470" s="726">
        <v>45278</v>
      </c>
      <c r="B3470" s="723">
        <v>28.97</v>
      </c>
    </row>
    <row r="3471" spans="1:2">
      <c r="A3471" s="726">
        <v>45279</v>
      </c>
      <c r="B3471" s="723">
        <v>29.33</v>
      </c>
    </row>
    <row r="3472" spans="1:2">
      <c r="A3472" s="726">
        <v>45280</v>
      </c>
      <c r="B3472" s="723">
        <v>28.68</v>
      </c>
    </row>
    <row r="3473" spans="1:2">
      <c r="A3473" s="726">
        <v>45281</v>
      </c>
      <c r="B3473" s="723">
        <v>29.02</v>
      </c>
    </row>
    <row r="3474" spans="1:2">
      <c r="A3474" s="726">
        <v>45282</v>
      </c>
      <c r="B3474" s="723">
        <v>28.89</v>
      </c>
    </row>
    <row r="3475" spans="1:2">
      <c r="A3475" s="726">
        <v>45286</v>
      </c>
      <c r="B3475" s="723">
        <v>29.42</v>
      </c>
    </row>
    <row r="3476" spans="1:2">
      <c r="A3476" s="726">
        <v>45287</v>
      </c>
      <c r="B3476" s="723">
        <v>29.16</v>
      </c>
    </row>
    <row r="3477" spans="1:2">
      <c r="A3477" s="726">
        <v>45288</v>
      </c>
      <c r="B3477" s="723">
        <v>29.4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518E1-FDE0-4409-BB15-BAFCEF74C13A}">
  <dimension ref="A1:O3477"/>
  <sheetViews>
    <sheetView workbookViewId="0">
      <selection sqref="A1:XFD1048576"/>
    </sheetView>
  </sheetViews>
  <sheetFormatPr defaultColWidth="8.59765625" defaultRowHeight="15.6"/>
  <cols>
    <col min="1" max="1" width="12.59765625" style="722" bestFit="1" customWidth="1"/>
    <col min="2" max="7" width="8.69921875" style="723" bestFit="1" customWidth="1"/>
    <col min="8" max="15" width="9.59765625" style="723" bestFit="1" customWidth="1"/>
    <col min="16" max="16384" width="8.59765625" style="723"/>
  </cols>
  <sheetData>
    <row r="1" spans="1:15">
      <c r="A1" s="722" t="s">
        <v>745</v>
      </c>
    </row>
    <row r="2" spans="1:15">
      <c r="B2" s="723">
        <v>2012</v>
      </c>
      <c r="C2" s="723">
        <v>2013</v>
      </c>
      <c r="D2" s="723">
        <v>2014</v>
      </c>
      <c r="E2" s="723">
        <v>2015</v>
      </c>
      <c r="F2" s="723">
        <v>2016</v>
      </c>
      <c r="G2" s="723">
        <v>2017</v>
      </c>
      <c r="H2" s="723">
        <v>2018</v>
      </c>
      <c r="I2" s="723">
        <v>2019</v>
      </c>
      <c r="J2" s="723">
        <v>2020</v>
      </c>
      <c r="K2" s="723">
        <v>2021</v>
      </c>
      <c r="L2" s="723">
        <v>2022</v>
      </c>
      <c r="M2" s="723">
        <v>2023</v>
      </c>
    </row>
    <row r="3" spans="1:15">
      <c r="A3" s="722" t="s">
        <v>741</v>
      </c>
      <c r="B3" s="724">
        <v>2007.828</v>
      </c>
      <c r="C3" s="724">
        <v>2728.9850000000001</v>
      </c>
      <c r="D3" s="724">
        <v>2976.0479999999998</v>
      </c>
      <c r="E3" s="724">
        <v>6207.1679999999997</v>
      </c>
      <c r="F3" s="724">
        <v>7351.4560000000001</v>
      </c>
      <c r="G3" s="724">
        <v>8897.8490000000002</v>
      </c>
      <c r="H3" s="724">
        <v>11256.565000000001</v>
      </c>
      <c r="I3" s="724">
        <v>13212.504999999999</v>
      </c>
      <c r="J3" s="724">
        <v>14801.445</v>
      </c>
      <c r="K3" s="724">
        <v>17565.599999999999</v>
      </c>
      <c r="L3" s="724">
        <v>20066.84</v>
      </c>
      <c r="M3" s="724">
        <v>24127.002</v>
      </c>
      <c r="N3" s="724"/>
      <c r="O3" s="724"/>
    </row>
    <row r="4" spans="1:15">
      <c r="A4" s="722" t="s">
        <v>742</v>
      </c>
      <c r="B4" s="725">
        <v>0.22173000000000001</v>
      </c>
      <c r="C4" s="725">
        <v>0.33137100000000003</v>
      </c>
      <c r="D4" s="725">
        <v>0.34255099999999999</v>
      </c>
      <c r="E4" s="725">
        <v>0.35606399999999999</v>
      </c>
      <c r="F4" s="725">
        <v>0.36975999999999998</v>
      </c>
      <c r="G4" s="725">
        <v>0.37580000000000002</v>
      </c>
      <c r="H4" s="725">
        <v>0.244308</v>
      </c>
      <c r="I4" s="725">
        <v>0.19165399999999999</v>
      </c>
      <c r="J4" s="725">
        <v>-8.7746000000000005E-2</v>
      </c>
      <c r="K4" s="725">
        <v>5.7477E-2</v>
      </c>
      <c r="L4" s="725">
        <v>0.143175</v>
      </c>
      <c r="M4" s="725">
        <v>0.15786900000000001</v>
      </c>
      <c r="N4" s="725"/>
      <c r="O4" s="725"/>
    </row>
    <row r="5" spans="1:15">
      <c r="A5" s="722" t="s">
        <v>484</v>
      </c>
      <c r="B5" s="724">
        <v>2246.2040000000002</v>
      </c>
      <c r="C5" s="724">
        <v>2618.6889999999999</v>
      </c>
      <c r="D5" s="724">
        <v>11446.407999999999</v>
      </c>
      <c r="E5" s="724">
        <v>12459.688</v>
      </c>
      <c r="F5" s="724">
        <v>13849.364</v>
      </c>
      <c r="G5" s="724">
        <v>15207.726000000001</v>
      </c>
      <c r="H5" s="724">
        <v>17473.060000000001</v>
      </c>
      <c r="I5" s="724">
        <v>15835.269</v>
      </c>
      <c r="J5" s="724">
        <v>14285.164000000001</v>
      </c>
      <c r="K5" s="724">
        <v>13770.664000000001</v>
      </c>
      <c r="L5" s="724">
        <v>13241.388000000001</v>
      </c>
      <c r="M5" s="724">
        <v>12706.279</v>
      </c>
      <c r="N5" s="724"/>
      <c r="O5" s="724"/>
    </row>
    <row r="11" spans="1:15">
      <c r="A11" s="722" t="s">
        <v>743</v>
      </c>
      <c r="B11" s="723" t="s">
        <v>746</v>
      </c>
    </row>
    <row r="12" spans="1:15">
      <c r="A12" s="726">
        <v>40982</v>
      </c>
      <c r="B12" s="723">
        <v>2.8437489999999999</v>
      </c>
    </row>
    <row r="13" spans="1:15">
      <c r="A13" s="726">
        <v>40983</v>
      </c>
      <c r="B13" s="723">
        <v>2.8437489999999999</v>
      </c>
    </row>
    <row r="14" spans="1:15">
      <c r="A14" s="726">
        <v>40984</v>
      </c>
      <c r="B14" s="723">
        <v>2.8437489999999999</v>
      </c>
    </row>
    <row r="15" spans="1:15">
      <c r="A15" s="726">
        <v>40987</v>
      </c>
      <c r="B15" s="723">
        <v>2.8437489999999999</v>
      </c>
    </row>
    <row r="16" spans="1:15">
      <c r="A16" s="726">
        <v>40988</v>
      </c>
      <c r="B16" s="723">
        <v>2.8437489999999999</v>
      </c>
    </row>
    <row r="17" spans="1:2">
      <c r="A17" s="726">
        <v>40989</v>
      </c>
      <c r="B17" s="723">
        <v>2.8437489999999999</v>
      </c>
    </row>
    <row r="18" spans="1:2">
      <c r="A18" s="726">
        <v>40990</v>
      </c>
      <c r="B18" s="723">
        <v>2.8437489999999999</v>
      </c>
    </row>
    <row r="19" spans="1:2">
      <c r="A19" s="726">
        <v>40991</v>
      </c>
      <c r="B19" s="723">
        <v>2.8437489999999999</v>
      </c>
    </row>
    <row r="20" spans="1:2">
      <c r="A20" s="726">
        <v>40994</v>
      </c>
      <c r="B20" s="723">
        <v>2.8437489999999999</v>
      </c>
    </row>
    <row r="21" spans="1:2">
      <c r="A21" s="726">
        <v>40995</v>
      </c>
      <c r="B21" s="723">
        <v>2.8437489999999999</v>
      </c>
    </row>
    <row r="22" spans="1:2">
      <c r="A22" s="726">
        <v>40996</v>
      </c>
      <c r="B22" s="723">
        <v>2.8437489999999999</v>
      </c>
    </row>
    <row r="23" spans="1:2">
      <c r="A23" s="726">
        <v>40997</v>
      </c>
      <c r="B23" s="723">
        <v>2.8437489999999999</v>
      </c>
    </row>
    <row r="24" spans="1:2">
      <c r="A24" s="726">
        <v>40998</v>
      </c>
      <c r="B24" s="723">
        <v>2.8437489999999999</v>
      </c>
    </row>
    <row r="25" spans="1:2">
      <c r="A25" s="726">
        <v>41001</v>
      </c>
      <c r="B25" s="723">
        <v>2.8437489999999999</v>
      </c>
    </row>
    <row r="26" spans="1:2">
      <c r="A26" s="726">
        <v>41002</v>
      </c>
      <c r="B26" s="723">
        <v>2.8437489999999999</v>
      </c>
    </row>
    <row r="27" spans="1:2">
      <c r="A27" s="726">
        <v>41003</v>
      </c>
      <c r="B27" s="723">
        <v>2.8437489999999999</v>
      </c>
    </row>
    <row r="28" spans="1:2">
      <c r="A28" s="726">
        <v>41004</v>
      </c>
      <c r="B28" s="723">
        <v>2.8437489999999999</v>
      </c>
    </row>
    <row r="29" spans="1:2">
      <c r="A29" s="726">
        <v>41008</v>
      </c>
      <c r="B29" s="723">
        <v>2.8437489999999999</v>
      </c>
    </row>
    <row r="30" spans="1:2">
      <c r="A30" s="726">
        <v>41009</v>
      </c>
      <c r="B30" s="723">
        <v>2.8437489999999999</v>
      </c>
    </row>
    <row r="31" spans="1:2">
      <c r="A31" s="726">
        <v>41010</v>
      </c>
      <c r="B31" s="723">
        <v>2.8437489999999999</v>
      </c>
    </row>
    <row r="32" spans="1:2">
      <c r="A32" s="726">
        <v>41011</v>
      </c>
      <c r="B32" s="723">
        <v>2.8437489999999999</v>
      </c>
    </row>
    <row r="33" spans="1:2">
      <c r="A33" s="726">
        <v>41012</v>
      </c>
      <c r="B33" s="723">
        <v>2.8437489999999999</v>
      </c>
    </row>
    <row r="34" spans="1:2">
      <c r="A34" s="726">
        <v>41015</v>
      </c>
      <c r="B34" s="723">
        <v>2.8437489999999999</v>
      </c>
    </row>
    <row r="35" spans="1:2">
      <c r="A35" s="726">
        <v>41016</v>
      </c>
      <c r="B35" s="723">
        <v>2.8437489999999999</v>
      </c>
    </row>
    <row r="36" spans="1:2">
      <c r="A36" s="726">
        <v>41017</v>
      </c>
      <c r="B36" s="723">
        <v>2.8437489999999999</v>
      </c>
    </row>
    <row r="37" spans="1:2">
      <c r="A37" s="726">
        <v>41018</v>
      </c>
      <c r="B37" s="723">
        <v>2.8437489999999999</v>
      </c>
    </row>
    <row r="38" spans="1:2">
      <c r="A38" s="726">
        <v>41019</v>
      </c>
      <c r="B38" s="723">
        <v>2.8437489999999999</v>
      </c>
    </row>
    <row r="39" spans="1:2">
      <c r="A39" s="726">
        <v>41022</v>
      </c>
      <c r="B39" s="723">
        <v>2.8437489999999999</v>
      </c>
    </row>
    <row r="40" spans="1:2">
      <c r="A40" s="726">
        <v>41023</v>
      </c>
      <c r="B40" s="723">
        <v>2.8437489999999999</v>
      </c>
    </row>
    <row r="41" spans="1:2">
      <c r="A41" s="726">
        <v>41024</v>
      </c>
      <c r="B41" s="723">
        <v>2.8437489999999999</v>
      </c>
    </row>
    <row r="42" spans="1:2">
      <c r="A42" s="726">
        <v>41025</v>
      </c>
      <c r="B42" s="723">
        <v>2.8437489999999999</v>
      </c>
    </row>
    <row r="43" spans="1:2">
      <c r="A43" s="726">
        <v>41026</v>
      </c>
      <c r="B43" s="723">
        <v>2.8437489999999999</v>
      </c>
    </row>
    <row r="44" spans="1:2">
      <c r="A44" s="726">
        <v>41029</v>
      </c>
      <c r="B44" s="723">
        <v>2.8437489999999999</v>
      </c>
    </row>
    <row r="45" spans="1:2">
      <c r="A45" s="726">
        <v>41031</v>
      </c>
      <c r="B45" s="723">
        <v>2.8437489999999999</v>
      </c>
    </row>
    <row r="46" spans="1:2">
      <c r="A46" s="726">
        <v>41032</v>
      </c>
      <c r="B46" s="723">
        <v>2.8437489999999999</v>
      </c>
    </row>
    <row r="47" spans="1:2">
      <c r="A47" s="726">
        <v>41033</v>
      </c>
      <c r="B47" s="723">
        <v>2.8437489999999999</v>
      </c>
    </row>
    <row r="48" spans="1:2">
      <c r="A48" s="726">
        <v>41036</v>
      </c>
      <c r="B48" s="723">
        <v>2.8437489999999999</v>
      </c>
    </row>
    <row r="49" spans="1:2">
      <c r="A49" s="726">
        <v>41037</v>
      </c>
      <c r="B49" s="723">
        <v>2.8437489999999999</v>
      </c>
    </row>
    <row r="50" spans="1:2">
      <c r="A50" s="726">
        <v>41038</v>
      </c>
      <c r="B50" s="723">
        <v>2.8437489999999999</v>
      </c>
    </row>
    <row r="51" spans="1:2">
      <c r="A51" s="726">
        <v>41039</v>
      </c>
      <c r="B51" s="723">
        <v>2.8437489999999999</v>
      </c>
    </row>
    <row r="52" spans="1:2">
      <c r="A52" s="726">
        <v>41040</v>
      </c>
      <c r="B52" s="723">
        <v>2.8437489999999999</v>
      </c>
    </row>
    <row r="53" spans="1:2">
      <c r="A53" s="726">
        <v>41043</v>
      </c>
      <c r="B53" s="723">
        <v>2.8437489999999999</v>
      </c>
    </row>
    <row r="54" spans="1:2">
      <c r="A54" s="726">
        <v>41044</v>
      </c>
      <c r="B54" s="723">
        <v>2.8437489999999999</v>
      </c>
    </row>
    <row r="55" spans="1:2">
      <c r="A55" s="726">
        <v>41045</v>
      </c>
      <c r="B55" s="723">
        <v>2.8437489999999999</v>
      </c>
    </row>
    <row r="56" spans="1:2">
      <c r="A56" s="726">
        <v>41046</v>
      </c>
      <c r="B56" s="723">
        <v>2.8437489999999999</v>
      </c>
    </row>
    <row r="57" spans="1:2">
      <c r="A57" s="726">
        <v>41047</v>
      </c>
      <c r="B57" s="723">
        <v>2.8437489999999999</v>
      </c>
    </row>
    <row r="58" spans="1:2">
      <c r="A58" s="726">
        <v>41050</v>
      </c>
      <c r="B58" s="723">
        <v>2.8437489999999999</v>
      </c>
    </row>
    <row r="59" spans="1:2">
      <c r="A59" s="726">
        <v>41051</v>
      </c>
      <c r="B59" s="723">
        <v>2.8437489999999999</v>
      </c>
    </row>
    <row r="60" spans="1:2">
      <c r="A60" s="726">
        <v>41052</v>
      </c>
      <c r="B60" s="723">
        <v>2.8437489999999999</v>
      </c>
    </row>
    <row r="61" spans="1:2">
      <c r="A61" s="726">
        <v>41053</v>
      </c>
      <c r="B61" s="723">
        <v>2.8437489999999999</v>
      </c>
    </row>
    <row r="62" spans="1:2">
      <c r="A62" s="726">
        <v>41054</v>
      </c>
      <c r="B62" s="723">
        <v>2.8437489999999999</v>
      </c>
    </row>
    <row r="63" spans="1:2">
      <c r="A63" s="726">
        <v>41057</v>
      </c>
      <c r="B63" s="723">
        <v>2.8437489999999999</v>
      </c>
    </row>
    <row r="64" spans="1:2">
      <c r="A64" s="726">
        <v>41058</v>
      </c>
      <c r="B64" s="723">
        <v>2.8437489999999999</v>
      </c>
    </row>
    <row r="65" spans="1:2">
      <c r="A65" s="726">
        <v>41059</v>
      </c>
      <c r="B65" s="723">
        <v>2.8437489999999999</v>
      </c>
    </row>
    <row r="66" spans="1:2">
      <c r="A66" s="726">
        <v>41060</v>
      </c>
      <c r="B66" s="723">
        <v>2.8437489999999999</v>
      </c>
    </row>
    <row r="67" spans="1:2">
      <c r="A67" s="726">
        <v>41061</v>
      </c>
      <c r="B67" s="723">
        <v>2.0212490000000001</v>
      </c>
    </row>
    <row r="68" spans="1:2">
      <c r="A68" s="726">
        <v>41064</v>
      </c>
      <c r="B68" s="723">
        <v>2.0212490000000001</v>
      </c>
    </row>
    <row r="69" spans="1:2">
      <c r="A69" s="726">
        <v>41065</v>
      </c>
      <c r="B69" s="723">
        <v>2.0212490000000001</v>
      </c>
    </row>
    <row r="70" spans="1:2">
      <c r="A70" s="726">
        <v>41066</v>
      </c>
      <c r="B70" s="723">
        <v>2.0212490000000001</v>
      </c>
    </row>
    <row r="71" spans="1:2">
      <c r="A71" s="726">
        <v>41068</v>
      </c>
      <c r="B71" s="723">
        <v>1.9249989999999999</v>
      </c>
    </row>
    <row r="72" spans="1:2">
      <c r="A72" s="726">
        <v>41071</v>
      </c>
      <c r="B72" s="723">
        <v>1.9249989999999999</v>
      </c>
    </row>
    <row r="73" spans="1:2">
      <c r="A73" s="726">
        <v>41072</v>
      </c>
      <c r="B73" s="723">
        <v>1.9249989999999999</v>
      </c>
    </row>
    <row r="74" spans="1:2">
      <c r="A74" s="726">
        <v>41073</v>
      </c>
      <c r="B74" s="723">
        <v>1.9249989999999999</v>
      </c>
    </row>
    <row r="75" spans="1:2">
      <c r="A75" s="726">
        <v>41074</v>
      </c>
      <c r="B75" s="723">
        <v>1.9249989999999999</v>
      </c>
    </row>
    <row r="76" spans="1:2">
      <c r="A76" s="726">
        <v>41075</v>
      </c>
      <c r="B76" s="723">
        <v>1.9249989999999999</v>
      </c>
    </row>
    <row r="77" spans="1:2">
      <c r="A77" s="726">
        <v>41078</v>
      </c>
      <c r="B77" s="723">
        <v>1.9249989999999999</v>
      </c>
    </row>
    <row r="78" spans="1:2">
      <c r="A78" s="726">
        <v>41079</v>
      </c>
      <c r="B78" s="723">
        <v>1.9249989999999999</v>
      </c>
    </row>
    <row r="79" spans="1:2">
      <c r="A79" s="726">
        <v>41080</v>
      </c>
      <c r="B79" s="723">
        <v>1.9249989999999999</v>
      </c>
    </row>
    <row r="80" spans="1:2">
      <c r="A80" s="726">
        <v>41081</v>
      </c>
      <c r="B80" s="723">
        <v>1.9249989999999999</v>
      </c>
    </row>
    <row r="81" spans="1:2">
      <c r="A81" s="726">
        <v>41082</v>
      </c>
      <c r="B81" s="723">
        <v>1.9249989999999999</v>
      </c>
    </row>
    <row r="82" spans="1:2">
      <c r="A82" s="726">
        <v>41085</v>
      </c>
      <c r="B82" s="723">
        <v>1.9249989999999999</v>
      </c>
    </row>
    <row r="83" spans="1:2">
      <c r="A83" s="726">
        <v>41086</v>
      </c>
      <c r="B83" s="723">
        <v>1.9249989999999999</v>
      </c>
    </row>
    <row r="84" spans="1:2">
      <c r="A84" s="726">
        <v>41087</v>
      </c>
      <c r="B84" s="723">
        <v>1.9249989999999999</v>
      </c>
    </row>
    <row r="85" spans="1:2">
      <c r="A85" s="726">
        <v>41088</v>
      </c>
      <c r="B85" s="723">
        <v>1.9249989999999999</v>
      </c>
    </row>
    <row r="86" spans="1:2">
      <c r="A86" s="726">
        <v>41089</v>
      </c>
      <c r="B86" s="723">
        <v>1.9249989999999999</v>
      </c>
    </row>
    <row r="87" spans="1:2">
      <c r="A87" s="726">
        <v>41092</v>
      </c>
      <c r="B87" s="723">
        <v>1.9249989999999999</v>
      </c>
    </row>
    <row r="88" spans="1:2">
      <c r="A88" s="726">
        <v>41093</v>
      </c>
      <c r="B88" s="723">
        <v>1.9249989999999999</v>
      </c>
    </row>
    <row r="89" spans="1:2">
      <c r="A89" s="726">
        <v>41094</v>
      </c>
      <c r="B89" s="723">
        <v>1.9249989999999999</v>
      </c>
    </row>
    <row r="90" spans="1:2">
      <c r="A90" s="726">
        <v>41095</v>
      </c>
      <c r="B90" s="723">
        <v>1.9249989999999999</v>
      </c>
    </row>
    <row r="91" spans="1:2">
      <c r="A91" s="726">
        <v>41096</v>
      </c>
      <c r="B91" s="723">
        <v>1.9249989999999999</v>
      </c>
    </row>
    <row r="92" spans="1:2">
      <c r="A92" s="726">
        <v>41100</v>
      </c>
      <c r="B92" s="723">
        <v>1.9249989999999999</v>
      </c>
    </row>
    <row r="93" spans="1:2">
      <c r="A93" s="726">
        <v>41101</v>
      </c>
      <c r="B93" s="723">
        <v>1.9249989999999999</v>
      </c>
    </row>
    <row r="94" spans="1:2">
      <c r="A94" s="726">
        <v>41102</v>
      </c>
      <c r="B94" s="723">
        <v>1.9249989999999999</v>
      </c>
    </row>
    <row r="95" spans="1:2">
      <c r="A95" s="726">
        <v>41103</v>
      </c>
      <c r="B95" s="723">
        <v>1.9249989999999999</v>
      </c>
    </row>
    <row r="96" spans="1:2">
      <c r="A96" s="726">
        <v>41106</v>
      </c>
      <c r="B96" s="723">
        <v>1.9249989999999999</v>
      </c>
    </row>
    <row r="97" spans="1:2">
      <c r="A97" s="726">
        <v>41107</v>
      </c>
      <c r="B97" s="723">
        <v>1.9249989999999999</v>
      </c>
    </row>
    <row r="98" spans="1:2">
      <c r="A98" s="726">
        <v>41108</v>
      </c>
      <c r="B98" s="723">
        <v>1.9249989999999999</v>
      </c>
    </row>
    <row r="99" spans="1:2">
      <c r="A99" s="726">
        <v>41109</v>
      </c>
      <c r="B99" s="723">
        <v>1.9249989999999999</v>
      </c>
    </row>
    <row r="100" spans="1:2">
      <c r="A100" s="726">
        <v>41110</v>
      </c>
      <c r="B100" s="723">
        <v>1.9249989999999999</v>
      </c>
    </row>
    <row r="101" spans="1:2">
      <c r="A101" s="726">
        <v>41113</v>
      </c>
      <c r="B101" s="723">
        <v>1.9249989999999999</v>
      </c>
    </row>
    <row r="102" spans="1:2">
      <c r="A102" s="726">
        <v>41114</v>
      </c>
      <c r="B102" s="723">
        <v>1.9249989999999999</v>
      </c>
    </row>
    <row r="103" spans="1:2">
      <c r="A103" s="726">
        <v>41115</v>
      </c>
      <c r="B103" s="723">
        <v>1.9249989999999999</v>
      </c>
    </row>
    <row r="104" spans="1:2">
      <c r="A104" s="726">
        <v>41116</v>
      </c>
      <c r="B104" s="723">
        <v>1.9249989999999999</v>
      </c>
    </row>
    <row r="105" spans="1:2">
      <c r="A105" s="726">
        <v>41117</v>
      </c>
      <c r="B105" s="723">
        <v>1.9249989999999999</v>
      </c>
    </row>
    <row r="106" spans="1:2">
      <c r="A106" s="726">
        <v>41120</v>
      </c>
      <c r="B106" s="723">
        <v>1.9249989999999999</v>
      </c>
    </row>
    <row r="107" spans="1:2">
      <c r="A107" s="726">
        <v>41121</v>
      </c>
      <c r="B107" s="723">
        <v>1.7499990000000001</v>
      </c>
    </row>
    <row r="108" spans="1:2">
      <c r="A108" s="726">
        <v>41122</v>
      </c>
      <c r="B108" s="723">
        <v>1.7499990000000001</v>
      </c>
    </row>
    <row r="109" spans="1:2">
      <c r="A109" s="726">
        <v>41123</v>
      </c>
      <c r="B109" s="723">
        <v>1.7499990000000001</v>
      </c>
    </row>
    <row r="110" spans="1:2">
      <c r="A110" s="726">
        <v>41124</v>
      </c>
      <c r="B110" s="723">
        <v>1.7499990000000001</v>
      </c>
    </row>
    <row r="111" spans="1:2">
      <c r="A111" s="726">
        <v>41127</v>
      </c>
      <c r="B111" s="723">
        <v>1.7499990000000001</v>
      </c>
    </row>
    <row r="112" spans="1:2">
      <c r="A112" s="726">
        <v>41128</v>
      </c>
      <c r="B112" s="723">
        <v>1.7499990000000001</v>
      </c>
    </row>
    <row r="113" spans="1:2">
      <c r="A113" s="726">
        <v>41129</v>
      </c>
      <c r="B113" s="723">
        <v>1.7499990000000001</v>
      </c>
    </row>
    <row r="114" spans="1:2">
      <c r="A114" s="726">
        <v>41130</v>
      </c>
      <c r="B114" s="723">
        <v>1.7499990000000001</v>
      </c>
    </row>
    <row r="115" spans="1:2">
      <c r="A115" s="726">
        <v>41131</v>
      </c>
      <c r="B115" s="723">
        <v>1.7499990000000001</v>
      </c>
    </row>
    <row r="116" spans="1:2">
      <c r="A116" s="726">
        <v>41134</v>
      </c>
      <c r="B116" s="723">
        <v>1.7499990000000001</v>
      </c>
    </row>
    <row r="117" spans="1:2">
      <c r="A117" s="726">
        <v>41135</v>
      </c>
      <c r="B117" s="723">
        <v>1.9249989999999999</v>
      </c>
    </row>
    <row r="118" spans="1:2">
      <c r="A118" s="726">
        <v>41136</v>
      </c>
      <c r="B118" s="723">
        <v>1.9249989999999999</v>
      </c>
    </row>
    <row r="119" spans="1:2">
      <c r="A119" s="726">
        <v>41137</v>
      </c>
      <c r="B119" s="723">
        <v>1.9249989999999999</v>
      </c>
    </row>
    <row r="120" spans="1:2">
      <c r="A120" s="726">
        <v>41138</v>
      </c>
      <c r="B120" s="723">
        <v>1.9249989999999999</v>
      </c>
    </row>
    <row r="121" spans="1:2">
      <c r="A121" s="726">
        <v>41141</v>
      </c>
      <c r="B121" s="723">
        <v>1.9249989999999999</v>
      </c>
    </row>
    <row r="122" spans="1:2">
      <c r="A122" s="726">
        <v>41142</v>
      </c>
      <c r="B122" s="723">
        <v>1.9249989999999999</v>
      </c>
    </row>
    <row r="123" spans="1:2">
      <c r="A123" s="726">
        <v>41143</v>
      </c>
      <c r="B123" s="723">
        <v>1.9249989999999999</v>
      </c>
    </row>
    <row r="124" spans="1:2">
      <c r="A124" s="726">
        <v>41144</v>
      </c>
      <c r="B124" s="723">
        <v>1.9249989999999999</v>
      </c>
    </row>
    <row r="125" spans="1:2">
      <c r="A125" s="726">
        <v>41145</v>
      </c>
      <c r="B125" s="723">
        <v>1.9249989999999999</v>
      </c>
    </row>
    <row r="126" spans="1:2">
      <c r="A126" s="726">
        <v>41148</v>
      </c>
      <c r="B126" s="723">
        <v>1.9249989999999999</v>
      </c>
    </row>
    <row r="127" spans="1:2">
      <c r="A127" s="726">
        <v>41149</v>
      </c>
      <c r="B127" s="723">
        <v>1.9249989999999999</v>
      </c>
    </row>
    <row r="128" spans="1:2">
      <c r="A128" s="726">
        <v>41150</v>
      </c>
      <c r="B128" s="723">
        <v>1.9249989999999999</v>
      </c>
    </row>
    <row r="129" spans="1:2">
      <c r="A129" s="726">
        <v>41151</v>
      </c>
      <c r="B129" s="723">
        <v>1.9249989999999999</v>
      </c>
    </row>
    <row r="130" spans="1:2">
      <c r="A130" s="726">
        <v>41152</v>
      </c>
      <c r="B130" s="723">
        <v>1.9249989999999999</v>
      </c>
    </row>
    <row r="131" spans="1:2">
      <c r="A131" s="726">
        <v>41155</v>
      </c>
      <c r="B131" s="723">
        <v>1.9249989999999999</v>
      </c>
    </row>
    <row r="132" spans="1:2">
      <c r="A132" s="726">
        <v>41156</v>
      </c>
      <c r="B132" s="723">
        <v>1.9249989999999999</v>
      </c>
    </row>
    <row r="133" spans="1:2">
      <c r="A133" s="726">
        <v>41157</v>
      </c>
      <c r="B133" s="723">
        <v>1.9249989999999999</v>
      </c>
    </row>
    <row r="134" spans="1:2">
      <c r="A134" s="726">
        <v>41158</v>
      </c>
      <c r="B134" s="723">
        <v>1.9249989999999999</v>
      </c>
    </row>
    <row r="135" spans="1:2">
      <c r="A135" s="726">
        <v>41162</v>
      </c>
      <c r="B135" s="723">
        <v>1.9249989999999999</v>
      </c>
    </row>
    <row r="136" spans="1:2">
      <c r="A136" s="726">
        <v>41163</v>
      </c>
      <c r="B136" s="723">
        <v>1.9249989999999999</v>
      </c>
    </row>
    <row r="137" spans="1:2">
      <c r="A137" s="726">
        <v>41164</v>
      </c>
      <c r="B137" s="723">
        <v>1.9249989999999999</v>
      </c>
    </row>
    <row r="138" spans="1:2">
      <c r="A138" s="726">
        <v>41165</v>
      </c>
      <c r="B138" s="723">
        <v>1.9249989999999999</v>
      </c>
    </row>
    <row r="139" spans="1:2">
      <c r="A139" s="726">
        <v>41166</v>
      </c>
      <c r="B139" s="723">
        <v>1.9249989999999999</v>
      </c>
    </row>
    <row r="140" spans="1:2">
      <c r="A140" s="726">
        <v>41169</v>
      </c>
      <c r="B140" s="723">
        <v>1.9249989999999999</v>
      </c>
    </row>
    <row r="141" spans="1:2">
      <c r="A141" s="726">
        <v>41170</v>
      </c>
      <c r="B141" s="723">
        <v>1.9249989999999999</v>
      </c>
    </row>
    <row r="142" spans="1:2">
      <c r="A142" s="726">
        <v>41171</v>
      </c>
      <c r="B142" s="723">
        <v>1.9249989999999999</v>
      </c>
    </row>
    <row r="143" spans="1:2">
      <c r="A143" s="726">
        <v>41172</v>
      </c>
      <c r="B143" s="723">
        <v>1.9249989999999999</v>
      </c>
    </row>
    <row r="144" spans="1:2">
      <c r="A144" s="726">
        <v>41173</v>
      </c>
      <c r="B144" s="723">
        <v>1.9249989999999999</v>
      </c>
    </row>
    <row r="145" spans="1:2">
      <c r="A145" s="726">
        <v>41176</v>
      </c>
      <c r="B145" s="723">
        <v>1.9249989999999999</v>
      </c>
    </row>
    <row r="146" spans="1:2">
      <c r="A146" s="726">
        <v>41177</v>
      </c>
      <c r="B146" s="723">
        <v>1.9249989999999999</v>
      </c>
    </row>
    <row r="147" spans="1:2">
      <c r="A147" s="726">
        <v>41178</v>
      </c>
      <c r="B147" s="723">
        <v>1.9249989999999999</v>
      </c>
    </row>
    <row r="148" spans="1:2">
      <c r="A148" s="726">
        <v>41179</v>
      </c>
      <c r="B148" s="723">
        <v>1.9249989999999999</v>
      </c>
    </row>
    <row r="149" spans="1:2">
      <c r="A149" s="726">
        <v>41180</v>
      </c>
      <c r="B149" s="723">
        <v>1.9249989999999999</v>
      </c>
    </row>
    <row r="150" spans="1:2">
      <c r="A150" s="726">
        <v>41183</v>
      </c>
      <c r="B150" s="723">
        <v>1.9249989999999999</v>
      </c>
    </row>
    <row r="151" spans="1:2">
      <c r="A151" s="726">
        <v>41184</v>
      </c>
      <c r="B151" s="723">
        <v>1.9249989999999999</v>
      </c>
    </row>
    <row r="152" spans="1:2">
      <c r="A152" s="726">
        <v>41185</v>
      </c>
      <c r="B152" s="723">
        <v>1.9249989999999999</v>
      </c>
    </row>
    <row r="153" spans="1:2">
      <c r="A153" s="726">
        <v>41186</v>
      </c>
      <c r="B153" s="723">
        <v>1.9249989999999999</v>
      </c>
    </row>
    <row r="154" spans="1:2">
      <c r="A154" s="726">
        <v>41187</v>
      </c>
      <c r="B154" s="723">
        <v>1.9249989999999999</v>
      </c>
    </row>
    <row r="155" spans="1:2">
      <c r="A155" s="726">
        <v>41190</v>
      </c>
      <c r="B155" s="723">
        <v>1.9249989999999999</v>
      </c>
    </row>
    <row r="156" spans="1:2">
      <c r="A156" s="726">
        <v>41191</v>
      </c>
      <c r="B156" s="723">
        <v>1.9249989999999999</v>
      </c>
    </row>
    <row r="157" spans="1:2">
      <c r="A157" s="726">
        <v>41192</v>
      </c>
      <c r="B157" s="723">
        <v>1.9249989999999999</v>
      </c>
    </row>
    <row r="158" spans="1:2">
      <c r="A158" s="726">
        <v>41193</v>
      </c>
      <c r="B158" s="723">
        <v>1.9249989999999999</v>
      </c>
    </row>
    <row r="159" spans="1:2">
      <c r="A159" s="726">
        <v>41197</v>
      </c>
      <c r="B159" s="723">
        <v>2.1874989999999999</v>
      </c>
    </row>
    <row r="160" spans="1:2">
      <c r="A160" s="726">
        <v>41198</v>
      </c>
      <c r="B160" s="723">
        <v>2.1874989999999999</v>
      </c>
    </row>
    <row r="161" spans="1:2">
      <c r="A161" s="726">
        <v>41199</v>
      </c>
      <c r="B161" s="723">
        <v>2.869999</v>
      </c>
    </row>
    <row r="162" spans="1:2">
      <c r="A162" s="726">
        <v>41200</v>
      </c>
      <c r="B162" s="723">
        <v>2.869999</v>
      </c>
    </row>
    <row r="163" spans="1:2">
      <c r="A163" s="726">
        <v>41201</v>
      </c>
      <c r="B163" s="723">
        <v>2.869999</v>
      </c>
    </row>
    <row r="164" spans="1:2">
      <c r="A164" s="726">
        <v>41204</v>
      </c>
      <c r="B164" s="723">
        <v>2.869999</v>
      </c>
    </row>
    <row r="165" spans="1:2">
      <c r="A165" s="726">
        <v>41205</v>
      </c>
      <c r="B165" s="723">
        <v>3.4999989999999999</v>
      </c>
    </row>
    <row r="166" spans="1:2">
      <c r="A166" s="726">
        <v>41206</v>
      </c>
      <c r="B166" s="723">
        <v>3.4999989999999999</v>
      </c>
    </row>
    <row r="167" spans="1:2">
      <c r="A167" s="726">
        <v>41207</v>
      </c>
      <c r="B167" s="723">
        <v>3.9374989999999999</v>
      </c>
    </row>
    <row r="168" spans="1:2">
      <c r="A168" s="726">
        <v>41208</v>
      </c>
      <c r="B168" s="723">
        <v>4.1124989999999997</v>
      </c>
    </row>
    <row r="169" spans="1:2">
      <c r="A169" s="726">
        <v>41211</v>
      </c>
      <c r="B169" s="723">
        <v>4.1124989999999997</v>
      </c>
    </row>
    <row r="170" spans="1:2">
      <c r="A170" s="726">
        <v>41212</v>
      </c>
      <c r="B170" s="723">
        <v>4.3662489999999998</v>
      </c>
    </row>
    <row r="171" spans="1:2">
      <c r="A171" s="726">
        <v>41213</v>
      </c>
      <c r="B171" s="723">
        <v>4.3662489999999998</v>
      </c>
    </row>
    <row r="172" spans="1:2">
      <c r="A172" s="726">
        <v>41214</v>
      </c>
      <c r="B172" s="723">
        <v>4.3662489999999998</v>
      </c>
    </row>
    <row r="173" spans="1:2">
      <c r="A173" s="726">
        <v>41218</v>
      </c>
      <c r="B173" s="723">
        <v>4.3662489999999998</v>
      </c>
    </row>
    <row r="174" spans="1:2">
      <c r="A174" s="726">
        <v>41219</v>
      </c>
      <c r="B174" s="723">
        <v>4.3662489999999998</v>
      </c>
    </row>
    <row r="175" spans="1:2">
      <c r="A175" s="726">
        <v>41220</v>
      </c>
      <c r="B175" s="723">
        <v>4.3662489999999998</v>
      </c>
    </row>
    <row r="176" spans="1:2">
      <c r="A176" s="726">
        <v>41221</v>
      </c>
      <c r="B176" s="723">
        <v>4.3662489999999998</v>
      </c>
    </row>
    <row r="177" spans="1:2">
      <c r="A177" s="726">
        <v>41222</v>
      </c>
      <c r="B177" s="723">
        <v>4.3662489999999998</v>
      </c>
    </row>
    <row r="178" spans="1:2">
      <c r="A178" s="726">
        <v>41225</v>
      </c>
      <c r="B178" s="723">
        <v>4.3662489999999998</v>
      </c>
    </row>
    <row r="179" spans="1:2">
      <c r="A179" s="726">
        <v>41226</v>
      </c>
      <c r="B179" s="723">
        <v>4.3662489999999998</v>
      </c>
    </row>
    <row r="180" spans="1:2">
      <c r="A180" s="726">
        <v>41227</v>
      </c>
      <c r="B180" s="723">
        <v>4.3662489999999998</v>
      </c>
    </row>
    <row r="181" spans="1:2">
      <c r="A181" s="726">
        <v>41229</v>
      </c>
      <c r="B181" s="723">
        <v>4.3662489999999998</v>
      </c>
    </row>
    <row r="182" spans="1:2">
      <c r="A182" s="726">
        <v>41232</v>
      </c>
      <c r="B182" s="723">
        <v>4.3662489999999998</v>
      </c>
    </row>
    <row r="183" spans="1:2">
      <c r="A183" s="726">
        <v>41234</v>
      </c>
      <c r="B183" s="723">
        <v>4.3662489999999998</v>
      </c>
    </row>
    <row r="184" spans="1:2">
      <c r="A184" s="726">
        <v>41235</v>
      </c>
      <c r="B184" s="723">
        <v>4.3662489999999998</v>
      </c>
    </row>
    <row r="185" spans="1:2">
      <c r="A185" s="726">
        <v>41236</v>
      </c>
      <c r="B185" s="723">
        <v>4.3662489999999998</v>
      </c>
    </row>
    <row r="186" spans="1:2">
      <c r="A186" s="726">
        <v>41239</v>
      </c>
      <c r="B186" s="723">
        <v>4.3662489999999998</v>
      </c>
    </row>
    <row r="187" spans="1:2">
      <c r="A187" s="726">
        <v>41240</v>
      </c>
      <c r="B187" s="723">
        <v>4.3662489999999998</v>
      </c>
    </row>
    <row r="188" spans="1:2">
      <c r="A188" s="726">
        <v>41241</v>
      </c>
      <c r="B188" s="723">
        <v>4.3662489999999998</v>
      </c>
    </row>
    <row r="189" spans="1:2">
      <c r="A189" s="726">
        <v>41242</v>
      </c>
      <c r="B189" s="723">
        <v>4.3662489999999998</v>
      </c>
    </row>
    <row r="190" spans="1:2">
      <c r="A190" s="726">
        <v>41243</v>
      </c>
      <c r="B190" s="723">
        <v>4.3662489999999998</v>
      </c>
    </row>
    <row r="191" spans="1:2">
      <c r="A191" s="726">
        <v>41246</v>
      </c>
      <c r="B191" s="723">
        <v>4.3662489999999998</v>
      </c>
    </row>
    <row r="192" spans="1:2">
      <c r="A192" s="726">
        <v>41247</v>
      </c>
      <c r="B192" s="723">
        <v>4.3662489999999998</v>
      </c>
    </row>
    <row r="193" spans="1:2">
      <c r="A193" s="726">
        <v>41248</v>
      </c>
      <c r="B193" s="723">
        <v>5.1124999999999998</v>
      </c>
    </row>
    <row r="194" spans="1:2">
      <c r="A194" s="726">
        <v>41249</v>
      </c>
      <c r="B194" s="723">
        <v>5.3975</v>
      </c>
    </row>
    <row r="195" spans="1:2">
      <c r="A195" s="726">
        <v>41250</v>
      </c>
      <c r="B195" s="723">
        <v>5.46875</v>
      </c>
    </row>
    <row r="196" spans="1:2">
      <c r="A196" s="726">
        <v>41253</v>
      </c>
      <c r="B196" s="723">
        <v>5.375</v>
      </c>
    </row>
    <row r="197" spans="1:2">
      <c r="A197" s="726">
        <v>41254</v>
      </c>
      <c r="B197" s="723">
        <v>5.35</v>
      </c>
    </row>
    <row r="198" spans="1:2">
      <c r="A198" s="726">
        <v>41255</v>
      </c>
      <c r="B198" s="723">
        <v>5.375</v>
      </c>
    </row>
    <row r="199" spans="1:2">
      <c r="A199" s="726">
        <v>41256</v>
      </c>
      <c r="B199" s="723">
        <v>5.4124999999999996</v>
      </c>
    </row>
    <row r="200" spans="1:2">
      <c r="A200" s="726">
        <v>41257</v>
      </c>
      <c r="B200" s="723">
        <v>5.4375</v>
      </c>
    </row>
    <row r="201" spans="1:2">
      <c r="A201" s="726">
        <v>41260</v>
      </c>
      <c r="B201" s="723">
        <v>5.625</v>
      </c>
    </row>
    <row r="202" spans="1:2">
      <c r="A202" s="726">
        <v>41261</v>
      </c>
      <c r="B202" s="723">
        <v>5.8</v>
      </c>
    </row>
    <row r="203" spans="1:2">
      <c r="A203" s="726">
        <v>41262</v>
      </c>
      <c r="B203" s="723">
        <v>5.8125</v>
      </c>
    </row>
    <row r="204" spans="1:2">
      <c r="A204" s="726">
        <v>41263</v>
      </c>
      <c r="B204" s="723">
        <v>5.81</v>
      </c>
    </row>
    <row r="205" spans="1:2">
      <c r="A205" s="726">
        <v>41264</v>
      </c>
      <c r="B205" s="723">
        <v>5.78125</v>
      </c>
    </row>
    <row r="206" spans="1:2">
      <c r="A206" s="726">
        <v>41269</v>
      </c>
      <c r="B206" s="723">
        <v>5.6875</v>
      </c>
    </row>
    <row r="207" spans="1:2">
      <c r="A207" s="726">
        <v>41270</v>
      </c>
      <c r="B207" s="723">
        <v>5.6375000000000002</v>
      </c>
    </row>
    <row r="208" spans="1:2">
      <c r="A208" s="726">
        <v>41271</v>
      </c>
      <c r="B208" s="723">
        <v>5.78125</v>
      </c>
    </row>
    <row r="209" spans="1:2">
      <c r="A209" s="726">
        <v>41276</v>
      </c>
      <c r="B209" s="723">
        <v>5.6875</v>
      </c>
    </row>
    <row r="210" spans="1:2">
      <c r="A210" s="726">
        <v>41277</v>
      </c>
      <c r="B210" s="723">
        <v>5.55</v>
      </c>
    </row>
    <row r="211" spans="1:2">
      <c r="A211" s="726">
        <v>41278</v>
      </c>
      <c r="B211" s="723">
        <v>5.7374999999999998</v>
      </c>
    </row>
    <row r="212" spans="1:2">
      <c r="A212" s="726">
        <v>41281</v>
      </c>
      <c r="B212" s="723">
        <v>5.7374999999999998</v>
      </c>
    </row>
    <row r="213" spans="1:2">
      <c r="A213" s="726">
        <v>41282</v>
      </c>
      <c r="B213" s="723">
        <v>5.5</v>
      </c>
    </row>
    <row r="214" spans="1:2">
      <c r="A214" s="726">
        <v>41283</v>
      </c>
      <c r="B214" s="723">
        <v>5.54</v>
      </c>
    </row>
    <row r="215" spans="1:2">
      <c r="A215" s="726">
        <v>41284</v>
      </c>
      <c r="B215" s="723">
        <v>5.625</v>
      </c>
    </row>
    <row r="216" spans="1:2">
      <c r="A216" s="726">
        <v>41285</v>
      </c>
      <c r="B216" s="723">
        <v>5.6987500000000004</v>
      </c>
    </row>
    <row r="217" spans="1:2">
      <c r="A217" s="726">
        <v>41288</v>
      </c>
      <c r="B217" s="723">
        <v>5.3849999999999998</v>
      </c>
    </row>
    <row r="218" spans="1:2">
      <c r="A218" s="726">
        <v>41289</v>
      </c>
      <c r="B218" s="723">
        <v>5.34375</v>
      </c>
    </row>
    <row r="219" spans="1:2">
      <c r="A219" s="726">
        <v>41290</v>
      </c>
      <c r="B219" s="723">
        <v>5.4024999999999999</v>
      </c>
    </row>
    <row r="220" spans="1:2">
      <c r="A220" s="726">
        <v>41291</v>
      </c>
      <c r="B220" s="723">
        <v>5.4749999999999996</v>
      </c>
    </row>
    <row r="221" spans="1:2">
      <c r="A221" s="726">
        <v>41292</v>
      </c>
      <c r="B221" s="723">
        <v>5.4625000000000004</v>
      </c>
    </row>
    <row r="222" spans="1:2">
      <c r="A222" s="726">
        <v>41295</v>
      </c>
      <c r="B222" s="723">
        <v>5.5</v>
      </c>
    </row>
    <row r="223" spans="1:2">
      <c r="A223" s="726">
        <v>41296</v>
      </c>
      <c r="B223" s="723">
        <v>5.4862500000000001</v>
      </c>
    </row>
    <row r="224" spans="1:2">
      <c r="A224" s="726">
        <v>41297</v>
      </c>
      <c r="B224" s="723">
        <v>5.5549999999999997</v>
      </c>
    </row>
    <row r="225" spans="1:2">
      <c r="A225" s="726">
        <v>41298</v>
      </c>
      <c r="B225" s="723">
        <v>5.6937499999999996</v>
      </c>
    </row>
    <row r="226" spans="1:2">
      <c r="A226" s="726">
        <v>41302</v>
      </c>
      <c r="B226" s="723">
        <v>5.75</v>
      </c>
    </row>
    <row r="227" spans="1:2">
      <c r="A227" s="726">
        <v>41303</v>
      </c>
      <c r="B227" s="723">
        <v>5.9312500000000004</v>
      </c>
    </row>
    <row r="228" spans="1:2">
      <c r="A228" s="726">
        <v>41304</v>
      </c>
      <c r="B228" s="723">
        <v>6.0387500000000003</v>
      </c>
    </row>
    <row r="229" spans="1:2">
      <c r="A229" s="726">
        <v>41305</v>
      </c>
      <c r="B229" s="723">
        <v>6.1124999999999998</v>
      </c>
    </row>
    <row r="230" spans="1:2">
      <c r="A230" s="726">
        <v>41306</v>
      </c>
      <c r="B230" s="723">
        <v>6.1312499999999996</v>
      </c>
    </row>
    <row r="231" spans="1:2">
      <c r="A231" s="726">
        <v>41309</v>
      </c>
      <c r="B231" s="723">
        <v>6.1124999999999998</v>
      </c>
    </row>
    <row r="232" spans="1:2">
      <c r="A232" s="726">
        <v>41310</v>
      </c>
      <c r="B232" s="723">
        <v>6.1612499999999999</v>
      </c>
    </row>
    <row r="233" spans="1:2">
      <c r="A233" s="726">
        <v>41311</v>
      </c>
      <c r="B233" s="723">
        <v>6.1812500000000004</v>
      </c>
    </row>
    <row r="234" spans="1:2">
      <c r="A234" s="726">
        <v>41312</v>
      </c>
      <c r="B234" s="723">
        <v>6.1825000000000001</v>
      </c>
    </row>
    <row r="235" spans="1:2">
      <c r="A235" s="726">
        <v>41313</v>
      </c>
      <c r="B235" s="723">
        <v>6.3125</v>
      </c>
    </row>
    <row r="236" spans="1:2">
      <c r="A236" s="726">
        <v>41318</v>
      </c>
      <c r="B236" s="723">
        <v>6.3012499999999996</v>
      </c>
    </row>
    <row r="237" spans="1:2">
      <c r="A237" s="726">
        <v>41319</v>
      </c>
      <c r="B237" s="723">
        <v>6.3362499999999997</v>
      </c>
    </row>
    <row r="238" spans="1:2">
      <c r="A238" s="726">
        <v>41320</v>
      </c>
      <c r="B238" s="723">
        <v>6.4</v>
      </c>
    </row>
    <row r="239" spans="1:2">
      <c r="A239" s="726">
        <v>41323</v>
      </c>
      <c r="B239" s="723">
        <v>6.4</v>
      </c>
    </row>
    <row r="240" spans="1:2">
      <c r="A240" s="726">
        <v>41324</v>
      </c>
      <c r="B240" s="723">
        <v>6.3274999999999997</v>
      </c>
    </row>
    <row r="241" spans="1:2">
      <c r="A241" s="726">
        <v>41325</v>
      </c>
      <c r="B241" s="723">
        <v>6.25</v>
      </c>
    </row>
    <row r="242" spans="1:2">
      <c r="A242" s="726">
        <v>41326</v>
      </c>
      <c r="B242" s="723">
        <v>6.28125</v>
      </c>
    </row>
    <row r="243" spans="1:2">
      <c r="A243" s="726">
        <v>41327</v>
      </c>
      <c r="B243" s="723">
        <v>6.4</v>
      </c>
    </row>
    <row r="244" spans="1:2">
      <c r="A244" s="726">
        <v>41330</v>
      </c>
      <c r="B244" s="723">
        <v>6.3812499999999996</v>
      </c>
    </row>
    <row r="245" spans="1:2">
      <c r="A245" s="726">
        <v>41331</v>
      </c>
      <c r="B245" s="723">
        <v>6.375</v>
      </c>
    </row>
    <row r="246" spans="1:2">
      <c r="A246" s="726">
        <v>41332</v>
      </c>
      <c r="B246" s="723">
        <v>6.3724999999999996</v>
      </c>
    </row>
    <row r="247" spans="1:2">
      <c r="A247" s="726">
        <v>41333</v>
      </c>
      <c r="B247" s="723">
        <v>6.4749999999999996</v>
      </c>
    </row>
    <row r="248" spans="1:2">
      <c r="A248" s="726">
        <v>41334</v>
      </c>
      <c r="B248" s="723">
        <v>6.4012500000000001</v>
      </c>
    </row>
    <row r="249" spans="1:2">
      <c r="A249" s="726">
        <v>41337</v>
      </c>
      <c r="B249" s="723">
        <v>6.6074999999999999</v>
      </c>
    </row>
    <row r="250" spans="1:2">
      <c r="A250" s="726">
        <v>41338</v>
      </c>
      <c r="B250" s="723">
        <v>6.6375000000000002</v>
      </c>
    </row>
    <row r="251" spans="1:2">
      <c r="A251" s="726">
        <v>41339</v>
      </c>
      <c r="B251" s="723">
        <v>6.6124999999999998</v>
      </c>
    </row>
    <row r="252" spans="1:2">
      <c r="A252" s="726">
        <v>41340</v>
      </c>
      <c r="B252" s="723">
        <v>6.39</v>
      </c>
    </row>
    <row r="253" spans="1:2">
      <c r="A253" s="726">
        <v>41341</v>
      </c>
      <c r="B253" s="723">
        <v>6.4275000000000002</v>
      </c>
    </row>
    <row r="254" spans="1:2">
      <c r="A254" s="726">
        <v>41344</v>
      </c>
      <c r="B254" s="723">
        <v>6.2249999999999996</v>
      </c>
    </row>
    <row r="255" spans="1:2">
      <c r="A255" s="726">
        <v>41345</v>
      </c>
      <c r="B255" s="723">
        <v>6.0750000000000002</v>
      </c>
    </row>
    <row r="256" spans="1:2">
      <c r="A256" s="726">
        <v>41346</v>
      </c>
      <c r="B256" s="723">
        <v>6.2249999999999996</v>
      </c>
    </row>
    <row r="257" spans="1:2">
      <c r="A257" s="726">
        <v>41347</v>
      </c>
      <c r="B257" s="723">
        <v>6.1775000000000002</v>
      </c>
    </row>
    <row r="258" spans="1:2">
      <c r="A258" s="726">
        <v>41348</v>
      </c>
      <c r="B258" s="723">
        <v>6.03</v>
      </c>
    </row>
    <row r="259" spans="1:2">
      <c r="A259" s="726">
        <v>41351</v>
      </c>
      <c r="B259" s="723">
        <v>6.14</v>
      </c>
    </row>
    <row r="260" spans="1:2">
      <c r="A260" s="726">
        <v>41352</v>
      </c>
      <c r="B260" s="723">
        <v>6.2949999999999999</v>
      </c>
    </row>
    <row r="261" spans="1:2">
      <c r="A261" s="726">
        <v>41353</v>
      </c>
      <c r="B261" s="723">
        <v>6.15</v>
      </c>
    </row>
    <row r="262" spans="1:2">
      <c r="A262" s="726">
        <v>41354</v>
      </c>
      <c r="B262" s="723">
        <v>6.0975000000000001</v>
      </c>
    </row>
    <row r="263" spans="1:2">
      <c r="A263" s="726">
        <v>41355</v>
      </c>
      <c r="B263" s="723">
        <v>5.8949999999999996</v>
      </c>
    </row>
    <row r="264" spans="1:2">
      <c r="A264" s="726">
        <v>41358</v>
      </c>
      <c r="B264" s="723">
        <v>6.1875</v>
      </c>
    </row>
    <row r="265" spans="1:2">
      <c r="A265" s="726">
        <v>41359</v>
      </c>
      <c r="B265" s="723">
        <v>6.2</v>
      </c>
    </row>
    <row r="266" spans="1:2">
      <c r="A266" s="726">
        <v>41360</v>
      </c>
      <c r="B266" s="723">
        <v>6.4</v>
      </c>
    </row>
    <row r="267" spans="1:2">
      <c r="A267" s="726">
        <v>41361</v>
      </c>
      <c r="B267" s="723">
        <v>6.4874999999999998</v>
      </c>
    </row>
    <row r="268" spans="1:2">
      <c r="A268" s="726">
        <v>41365</v>
      </c>
      <c r="B268" s="723">
        <v>6.4625000000000004</v>
      </c>
    </row>
    <row r="269" spans="1:2">
      <c r="A269" s="726">
        <v>41366</v>
      </c>
      <c r="B269" s="723">
        <v>6.4649999999999999</v>
      </c>
    </row>
    <row r="270" spans="1:2">
      <c r="A270" s="726">
        <v>41367</v>
      </c>
      <c r="B270" s="723">
        <v>6.4249999999999998</v>
      </c>
    </row>
    <row r="271" spans="1:2">
      <c r="A271" s="726">
        <v>41368</v>
      </c>
      <c r="B271" s="723">
        <v>6.375</v>
      </c>
    </row>
    <row r="272" spans="1:2">
      <c r="A272" s="726">
        <v>41369</v>
      </c>
      <c r="B272" s="723">
        <v>6.4474999999999998</v>
      </c>
    </row>
    <row r="273" spans="1:2">
      <c r="A273" s="726">
        <v>41372</v>
      </c>
      <c r="B273" s="723">
        <v>6.4974999999999996</v>
      </c>
    </row>
    <row r="274" spans="1:2">
      <c r="A274" s="726">
        <v>41373</v>
      </c>
      <c r="B274" s="723">
        <v>6.5</v>
      </c>
    </row>
    <row r="275" spans="1:2">
      <c r="A275" s="726">
        <v>41374</v>
      </c>
      <c r="B275" s="723">
        <v>6.6124999999999998</v>
      </c>
    </row>
    <row r="276" spans="1:2">
      <c r="A276" s="726">
        <v>41375</v>
      </c>
      <c r="B276" s="723">
        <v>6.6</v>
      </c>
    </row>
    <row r="277" spans="1:2">
      <c r="A277" s="726">
        <v>41376</v>
      </c>
      <c r="B277" s="723">
        <v>6.6</v>
      </c>
    </row>
    <row r="278" spans="1:2">
      <c r="A278" s="726">
        <v>41379</v>
      </c>
      <c r="B278" s="723">
        <v>6.6124999999999998</v>
      </c>
    </row>
    <row r="279" spans="1:2">
      <c r="A279" s="726">
        <v>41380</v>
      </c>
      <c r="B279" s="723">
        <v>6.5824999999999996</v>
      </c>
    </row>
    <row r="280" spans="1:2">
      <c r="A280" s="726">
        <v>41381</v>
      </c>
      <c r="B280" s="723">
        <v>6.4974999999999996</v>
      </c>
    </row>
    <row r="281" spans="1:2">
      <c r="A281" s="726">
        <v>41382</v>
      </c>
      <c r="B281" s="723">
        <v>6.4249999999999998</v>
      </c>
    </row>
    <row r="282" spans="1:2">
      <c r="A282" s="726">
        <v>41383</v>
      </c>
      <c r="B282" s="723">
        <v>6.3</v>
      </c>
    </row>
    <row r="283" spans="1:2">
      <c r="A283" s="726">
        <v>41386</v>
      </c>
      <c r="B283" s="723">
        <v>6.8125</v>
      </c>
    </row>
    <row r="284" spans="1:2">
      <c r="A284" s="726">
        <v>41387</v>
      </c>
      <c r="B284" s="723">
        <v>6.875</v>
      </c>
    </row>
    <row r="285" spans="1:2">
      <c r="A285" s="726">
        <v>41388</v>
      </c>
      <c r="B285" s="723">
        <v>6.9</v>
      </c>
    </row>
    <row r="286" spans="1:2">
      <c r="A286" s="726">
        <v>41389</v>
      </c>
      <c r="B286" s="723">
        <v>6.9074999999999998</v>
      </c>
    </row>
    <row r="287" spans="1:2">
      <c r="A287" s="726">
        <v>41390</v>
      </c>
      <c r="B287" s="723">
        <v>6.6749999999999998</v>
      </c>
    </row>
    <row r="288" spans="1:2">
      <c r="A288" s="726">
        <v>41393</v>
      </c>
      <c r="B288" s="723">
        <v>6.8</v>
      </c>
    </row>
    <row r="289" spans="1:2">
      <c r="A289" s="726">
        <v>41394</v>
      </c>
      <c r="B289" s="723">
        <v>7</v>
      </c>
    </row>
    <row r="290" spans="1:2">
      <c r="A290" s="726">
        <v>41396</v>
      </c>
      <c r="B290" s="723">
        <v>7.1349999999999998</v>
      </c>
    </row>
    <row r="291" spans="1:2">
      <c r="A291" s="726">
        <v>41397</v>
      </c>
      <c r="B291" s="723">
        <v>7.1</v>
      </c>
    </row>
    <row r="292" spans="1:2">
      <c r="A292" s="726">
        <v>41400</v>
      </c>
      <c r="B292" s="723">
        <v>7.2</v>
      </c>
    </row>
    <row r="293" spans="1:2">
      <c r="A293" s="726">
        <v>41401</v>
      </c>
      <c r="B293" s="723">
        <v>7.2249999999999996</v>
      </c>
    </row>
    <row r="294" spans="1:2">
      <c r="A294" s="726">
        <v>41402</v>
      </c>
      <c r="B294" s="723">
        <v>7.2774999999999999</v>
      </c>
    </row>
    <row r="295" spans="1:2">
      <c r="A295" s="726">
        <v>41403</v>
      </c>
      <c r="B295" s="723">
        <v>7.3250000000000002</v>
      </c>
    </row>
    <row r="296" spans="1:2">
      <c r="A296" s="726">
        <v>41404</v>
      </c>
      <c r="B296" s="723">
        <v>7.2249999999999996</v>
      </c>
    </row>
    <row r="297" spans="1:2">
      <c r="A297" s="726">
        <v>41407</v>
      </c>
      <c r="B297" s="723">
        <v>7.4950000000000001</v>
      </c>
    </row>
    <row r="298" spans="1:2">
      <c r="A298" s="726">
        <v>41408</v>
      </c>
      <c r="B298" s="723">
        <v>7.5250000000000004</v>
      </c>
    </row>
    <row r="299" spans="1:2">
      <c r="A299" s="726">
        <v>41409</v>
      </c>
      <c r="B299" s="723">
        <v>7.7525000000000004</v>
      </c>
    </row>
    <row r="300" spans="1:2">
      <c r="A300" s="726">
        <v>41410</v>
      </c>
      <c r="B300" s="723">
        <v>7.7750000000000004</v>
      </c>
    </row>
    <row r="301" spans="1:2">
      <c r="A301" s="726">
        <v>41411</v>
      </c>
      <c r="B301" s="723">
        <v>7.7874999999999996</v>
      </c>
    </row>
    <row r="302" spans="1:2">
      <c r="A302" s="726">
        <v>41414</v>
      </c>
      <c r="B302" s="723">
        <v>7.7750000000000004</v>
      </c>
    </row>
    <row r="303" spans="1:2">
      <c r="A303" s="726">
        <v>41415</v>
      </c>
      <c r="B303" s="723">
        <v>7.7725</v>
      </c>
    </row>
    <row r="304" spans="1:2">
      <c r="A304" s="726">
        <v>41416</v>
      </c>
      <c r="B304" s="723">
        <v>7.8624999999999998</v>
      </c>
    </row>
    <row r="305" spans="1:2">
      <c r="A305" s="726">
        <v>41417</v>
      </c>
      <c r="B305" s="723">
        <v>7.75</v>
      </c>
    </row>
    <row r="306" spans="1:2">
      <c r="A306" s="726">
        <v>41418</v>
      </c>
      <c r="B306" s="723">
        <v>7.8624999999999998</v>
      </c>
    </row>
    <row r="307" spans="1:2">
      <c r="A307" s="726">
        <v>41421</v>
      </c>
      <c r="B307" s="723">
        <v>7.9675000000000002</v>
      </c>
    </row>
    <row r="308" spans="1:2">
      <c r="A308" s="726">
        <v>41422</v>
      </c>
      <c r="B308" s="723">
        <v>8.0299999999999994</v>
      </c>
    </row>
    <row r="309" spans="1:2">
      <c r="A309" s="726">
        <v>41423</v>
      </c>
      <c r="B309" s="723">
        <v>7.8</v>
      </c>
    </row>
    <row r="310" spans="1:2">
      <c r="A310" s="726">
        <v>41425</v>
      </c>
      <c r="B310" s="723">
        <v>7.8624999999999998</v>
      </c>
    </row>
    <row r="311" spans="1:2">
      <c r="A311" s="726">
        <v>41428</v>
      </c>
      <c r="B311" s="723">
        <v>7.8875000000000002</v>
      </c>
    </row>
    <row r="312" spans="1:2">
      <c r="A312" s="726">
        <v>41429</v>
      </c>
      <c r="B312" s="723">
        <v>7.65</v>
      </c>
    </row>
    <row r="313" spans="1:2">
      <c r="A313" s="726">
        <v>41430</v>
      </c>
      <c r="B313" s="723">
        <v>7.6124999999999998</v>
      </c>
    </row>
    <row r="314" spans="1:2">
      <c r="A314" s="726">
        <v>41431</v>
      </c>
      <c r="B314" s="723">
        <v>7.5049999999999999</v>
      </c>
    </row>
    <row r="315" spans="1:2">
      <c r="A315" s="726">
        <v>41432</v>
      </c>
      <c r="B315" s="723">
        <v>7.375</v>
      </c>
    </row>
    <row r="316" spans="1:2">
      <c r="A316" s="726">
        <v>41435</v>
      </c>
      <c r="B316" s="723">
        <v>7.4574999999999996</v>
      </c>
    </row>
    <row r="317" spans="1:2">
      <c r="A317" s="726">
        <v>41436</v>
      </c>
      <c r="B317" s="723">
        <v>7.625</v>
      </c>
    </row>
    <row r="318" spans="1:2">
      <c r="A318" s="726">
        <v>41437</v>
      </c>
      <c r="B318" s="723">
        <v>7.6074999999999999</v>
      </c>
    </row>
    <row r="319" spans="1:2">
      <c r="A319" s="726">
        <v>41438</v>
      </c>
      <c r="B319" s="723">
        <v>7.6825000000000001</v>
      </c>
    </row>
    <row r="320" spans="1:2">
      <c r="A320" s="726">
        <v>41439</v>
      </c>
      <c r="B320" s="723">
        <v>7.6974999999999998</v>
      </c>
    </row>
    <row r="321" spans="1:2">
      <c r="A321" s="726">
        <v>41442</v>
      </c>
      <c r="B321" s="723">
        <v>7.7625000000000002</v>
      </c>
    </row>
    <row r="322" spans="1:2">
      <c r="A322" s="726">
        <v>41443</v>
      </c>
      <c r="B322" s="723">
        <v>7.9249999999999998</v>
      </c>
    </row>
    <row r="323" spans="1:2">
      <c r="A323" s="726">
        <v>41444</v>
      </c>
      <c r="B323" s="723">
        <v>7.65</v>
      </c>
    </row>
    <row r="324" spans="1:2">
      <c r="A324" s="726">
        <v>41445</v>
      </c>
      <c r="B324" s="723">
        <v>7.38</v>
      </c>
    </row>
    <row r="325" spans="1:2">
      <c r="A325" s="726">
        <v>41446</v>
      </c>
      <c r="B325" s="723">
        <v>7.4375</v>
      </c>
    </row>
    <row r="326" spans="1:2">
      <c r="A326" s="726">
        <v>41449</v>
      </c>
      <c r="B326" s="723">
        <v>7.2050000000000001</v>
      </c>
    </row>
    <row r="327" spans="1:2">
      <c r="A327" s="726">
        <v>41450</v>
      </c>
      <c r="B327" s="723">
        <v>7.2</v>
      </c>
    </row>
    <row r="328" spans="1:2">
      <c r="A328" s="726">
        <v>41451</v>
      </c>
      <c r="B328" s="723">
        <v>7.5</v>
      </c>
    </row>
    <row r="329" spans="1:2">
      <c r="A329" s="726">
        <v>41452</v>
      </c>
      <c r="B329" s="723">
        <v>7.7125000000000004</v>
      </c>
    </row>
    <row r="330" spans="1:2">
      <c r="A330" s="726">
        <v>41453</v>
      </c>
      <c r="B330" s="723">
        <v>7.7249999999999996</v>
      </c>
    </row>
    <row r="331" spans="1:2">
      <c r="A331" s="726">
        <v>41456</v>
      </c>
      <c r="B331" s="723">
        <v>7.75</v>
      </c>
    </row>
    <row r="332" spans="1:2">
      <c r="A332" s="726">
        <v>41457</v>
      </c>
      <c r="B332" s="723">
        <v>7.375</v>
      </c>
    </row>
    <row r="333" spans="1:2">
      <c r="A333" s="726">
        <v>41458</v>
      </c>
      <c r="B333" s="723">
        <v>7.3</v>
      </c>
    </row>
    <row r="334" spans="1:2">
      <c r="A334" s="726">
        <v>41459</v>
      </c>
      <c r="B334" s="723">
        <v>7.25</v>
      </c>
    </row>
    <row r="335" spans="1:2">
      <c r="A335" s="726">
        <v>41460</v>
      </c>
      <c r="B335" s="723">
        <v>7.2249999999999996</v>
      </c>
    </row>
    <row r="336" spans="1:2">
      <c r="A336" s="726">
        <v>41463</v>
      </c>
      <c r="B336" s="723">
        <v>7.3224999999999998</v>
      </c>
    </row>
    <row r="337" spans="1:2">
      <c r="A337" s="726">
        <v>41465</v>
      </c>
      <c r="B337" s="723">
        <v>7.51</v>
      </c>
    </row>
    <row r="338" spans="1:2">
      <c r="A338" s="726">
        <v>41466</v>
      </c>
      <c r="B338" s="723">
        <v>7.5374999999999996</v>
      </c>
    </row>
    <row r="339" spans="1:2">
      <c r="A339" s="726">
        <v>41467</v>
      </c>
      <c r="B339" s="723">
        <v>7.5</v>
      </c>
    </row>
    <row r="340" spans="1:2">
      <c r="A340" s="726">
        <v>41470</v>
      </c>
      <c r="B340" s="723">
        <v>7.6449999999999996</v>
      </c>
    </row>
    <row r="341" spans="1:2">
      <c r="A341" s="726">
        <v>41471</v>
      </c>
      <c r="B341" s="723">
        <v>7.7249999999999996</v>
      </c>
    </row>
    <row r="342" spans="1:2">
      <c r="A342" s="726">
        <v>41472</v>
      </c>
      <c r="B342" s="723">
        <v>7.7949999999999999</v>
      </c>
    </row>
    <row r="343" spans="1:2">
      <c r="A343" s="726">
        <v>41473</v>
      </c>
      <c r="B343" s="723">
        <v>7.73</v>
      </c>
    </row>
    <row r="344" spans="1:2">
      <c r="A344" s="726">
        <v>41474</v>
      </c>
      <c r="B344" s="723">
        <v>7.625</v>
      </c>
    </row>
    <row r="345" spans="1:2">
      <c r="A345" s="726">
        <v>41477</v>
      </c>
      <c r="B345" s="723">
        <v>7.6550000000000002</v>
      </c>
    </row>
    <row r="346" spans="1:2">
      <c r="A346" s="726">
        <v>41478</v>
      </c>
      <c r="B346" s="723">
        <v>7.7</v>
      </c>
    </row>
    <row r="347" spans="1:2">
      <c r="A347" s="726">
        <v>41479</v>
      </c>
      <c r="B347" s="723">
        <v>7.5549999999999997</v>
      </c>
    </row>
    <row r="348" spans="1:2">
      <c r="A348" s="726">
        <v>41480</v>
      </c>
      <c r="B348" s="723">
        <v>7.7675000000000001</v>
      </c>
    </row>
    <row r="349" spans="1:2">
      <c r="A349" s="726">
        <v>41481</v>
      </c>
      <c r="B349" s="723">
        <v>7.9474999999999998</v>
      </c>
    </row>
    <row r="350" spans="1:2">
      <c r="A350" s="726">
        <v>41484</v>
      </c>
      <c r="B350" s="723">
        <v>7.9625000000000004</v>
      </c>
    </row>
    <row r="351" spans="1:2">
      <c r="A351" s="726">
        <v>41485</v>
      </c>
      <c r="B351" s="723">
        <v>8.0274999999999999</v>
      </c>
    </row>
    <row r="352" spans="1:2">
      <c r="A352" s="726">
        <v>41486</v>
      </c>
      <c r="B352" s="723">
        <v>8.125</v>
      </c>
    </row>
    <row r="353" spans="1:2">
      <c r="A353" s="726">
        <v>41487</v>
      </c>
      <c r="B353" s="723">
        <v>8.0150000000000006</v>
      </c>
    </row>
    <row r="354" spans="1:2">
      <c r="A354" s="726">
        <v>41488</v>
      </c>
      <c r="B354" s="723">
        <v>8.06</v>
      </c>
    </row>
    <row r="355" spans="1:2">
      <c r="A355" s="726">
        <v>41491</v>
      </c>
      <c r="B355" s="723">
        <v>7.92</v>
      </c>
    </row>
    <row r="356" spans="1:2">
      <c r="A356" s="726">
        <v>41492</v>
      </c>
      <c r="B356" s="723">
        <v>7.8</v>
      </c>
    </row>
    <row r="357" spans="1:2">
      <c r="A357" s="726">
        <v>41493</v>
      </c>
      <c r="B357" s="723">
        <v>7.585</v>
      </c>
    </row>
    <row r="358" spans="1:2">
      <c r="A358" s="726">
        <v>41494</v>
      </c>
      <c r="B358" s="723">
        <v>8</v>
      </c>
    </row>
    <row r="359" spans="1:2">
      <c r="A359" s="726">
        <v>41495</v>
      </c>
      <c r="B359" s="723">
        <v>8.1374999999999993</v>
      </c>
    </row>
    <row r="360" spans="1:2">
      <c r="A360" s="726">
        <v>41498</v>
      </c>
      <c r="B360" s="723">
        <v>8.1374999999999993</v>
      </c>
    </row>
    <row r="361" spans="1:2">
      <c r="A361" s="726">
        <v>41499</v>
      </c>
      <c r="B361" s="723">
        <v>8.0749999999999993</v>
      </c>
    </row>
    <row r="362" spans="1:2">
      <c r="A362" s="726">
        <v>41500</v>
      </c>
      <c r="B362" s="723">
        <v>7.7874999999999996</v>
      </c>
    </row>
    <row r="363" spans="1:2">
      <c r="A363" s="726">
        <v>41501</v>
      </c>
      <c r="B363" s="723">
        <v>7.82</v>
      </c>
    </row>
    <row r="364" spans="1:2">
      <c r="A364" s="726">
        <v>41502</v>
      </c>
      <c r="B364" s="723">
        <v>7.6375000000000002</v>
      </c>
    </row>
    <row r="365" spans="1:2">
      <c r="A365" s="726">
        <v>41505</v>
      </c>
      <c r="B365" s="723">
        <v>7.3624999999999998</v>
      </c>
    </row>
    <row r="366" spans="1:2">
      <c r="A366" s="726">
        <v>41506</v>
      </c>
      <c r="B366" s="723">
        <v>7.5</v>
      </c>
    </row>
    <row r="367" spans="1:2">
      <c r="A367" s="726">
        <v>41507</v>
      </c>
      <c r="B367" s="723">
        <v>7.3125</v>
      </c>
    </row>
    <row r="368" spans="1:2">
      <c r="A368" s="726">
        <v>41508</v>
      </c>
      <c r="B368" s="723">
        <v>7.2725</v>
      </c>
    </row>
    <row r="369" spans="1:2">
      <c r="A369" s="726">
        <v>41509</v>
      </c>
      <c r="B369" s="723">
        <v>7.5</v>
      </c>
    </row>
    <row r="370" spans="1:2">
      <c r="A370" s="726">
        <v>41512</v>
      </c>
      <c r="B370" s="723">
        <v>7.5750000000000002</v>
      </c>
    </row>
    <row r="371" spans="1:2">
      <c r="A371" s="726">
        <v>41513</v>
      </c>
      <c r="B371" s="723">
        <v>7.7874999999999996</v>
      </c>
    </row>
    <row r="372" spans="1:2">
      <c r="A372" s="726">
        <v>41514</v>
      </c>
      <c r="B372" s="723">
        <v>7.7874999999999996</v>
      </c>
    </row>
    <row r="373" spans="1:2">
      <c r="A373" s="726">
        <v>41515</v>
      </c>
      <c r="B373" s="723">
        <v>8.125</v>
      </c>
    </row>
    <row r="374" spans="1:2">
      <c r="A374" s="726">
        <v>41516</v>
      </c>
      <c r="B374" s="723">
        <v>8</v>
      </c>
    </row>
    <row r="375" spans="1:2">
      <c r="A375" s="726">
        <v>41519</v>
      </c>
      <c r="B375" s="723">
        <v>8.2125000000000004</v>
      </c>
    </row>
    <row r="376" spans="1:2">
      <c r="A376" s="726">
        <v>41520</v>
      </c>
      <c r="B376" s="723">
        <v>7.7625000000000002</v>
      </c>
    </row>
    <row r="377" spans="1:2">
      <c r="A377" s="726">
        <v>41521</v>
      </c>
      <c r="B377" s="723">
        <v>7.9249999999999998</v>
      </c>
    </row>
    <row r="378" spans="1:2">
      <c r="A378" s="726">
        <v>41522</v>
      </c>
      <c r="B378" s="723">
        <v>8.0675000000000008</v>
      </c>
    </row>
    <row r="379" spans="1:2">
      <c r="A379" s="726">
        <v>41523</v>
      </c>
      <c r="B379" s="723">
        <v>8.125</v>
      </c>
    </row>
    <row r="380" spans="1:2">
      <c r="A380" s="726">
        <v>41526</v>
      </c>
      <c r="B380" s="723">
        <v>8.1750000000000007</v>
      </c>
    </row>
    <row r="381" spans="1:2">
      <c r="A381" s="726">
        <v>41527</v>
      </c>
      <c r="B381" s="723">
        <v>8.0625</v>
      </c>
    </row>
    <row r="382" spans="1:2">
      <c r="A382" s="726">
        <v>41528</v>
      </c>
      <c r="B382" s="723">
        <v>7.9950000000000001</v>
      </c>
    </row>
    <row r="383" spans="1:2">
      <c r="A383" s="726">
        <v>41529</v>
      </c>
      <c r="B383" s="723">
        <v>7.9249999999999998</v>
      </c>
    </row>
    <row r="384" spans="1:2">
      <c r="A384" s="726">
        <v>41530</v>
      </c>
      <c r="B384" s="723">
        <v>8.0299999999999994</v>
      </c>
    </row>
    <row r="385" spans="1:2">
      <c r="A385" s="726">
        <v>41533</v>
      </c>
      <c r="B385" s="723">
        <v>8.0500000000000007</v>
      </c>
    </row>
    <row r="386" spans="1:2">
      <c r="A386" s="726">
        <v>41534</v>
      </c>
      <c r="B386" s="723">
        <v>7.7450000000000001</v>
      </c>
    </row>
    <row r="387" spans="1:2">
      <c r="A387" s="726">
        <v>41535</v>
      </c>
      <c r="B387" s="723">
        <v>7.95</v>
      </c>
    </row>
    <row r="388" spans="1:2">
      <c r="A388" s="726">
        <v>41536</v>
      </c>
      <c r="B388" s="723">
        <v>7.8075000000000001</v>
      </c>
    </row>
    <row r="389" spans="1:2">
      <c r="A389" s="726">
        <v>41537</v>
      </c>
      <c r="B389" s="723">
        <v>7.7</v>
      </c>
    </row>
    <row r="390" spans="1:2">
      <c r="A390" s="726">
        <v>41540</v>
      </c>
      <c r="B390" s="723">
        <v>7.8650000000000002</v>
      </c>
    </row>
    <row r="391" spans="1:2">
      <c r="A391" s="726">
        <v>41541</v>
      </c>
      <c r="B391" s="723">
        <v>8.0749999999999993</v>
      </c>
    </row>
    <row r="392" spans="1:2">
      <c r="A392" s="726">
        <v>41542</v>
      </c>
      <c r="B392" s="723">
        <v>8.0374999999999996</v>
      </c>
    </row>
    <row r="393" spans="1:2">
      <c r="A393" s="726">
        <v>41543</v>
      </c>
      <c r="B393" s="723">
        <v>7.9749999999999996</v>
      </c>
    </row>
    <row r="394" spans="1:2">
      <c r="A394" s="726">
        <v>41544</v>
      </c>
      <c r="B394" s="723">
        <v>8</v>
      </c>
    </row>
    <row r="395" spans="1:2">
      <c r="A395" s="726">
        <v>41547</v>
      </c>
      <c r="B395" s="723">
        <v>7.8775000000000004</v>
      </c>
    </row>
    <row r="396" spans="1:2">
      <c r="A396" s="726">
        <v>41548</v>
      </c>
      <c r="B396" s="723">
        <v>7.7750000000000004</v>
      </c>
    </row>
    <row r="397" spans="1:2">
      <c r="A397" s="726">
        <v>41549</v>
      </c>
      <c r="B397" s="723">
        <v>7.7</v>
      </c>
    </row>
    <row r="398" spans="1:2">
      <c r="A398" s="726">
        <v>41550</v>
      </c>
      <c r="B398" s="723">
        <v>7.5374999999999996</v>
      </c>
    </row>
    <row r="399" spans="1:2">
      <c r="A399" s="726">
        <v>41551</v>
      </c>
      <c r="B399" s="723">
        <v>7.75</v>
      </c>
    </row>
    <row r="400" spans="1:2">
      <c r="A400" s="726">
        <v>41554</v>
      </c>
      <c r="B400" s="723">
        <v>7.7750000000000004</v>
      </c>
    </row>
    <row r="401" spans="1:2">
      <c r="A401" s="726">
        <v>41555</v>
      </c>
      <c r="B401" s="723">
        <v>7.73</v>
      </c>
    </row>
    <row r="402" spans="1:2">
      <c r="A402" s="726">
        <v>41556</v>
      </c>
      <c r="B402" s="723">
        <v>7.9524999999999997</v>
      </c>
    </row>
    <row r="403" spans="1:2">
      <c r="A403" s="726">
        <v>41557</v>
      </c>
      <c r="B403" s="723">
        <v>7.95</v>
      </c>
    </row>
    <row r="404" spans="1:2">
      <c r="A404" s="726">
        <v>41558</v>
      </c>
      <c r="B404" s="723">
        <v>8.1475000000000009</v>
      </c>
    </row>
    <row r="405" spans="1:2">
      <c r="A405" s="726">
        <v>41561</v>
      </c>
      <c r="B405" s="723">
        <v>8.2149999999999999</v>
      </c>
    </row>
    <row r="406" spans="1:2">
      <c r="A406" s="726">
        <v>41562</v>
      </c>
      <c r="B406" s="723">
        <v>8.0749999999999993</v>
      </c>
    </row>
    <row r="407" spans="1:2">
      <c r="A407" s="726">
        <v>41563</v>
      </c>
      <c r="B407" s="723">
        <v>7.8550000000000004</v>
      </c>
    </row>
    <row r="408" spans="1:2">
      <c r="A408" s="726">
        <v>41564</v>
      </c>
      <c r="B408" s="723">
        <v>7.6449999999999996</v>
      </c>
    </row>
    <row r="409" spans="1:2">
      <c r="A409" s="726">
        <v>41565</v>
      </c>
      <c r="B409" s="723">
        <v>7.8375000000000004</v>
      </c>
    </row>
    <row r="410" spans="1:2">
      <c r="A410" s="726">
        <v>41568</v>
      </c>
      <c r="B410" s="723">
        <v>8.0225000000000009</v>
      </c>
    </row>
    <row r="411" spans="1:2">
      <c r="A411" s="726">
        <v>41569</v>
      </c>
      <c r="B411" s="723">
        <v>7.9625000000000004</v>
      </c>
    </row>
    <row r="412" spans="1:2">
      <c r="A412" s="726">
        <v>41570</v>
      </c>
      <c r="B412" s="723">
        <v>7.9824999999999999</v>
      </c>
    </row>
    <row r="413" spans="1:2">
      <c r="A413" s="726">
        <v>41571</v>
      </c>
      <c r="B413" s="723">
        <v>7.9725000000000001</v>
      </c>
    </row>
    <row r="414" spans="1:2">
      <c r="A414" s="726">
        <v>41572</v>
      </c>
      <c r="B414" s="723">
        <v>8.0525000000000002</v>
      </c>
    </row>
    <row r="415" spans="1:2">
      <c r="A415" s="726">
        <v>41575</v>
      </c>
      <c r="B415" s="723">
        <v>7.9</v>
      </c>
    </row>
    <row r="416" spans="1:2">
      <c r="A416" s="726">
        <v>41576</v>
      </c>
      <c r="B416" s="723">
        <v>7.9175000000000004</v>
      </c>
    </row>
    <row r="417" spans="1:2">
      <c r="A417" s="726">
        <v>41577</v>
      </c>
      <c r="B417" s="723">
        <v>8.02</v>
      </c>
    </row>
    <row r="418" spans="1:2">
      <c r="A418" s="726">
        <v>41578</v>
      </c>
      <c r="B418" s="723">
        <v>8.2750000000000004</v>
      </c>
    </row>
    <row r="419" spans="1:2">
      <c r="A419" s="726">
        <v>41579</v>
      </c>
      <c r="B419" s="723">
        <v>8.4124999999999996</v>
      </c>
    </row>
    <row r="420" spans="1:2">
      <c r="A420" s="726">
        <v>41582</v>
      </c>
      <c r="B420" s="723">
        <v>8.6649999999999991</v>
      </c>
    </row>
    <row r="421" spans="1:2">
      <c r="A421" s="726">
        <v>41583</v>
      </c>
      <c r="B421" s="723">
        <v>8.7850000000000001</v>
      </c>
    </row>
    <row r="422" spans="1:2">
      <c r="A422" s="726">
        <v>41584</v>
      </c>
      <c r="B422" s="723">
        <v>8.68</v>
      </c>
    </row>
    <row r="423" spans="1:2">
      <c r="A423" s="726">
        <v>41585</v>
      </c>
      <c r="B423" s="723">
        <v>9.1199999999999992</v>
      </c>
    </row>
    <row r="424" spans="1:2">
      <c r="A424" s="726">
        <v>41586</v>
      </c>
      <c r="B424" s="723">
        <v>9.2225000000000001</v>
      </c>
    </row>
    <row r="425" spans="1:2">
      <c r="A425" s="726">
        <v>41589</v>
      </c>
      <c r="B425" s="723">
        <v>9.375</v>
      </c>
    </row>
    <row r="426" spans="1:2">
      <c r="A426" s="726">
        <v>41590</v>
      </c>
      <c r="B426" s="723">
        <v>9.375</v>
      </c>
    </row>
    <row r="427" spans="1:2">
      <c r="A427" s="726">
        <v>41591</v>
      </c>
      <c r="B427" s="723">
        <v>9.3000000000000007</v>
      </c>
    </row>
    <row r="428" spans="1:2">
      <c r="A428" s="726">
        <v>41592</v>
      </c>
      <c r="B428" s="723">
        <v>9.5</v>
      </c>
    </row>
    <row r="429" spans="1:2">
      <c r="A429" s="726">
        <v>41596</v>
      </c>
      <c r="B429" s="723">
        <v>9.4499999999999993</v>
      </c>
    </row>
    <row r="430" spans="1:2">
      <c r="A430" s="726">
        <v>41597</v>
      </c>
      <c r="B430" s="723">
        <v>9.36</v>
      </c>
    </row>
    <row r="431" spans="1:2">
      <c r="A431" s="726">
        <v>41599</v>
      </c>
      <c r="B431" s="723">
        <v>9.4499999999999993</v>
      </c>
    </row>
    <row r="432" spans="1:2">
      <c r="A432" s="726">
        <v>41600</v>
      </c>
      <c r="B432" s="723">
        <v>9.8000000000000007</v>
      </c>
    </row>
    <row r="433" spans="1:2">
      <c r="A433" s="726">
        <v>41603</v>
      </c>
      <c r="B433" s="723">
        <v>9.4749999999999996</v>
      </c>
    </row>
    <row r="434" spans="1:2">
      <c r="A434" s="726">
        <v>41604</v>
      </c>
      <c r="B434" s="723">
        <v>9.8000000000000007</v>
      </c>
    </row>
    <row r="435" spans="1:2">
      <c r="A435" s="726">
        <v>41605</v>
      </c>
      <c r="B435" s="723">
        <v>9.6875</v>
      </c>
    </row>
    <row r="436" spans="1:2">
      <c r="A436" s="726">
        <v>41606</v>
      </c>
      <c r="B436" s="723">
        <v>9.7050000000000001</v>
      </c>
    </row>
    <row r="437" spans="1:2">
      <c r="A437" s="726">
        <v>41607</v>
      </c>
      <c r="B437" s="723">
        <v>9.8874999999999993</v>
      </c>
    </row>
    <row r="438" spans="1:2">
      <c r="A438" s="726">
        <v>41610</v>
      </c>
      <c r="B438" s="723">
        <v>9.8000000000000007</v>
      </c>
    </row>
    <row r="439" spans="1:2">
      <c r="A439" s="726">
        <v>41611</v>
      </c>
      <c r="B439" s="723">
        <v>9.5749999999999993</v>
      </c>
    </row>
    <row r="440" spans="1:2">
      <c r="A440" s="726">
        <v>41612</v>
      </c>
      <c r="B440" s="723">
        <v>9.6</v>
      </c>
    </row>
    <row r="441" spans="1:2">
      <c r="A441" s="726">
        <v>41613</v>
      </c>
      <c r="B441" s="723">
        <v>9.6999999999999993</v>
      </c>
    </row>
    <row r="442" spans="1:2">
      <c r="A442" s="726">
        <v>41614</v>
      </c>
      <c r="B442" s="723">
        <v>9.6875</v>
      </c>
    </row>
    <row r="443" spans="1:2">
      <c r="A443" s="726">
        <v>41617</v>
      </c>
      <c r="B443" s="723">
        <v>9.75</v>
      </c>
    </row>
    <row r="444" spans="1:2">
      <c r="A444" s="726">
        <v>41618</v>
      </c>
      <c r="B444" s="723">
        <v>9.7375000000000007</v>
      </c>
    </row>
    <row r="445" spans="1:2">
      <c r="A445" s="726">
        <v>41619</v>
      </c>
      <c r="B445" s="723">
        <v>9.5950000000000006</v>
      </c>
    </row>
    <row r="446" spans="1:2">
      <c r="A446" s="726">
        <v>41620</v>
      </c>
      <c r="B446" s="723">
        <v>9.5950000000000006</v>
      </c>
    </row>
    <row r="447" spans="1:2">
      <c r="A447" s="726">
        <v>41621</v>
      </c>
      <c r="B447" s="723">
        <v>9.5</v>
      </c>
    </row>
    <row r="448" spans="1:2">
      <c r="A448" s="726">
        <v>41624</v>
      </c>
      <c r="B448" s="723">
        <v>9.5</v>
      </c>
    </row>
    <row r="449" spans="1:2">
      <c r="A449" s="726">
        <v>41625</v>
      </c>
      <c r="B449" s="723">
        <v>9.3874999999999993</v>
      </c>
    </row>
    <row r="450" spans="1:2">
      <c r="A450" s="726">
        <v>41626</v>
      </c>
      <c r="B450" s="723">
        <v>9.375</v>
      </c>
    </row>
    <row r="451" spans="1:2">
      <c r="A451" s="726">
        <v>41627</v>
      </c>
      <c r="B451" s="723">
        <v>9.4975000000000005</v>
      </c>
    </row>
    <row r="452" spans="1:2">
      <c r="A452" s="726">
        <v>41628</v>
      </c>
      <c r="B452" s="723">
        <v>9.5</v>
      </c>
    </row>
    <row r="453" spans="1:2">
      <c r="A453" s="726">
        <v>41631</v>
      </c>
      <c r="B453" s="723">
        <v>9.625</v>
      </c>
    </row>
    <row r="454" spans="1:2">
      <c r="A454" s="726">
        <v>41634</v>
      </c>
      <c r="B454" s="723">
        <v>9.6199999999999992</v>
      </c>
    </row>
    <row r="455" spans="1:2">
      <c r="A455" s="726">
        <v>41635</v>
      </c>
      <c r="B455" s="723">
        <v>9.7100000000000009</v>
      </c>
    </row>
    <row r="456" spans="1:2">
      <c r="A456" s="726">
        <v>41638</v>
      </c>
      <c r="B456" s="723">
        <v>9.8149999999999995</v>
      </c>
    </row>
    <row r="457" spans="1:2">
      <c r="A457" s="726">
        <v>41641</v>
      </c>
      <c r="B457" s="723">
        <v>9.6</v>
      </c>
    </row>
    <row r="458" spans="1:2">
      <c r="A458" s="726">
        <v>41642</v>
      </c>
      <c r="B458" s="723">
        <v>9.6199999999999992</v>
      </c>
    </row>
    <row r="459" spans="1:2">
      <c r="A459" s="726">
        <v>41645</v>
      </c>
      <c r="B459" s="723">
        <v>9.625</v>
      </c>
    </row>
    <row r="460" spans="1:2">
      <c r="A460" s="726">
        <v>41646</v>
      </c>
      <c r="B460" s="723">
        <v>9.5</v>
      </c>
    </row>
    <row r="461" spans="1:2">
      <c r="A461" s="726">
        <v>41647</v>
      </c>
      <c r="B461" s="723">
        <v>9.6950000000000003</v>
      </c>
    </row>
    <row r="462" spans="1:2">
      <c r="A462" s="726">
        <v>41648</v>
      </c>
      <c r="B462" s="723">
        <v>9.5374999999999996</v>
      </c>
    </row>
    <row r="463" spans="1:2">
      <c r="A463" s="726">
        <v>41649</v>
      </c>
      <c r="B463" s="723">
        <v>9.8000000000000007</v>
      </c>
    </row>
    <row r="464" spans="1:2">
      <c r="A464" s="726">
        <v>41652</v>
      </c>
      <c r="B464" s="723">
        <v>9.7624999999999993</v>
      </c>
    </row>
    <row r="465" spans="1:2">
      <c r="A465" s="726">
        <v>41653</v>
      </c>
      <c r="B465" s="723">
        <v>9.8000000000000007</v>
      </c>
    </row>
    <row r="466" spans="1:2">
      <c r="A466" s="726">
        <v>41654</v>
      </c>
      <c r="B466" s="723">
        <v>9.69</v>
      </c>
    </row>
    <row r="467" spans="1:2">
      <c r="A467" s="726">
        <v>41655</v>
      </c>
      <c r="B467" s="723">
        <v>9.59</v>
      </c>
    </row>
    <row r="468" spans="1:2">
      <c r="A468" s="726">
        <v>41656</v>
      </c>
      <c r="B468" s="723">
        <v>9.4124999999999996</v>
      </c>
    </row>
    <row r="469" spans="1:2">
      <c r="A469" s="726">
        <v>41659</v>
      </c>
      <c r="B469" s="723">
        <v>9.3725000000000005</v>
      </c>
    </row>
    <row r="470" spans="1:2">
      <c r="A470" s="726">
        <v>41660</v>
      </c>
      <c r="B470" s="723">
        <v>9.3074999999999992</v>
      </c>
    </row>
    <row r="471" spans="1:2">
      <c r="A471" s="726">
        <v>41661</v>
      </c>
      <c r="B471" s="723">
        <v>9.3324999999999996</v>
      </c>
    </row>
    <row r="472" spans="1:2">
      <c r="A472" s="726">
        <v>41662</v>
      </c>
      <c r="B472" s="723">
        <v>9.2125000000000004</v>
      </c>
    </row>
    <row r="473" spans="1:2">
      <c r="A473" s="726">
        <v>41663</v>
      </c>
      <c r="B473" s="723">
        <v>8.9949999999999992</v>
      </c>
    </row>
    <row r="474" spans="1:2">
      <c r="A474" s="726">
        <v>41666</v>
      </c>
      <c r="B474" s="723">
        <v>9.0749999999999993</v>
      </c>
    </row>
    <row r="475" spans="1:2">
      <c r="A475" s="726">
        <v>41667</v>
      </c>
      <c r="B475" s="723">
        <v>9.1875</v>
      </c>
    </row>
    <row r="476" spans="1:2">
      <c r="A476" s="726">
        <v>41668</v>
      </c>
      <c r="B476" s="723">
        <v>9.1649999999999991</v>
      </c>
    </row>
    <row r="477" spans="1:2">
      <c r="A477" s="726">
        <v>41669</v>
      </c>
      <c r="B477" s="723">
        <v>9.1</v>
      </c>
    </row>
    <row r="478" spans="1:2">
      <c r="A478" s="726">
        <v>41670</v>
      </c>
      <c r="B478" s="723">
        <v>9.2200000000000006</v>
      </c>
    </row>
    <row r="479" spans="1:2">
      <c r="A479" s="726">
        <v>41673</v>
      </c>
      <c r="B479" s="723">
        <v>9.15</v>
      </c>
    </row>
    <row r="480" spans="1:2">
      <c r="A480" s="726">
        <v>41674</v>
      </c>
      <c r="B480" s="723">
        <v>9.4</v>
      </c>
    </row>
    <row r="481" spans="1:2">
      <c r="A481" s="726">
        <v>41675</v>
      </c>
      <c r="B481" s="723">
        <v>9.4124999999999996</v>
      </c>
    </row>
    <row r="482" spans="1:2">
      <c r="A482" s="726">
        <v>41676</v>
      </c>
      <c r="B482" s="723">
        <v>9.65</v>
      </c>
    </row>
    <row r="483" spans="1:2">
      <c r="A483" s="726">
        <v>41677</v>
      </c>
      <c r="B483" s="723">
        <v>9.9749999999999996</v>
      </c>
    </row>
    <row r="484" spans="1:2">
      <c r="A484" s="726">
        <v>41680</v>
      </c>
      <c r="B484" s="723">
        <v>9.9450000000000003</v>
      </c>
    </row>
    <row r="485" spans="1:2">
      <c r="A485" s="726">
        <v>41681</v>
      </c>
      <c r="B485" s="723">
        <v>10</v>
      </c>
    </row>
    <row r="486" spans="1:2">
      <c r="A486" s="726">
        <v>41682</v>
      </c>
      <c r="B486" s="723">
        <v>10.005000000000001</v>
      </c>
    </row>
    <row r="487" spans="1:2">
      <c r="A487" s="726">
        <v>41683</v>
      </c>
      <c r="B487" s="723">
        <v>10</v>
      </c>
    </row>
    <row r="488" spans="1:2">
      <c r="A488" s="726">
        <v>41684</v>
      </c>
      <c r="B488" s="723">
        <v>10.125</v>
      </c>
    </row>
    <row r="489" spans="1:2">
      <c r="A489" s="726">
        <v>41687</v>
      </c>
      <c r="B489" s="723">
        <v>10.012499999999999</v>
      </c>
    </row>
    <row r="490" spans="1:2">
      <c r="A490" s="726">
        <v>41688</v>
      </c>
      <c r="B490" s="723">
        <v>9.8375000000000004</v>
      </c>
    </row>
    <row r="491" spans="1:2">
      <c r="A491" s="726">
        <v>41689</v>
      </c>
      <c r="B491" s="723">
        <v>9.7249999999999996</v>
      </c>
    </row>
    <row r="492" spans="1:2">
      <c r="A492" s="726">
        <v>41690</v>
      </c>
      <c r="B492" s="723">
        <v>10.154999999999999</v>
      </c>
    </row>
    <row r="493" spans="1:2">
      <c r="A493" s="726">
        <v>41691</v>
      </c>
      <c r="B493" s="723">
        <v>10.35</v>
      </c>
    </row>
    <row r="494" spans="1:2">
      <c r="A494" s="726">
        <v>41694</v>
      </c>
      <c r="B494" s="723">
        <v>10.875</v>
      </c>
    </row>
    <row r="495" spans="1:2">
      <c r="A495" s="726">
        <v>41695</v>
      </c>
      <c r="B495" s="723">
        <v>10.7</v>
      </c>
    </row>
    <row r="496" spans="1:2">
      <c r="A496" s="726">
        <v>41696</v>
      </c>
      <c r="B496" s="723">
        <v>10.8</v>
      </c>
    </row>
    <row r="497" spans="1:2">
      <c r="A497" s="726">
        <v>41697</v>
      </c>
      <c r="B497" s="723">
        <v>10.9</v>
      </c>
    </row>
    <row r="498" spans="1:2">
      <c r="A498" s="726">
        <v>41698</v>
      </c>
      <c r="B498" s="723">
        <v>10.925000000000001</v>
      </c>
    </row>
    <row r="499" spans="1:2">
      <c r="A499" s="726">
        <v>41703</v>
      </c>
      <c r="B499" s="723">
        <v>11.14</v>
      </c>
    </row>
    <row r="500" spans="1:2">
      <c r="A500" s="726">
        <v>41704</v>
      </c>
      <c r="B500" s="723">
        <v>10.8825</v>
      </c>
    </row>
    <row r="501" spans="1:2">
      <c r="A501" s="726">
        <v>41705</v>
      </c>
      <c r="B501" s="723">
        <v>10.625</v>
      </c>
    </row>
    <row r="502" spans="1:2">
      <c r="A502" s="726">
        <v>41708</v>
      </c>
      <c r="B502" s="723">
        <v>10.68</v>
      </c>
    </row>
    <row r="503" spans="1:2">
      <c r="A503" s="726">
        <v>41709</v>
      </c>
      <c r="B503" s="723">
        <v>11</v>
      </c>
    </row>
    <row r="504" spans="1:2">
      <c r="A504" s="726">
        <v>41710</v>
      </c>
      <c r="B504" s="723">
        <v>11.074999999999999</v>
      </c>
    </row>
    <row r="505" spans="1:2">
      <c r="A505" s="726">
        <v>41711</v>
      </c>
      <c r="B505" s="723">
        <v>11.025</v>
      </c>
    </row>
    <row r="506" spans="1:2">
      <c r="A506" s="726">
        <v>41712</v>
      </c>
      <c r="B506" s="723">
        <v>11.025</v>
      </c>
    </row>
    <row r="507" spans="1:2">
      <c r="A507" s="726">
        <v>41715</v>
      </c>
      <c r="B507" s="723">
        <v>11.2</v>
      </c>
    </row>
    <row r="508" spans="1:2">
      <c r="A508" s="726">
        <v>41716</v>
      </c>
      <c r="B508" s="723">
        <v>11.725</v>
      </c>
    </row>
    <row r="509" spans="1:2">
      <c r="A509" s="726">
        <v>41717</v>
      </c>
      <c r="B509" s="723">
        <v>11.775</v>
      </c>
    </row>
    <row r="510" spans="1:2">
      <c r="A510" s="726">
        <v>41718</v>
      </c>
      <c r="B510" s="723">
        <v>12.1875</v>
      </c>
    </row>
    <row r="511" spans="1:2">
      <c r="A511" s="726">
        <v>41719</v>
      </c>
      <c r="B511" s="723">
        <v>12.0725</v>
      </c>
    </row>
    <row r="512" spans="1:2">
      <c r="A512" s="726">
        <v>41722</v>
      </c>
      <c r="B512" s="723">
        <v>12.1225</v>
      </c>
    </row>
    <row r="513" spans="1:2">
      <c r="A513" s="726">
        <v>41723</v>
      </c>
      <c r="B513" s="723">
        <v>12.074999999999999</v>
      </c>
    </row>
    <row r="514" spans="1:2">
      <c r="A514" s="726">
        <v>41724</v>
      </c>
      <c r="B514" s="723">
        <v>11.875</v>
      </c>
    </row>
    <row r="515" spans="1:2">
      <c r="A515" s="726">
        <v>41725</v>
      </c>
      <c r="B515" s="723">
        <v>12.237500000000001</v>
      </c>
    </row>
    <row r="516" spans="1:2">
      <c r="A516" s="726">
        <v>41726</v>
      </c>
      <c r="B516" s="723">
        <v>12.397500000000001</v>
      </c>
    </row>
    <row r="517" spans="1:2">
      <c r="A517" s="726">
        <v>41729</v>
      </c>
      <c r="B517" s="723">
        <v>12.475</v>
      </c>
    </row>
    <row r="518" spans="1:2">
      <c r="A518" s="726">
        <v>41730</v>
      </c>
      <c r="B518" s="723">
        <v>12.2475</v>
      </c>
    </row>
    <row r="519" spans="1:2">
      <c r="A519" s="726">
        <v>41731</v>
      </c>
      <c r="B519" s="723">
        <v>12.45</v>
      </c>
    </row>
    <row r="520" spans="1:2">
      <c r="A520" s="726">
        <v>41732</v>
      </c>
      <c r="B520" s="723">
        <v>12.227499999999999</v>
      </c>
    </row>
    <row r="521" spans="1:2">
      <c r="A521" s="726">
        <v>41733</v>
      </c>
      <c r="B521" s="723">
        <v>12.1625</v>
      </c>
    </row>
    <row r="522" spans="1:2">
      <c r="A522" s="726">
        <v>41736</v>
      </c>
      <c r="B522" s="723">
        <v>11.95</v>
      </c>
    </row>
    <row r="523" spans="1:2">
      <c r="A523" s="726">
        <v>41737</v>
      </c>
      <c r="B523" s="723">
        <v>11.75</v>
      </c>
    </row>
    <row r="524" spans="1:2">
      <c r="A524" s="726">
        <v>41738</v>
      </c>
      <c r="B524" s="723">
        <v>11.7</v>
      </c>
    </row>
    <row r="525" spans="1:2">
      <c r="A525" s="726">
        <v>41739</v>
      </c>
      <c r="B525" s="723">
        <v>11.7</v>
      </c>
    </row>
    <row r="526" spans="1:2">
      <c r="A526" s="726">
        <v>41740</v>
      </c>
      <c r="B526" s="723">
        <v>12.244999999999999</v>
      </c>
    </row>
    <row r="527" spans="1:2">
      <c r="A527" s="726">
        <v>41743</v>
      </c>
      <c r="B527" s="723">
        <v>11.95</v>
      </c>
    </row>
    <row r="528" spans="1:2">
      <c r="A528" s="726">
        <v>41744</v>
      </c>
      <c r="B528" s="723">
        <v>11.63</v>
      </c>
    </row>
    <row r="529" spans="1:2">
      <c r="A529" s="726">
        <v>41745</v>
      </c>
      <c r="B529" s="723">
        <v>11.83</v>
      </c>
    </row>
    <row r="530" spans="1:2">
      <c r="A530" s="726">
        <v>41746</v>
      </c>
      <c r="B530" s="723">
        <v>11.932499999999999</v>
      </c>
    </row>
    <row r="531" spans="1:2">
      <c r="A531" s="726">
        <v>41751</v>
      </c>
      <c r="B531" s="723">
        <v>11.715</v>
      </c>
    </row>
    <row r="532" spans="1:2">
      <c r="A532" s="726">
        <v>41752</v>
      </c>
      <c r="B532" s="723">
        <v>11.3375</v>
      </c>
    </row>
    <row r="533" spans="1:2">
      <c r="A533" s="726">
        <v>41753</v>
      </c>
      <c r="B533" s="723">
        <v>11.35</v>
      </c>
    </row>
    <row r="534" spans="1:2">
      <c r="A534" s="726">
        <v>41754</v>
      </c>
      <c r="B534" s="723">
        <v>11.725</v>
      </c>
    </row>
    <row r="535" spans="1:2">
      <c r="A535" s="726">
        <v>41757</v>
      </c>
      <c r="B535" s="723">
        <v>11.835000000000001</v>
      </c>
    </row>
    <row r="536" spans="1:2">
      <c r="A536" s="726">
        <v>41758</v>
      </c>
      <c r="B536" s="723">
        <v>11.81</v>
      </c>
    </row>
    <row r="537" spans="1:2">
      <c r="A537" s="726">
        <v>41759</v>
      </c>
      <c r="B537" s="723">
        <v>11.94</v>
      </c>
    </row>
    <row r="538" spans="1:2">
      <c r="A538" s="726">
        <v>41761</v>
      </c>
      <c r="B538" s="723">
        <v>12.5</v>
      </c>
    </row>
    <row r="539" spans="1:2">
      <c r="A539" s="726">
        <v>41764</v>
      </c>
      <c r="B539" s="723">
        <v>12.79</v>
      </c>
    </row>
    <row r="540" spans="1:2">
      <c r="A540" s="726">
        <v>41765</v>
      </c>
      <c r="B540" s="723">
        <v>12.85</v>
      </c>
    </row>
    <row r="541" spans="1:2">
      <c r="A541" s="726">
        <v>41766</v>
      </c>
      <c r="B541" s="723">
        <v>13.515000000000001</v>
      </c>
    </row>
    <row r="542" spans="1:2">
      <c r="A542" s="726">
        <v>41767</v>
      </c>
      <c r="B542" s="723">
        <v>13.5075</v>
      </c>
    </row>
    <row r="543" spans="1:2">
      <c r="A543" s="726">
        <v>41768</v>
      </c>
      <c r="B543" s="723">
        <v>13.56</v>
      </c>
    </row>
    <row r="544" spans="1:2">
      <c r="A544" s="726">
        <v>41771</v>
      </c>
      <c r="B544" s="723">
        <v>13.8375</v>
      </c>
    </row>
    <row r="545" spans="1:2">
      <c r="A545" s="726">
        <v>41772</v>
      </c>
      <c r="B545" s="723">
        <v>14.05</v>
      </c>
    </row>
    <row r="546" spans="1:2">
      <c r="A546" s="726">
        <v>41773</v>
      </c>
      <c r="B546" s="723">
        <v>13.9475</v>
      </c>
    </row>
    <row r="547" spans="1:2">
      <c r="A547" s="726">
        <v>41774</v>
      </c>
      <c r="B547" s="723">
        <v>13.7525</v>
      </c>
    </row>
    <row r="548" spans="1:2">
      <c r="A548" s="726">
        <v>41775</v>
      </c>
      <c r="B548" s="723">
        <v>14.3375</v>
      </c>
    </row>
    <row r="549" spans="1:2">
      <c r="A549" s="726">
        <v>41778</v>
      </c>
      <c r="B549" s="723">
        <v>14.225</v>
      </c>
    </row>
    <row r="550" spans="1:2">
      <c r="A550" s="726">
        <v>41779</v>
      </c>
      <c r="B550" s="723">
        <v>13.717499999999999</v>
      </c>
    </row>
    <row r="551" spans="1:2">
      <c r="A551" s="726">
        <v>41780</v>
      </c>
      <c r="B551" s="723">
        <v>13.935</v>
      </c>
    </row>
    <row r="552" spans="1:2">
      <c r="A552" s="726">
        <v>41781</v>
      </c>
      <c r="B552" s="723">
        <v>14.012499999999999</v>
      </c>
    </row>
    <row r="553" spans="1:2">
      <c r="A553" s="726">
        <v>41782</v>
      </c>
      <c r="B553" s="723">
        <v>14.074999999999999</v>
      </c>
    </row>
    <row r="554" spans="1:2">
      <c r="A554" s="726">
        <v>41785</v>
      </c>
      <c r="B554" s="723">
        <v>14.225</v>
      </c>
    </row>
    <row r="555" spans="1:2">
      <c r="A555" s="726">
        <v>41786</v>
      </c>
      <c r="B555" s="723">
        <v>13.9725</v>
      </c>
    </row>
    <row r="556" spans="1:2">
      <c r="A556" s="726">
        <v>41787</v>
      </c>
      <c r="B556" s="723">
        <v>14.0625</v>
      </c>
    </row>
    <row r="557" spans="1:2">
      <c r="A557" s="726">
        <v>41788</v>
      </c>
      <c r="B557" s="723">
        <v>13.975</v>
      </c>
    </row>
    <row r="558" spans="1:2">
      <c r="A558" s="726">
        <v>41789</v>
      </c>
      <c r="B558" s="723">
        <v>14.217499999999999</v>
      </c>
    </row>
    <row r="559" spans="1:2">
      <c r="A559" s="726">
        <v>41792</v>
      </c>
      <c r="B559" s="723">
        <v>14.1275</v>
      </c>
    </row>
    <row r="560" spans="1:2">
      <c r="A560" s="726">
        <v>41793</v>
      </c>
      <c r="B560" s="723">
        <v>14.225</v>
      </c>
    </row>
    <row r="561" spans="1:2">
      <c r="A561" s="726">
        <v>41794</v>
      </c>
      <c r="B561" s="723">
        <v>14.59</v>
      </c>
    </row>
    <row r="562" spans="1:2">
      <c r="A562" s="726">
        <v>41795</v>
      </c>
      <c r="B562" s="723">
        <v>14.6875</v>
      </c>
    </row>
    <row r="563" spans="1:2">
      <c r="A563" s="726">
        <v>41796</v>
      </c>
      <c r="B563" s="723">
        <v>14.8375</v>
      </c>
    </row>
    <row r="564" spans="1:2">
      <c r="A564" s="726">
        <v>41799</v>
      </c>
      <c r="B564" s="723">
        <v>14.9925</v>
      </c>
    </row>
    <row r="565" spans="1:2">
      <c r="A565" s="726">
        <v>41800</v>
      </c>
      <c r="B565" s="723">
        <v>15.112500000000001</v>
      </c>
    </row>
    <row r="566" spans="1:2">
      <c r="A566" s="726">
        <v>41801</v>
      </c>
      <c r="B566" s="723">
        <v>15.13</v>
      </c>
    </row>
    <row r="567" spans="1:2">
      <c r="A567" s="726">
        <v>41803</v>
      </c>
      <c r="B567" s="723">
        <v>15.2475</v>
      </c>
    </row>
    <row r="568" spans="1:2">
      <c r="A568" s="726">
        <v>41806</v>
      </c>
      <c r="B568" s="723">
        <v>15.2125</v>
      </c>
    </row>
    <row r="569" spans="1:2">
      <c r="A569" s="726">
        <v>41807</v>
      </c>
      <c r="B569" s="723">
        <v>15.3375</v>
      </c>
    </row>
    <row r="570" spans="1:2">
      <c r="A570" s="726">
        <v>41808</v>
      </c>
      <c r="B570" s="723">
        <v>15.244999999999999</v>
      </c>
    </row>
    <row r="571" spans="1:2">
      <c r="A571" s="726">
        <v>41810</v>
      </c>
      <c r="B571" s="723">
        <v>14.824999999999999</v>
      </c>
    </row>
    <row r="572" spans="1:2">
      <c r="A572" s="726">
        <v>41813</v>
      </c>
      <c r="B572" s="723">
        <v>14.95</v>
      </c>
    </row>
    <row r="573" spans="1:2">
      <c r="A573" s="726">
        <v>41814</v>
      </c>
      <c r="B573" s="723">
        <v>15.3375</v>
      </c>
    </row>
    <row r="574" spans="1:2">
      <c r="A574" s="726">
        <v>41815</v>
      </c>
      <c r="B574" s="723">
        <v>15.387499999999999</v>
      </c>
    </row>
    <row r="575" spans="1:2">
      <c r="A575" s="726">
        <v>41816</v>
      </c>
      <c r="B575" s="723">
        <v>15.435</v>
      </c>
    </row>
    <row r="576" spans="1:2">
      <c r="A576" s="726">
        <v>41817</v>
      </c>
      <c r="B576" s="723">
        <v>15.5625</v>
      </c>
    </row>
    <row r="577" spans="1:2">
      <c r="A577" s="726">
        <v>41820</v>
      </c>
      <c r="B577" s="723">
        <v>15.49</v>
      </c>
    </row>
    <row r="578" spans="1:2">
      <c r="A578" s="726">
        <v>41821</v>
      </c>
      <c r="B578" s="723">
        <v>15.375</v>
      </c>
    </row>
    <row r="579" spans="1:2">
      <c r="A579" s="726">
        <v>41822</v>
      </c>
      <c r="B579" s="723">
        <v>15.065</v>
      </c>
    </row>
    <row r="580" spans="1:2">
      <c r="A580" s="726">
        <v>41823</v>
      </c>
      <c r="B580" s="723">
        <v>15.345000000000001</v>
      </c>
    </row>
    <row r="581" spans="1:2">
      <c r="A581" s="726">
        <v>41824</v>
      </c>
      <c r="B581" s="723">
        <v>14.965</v>
      </c>
    </row>
    <row r="582" spans="1:2">
      <c r="A582" s="726">
        <v>41827</v>
      </c>
      <c r="B582" s="723">
        <v>14.8125</v>
      </c>
    </row>
    <row r="583" spans="1:2">
      <c r="A583" s="726">
        <v>41828</v>
      </c>
      <c r="B583" s="723">
        <v>14.765000000000001</v>
      </c>
    </row>
    <row r="584" spans="1:2">
      <c r="A584" s="726">
        <v>41830</v>
      </c>
      <c r="B584" s="723">
        <v>15.047499999999999</v>
      </c>
    </row>
    <row r="585" spans="1:2">
      <c r="A585" s="726">
        <v>41831</v>
      </c>
      <c r="B585" s="723">
        <v>15.225</v>
      </c>
    </row>
    <row r="586" spans="1:2">
      <c r="A586" s="726">
        <v>41834</v>
      </c>
      <c r="B586" s="723">
        <v>15.175000000000001</v>
      </c>
    </row>
    <row r="587" spans="1:2">
      <c r="A587" s="726">
        <v>41835</v>
      </c>
      <c r="B587" s="723">
        <v>15.3375</v>
      </c>
    </row>
    <row r="588" spans="1:2">
      <c r="A588" s="726">
        <v>41836</v>
      </c>
      <c r="B588" s="723">
        <v>15.4925</v>
      </c>
    </row>
    <row r="589" spans="1:2">
      <c r="A589" s="726">
        <v>41837</v>
      </c>
      <c r="B589" s="723">
        <v>15.125</v>
      </c>
    </row>
    <row r="590" spans="1:2">
      <c r="A590" s="726">
        <v>41838</v>
      </c>
      <c r="B590" s="723">
        <v>15.355</v>
      </c>
    </row>
    <row r="591" spans="1:2">
      <c r="A591" s="726">
        <v>41841</v>
      </c>
      <c r="B591" s="723">
        <v>15.5625</v>
      </c>
    </row>
    <row r="592" spans="1:2">
      <c r="A592" s="726">
        <v>41842</v>
      </c>
      <c r="B592" s="723">
        <v>15.7</v>
      </c>
    </row>
    <row r="593" spans="1:2">
      <c r="A593" s="726">
        <v>41843</v>
      </c>
      <c r="B593" s="723">
        <v>15.5</v>
      </c>
    </row>
    <row r="594" spans="1:2">
      <c r="A594" s="726">
        <v>41844</v>
      </c>
      <c r="B594" s="723">
        <v>15.84</v>
      </c>
    </row>
    <row r="595" spans="1:2">
      <c r="A595" s="726">
        <v>41845</v>
      </c>
      <c r="B595" s="723">
        <v>15.4725</v>
      </c>
    </row>
    <row r="596" spans="1:2">
      <c r="A596" s="726">
        <v>41848</v>
      </c>
      <c r="B596" s="723">
        <v>15.725</v>
      </c>
    </row>
    <row r="597" spans="1:2">
      <c r="A597" s="726">
        <v>41849</v>
      </c>
      <c r="B597" s="723">
        <v>15.7</v>
      </c>
    </row>
    <row r="598" spans="1:2">
      <c r="A598" s="726">
        <v>41850</v>
      </c>
      <c r="B598" s="723">
        <v>15.525</v>
      </c>
    </row>
    <row r="599" spans="1:2">
      <c r="A599" s="726">
        <v>41851</v>
      </c>
      <c r="B599" s="723">
        <v>15.105</v>
      </c>
    </row>
    <row r="600" spans="1:2">
      <c r="A600" s="726">
        <v>41852</v>
      </c>
      <c r="B600" s="723">
        <v>15.455</v>
      </c>
    </row>
    <row r="601" spans="1:2">
      <c r="A601" s="726">
        <v>41855</v>
      </c>
      <c r="B601" s="723">
        <v>15.6325</v>
      </c>
    </row>
    <row r="602" spans="1:2">
      <c r="A602" s="726">
        <v>41856</v>
      </c>
      <c r="B602" s="723">
        <v>15.475</v>
      </c>
    </row>
    <row r="603" spans="1:2">
      <c r="A603" s="726">
        <v>41857</v>
      </c>
      <c r="B603" s="723">
        <v>15.5625</v>
      </c>
    </row>
    <row r="604" spans="1:2">
      <c r="A604" s="726">
        <v>41858</v>
      </c>
      <c r="B604" s="723">
        <v>15.375</v>
      </c>
    </row>
    <row r="605" spans="1:2">
      <c r="A605" s="726">
        <v>41859</v>
      </c>
      <c r="B605" s="723">
        <v>14.907500000000001</v>
      </c>
    </row>
    <row r="606" spans="1:2">
      <c r="A606" s="726">
        <v>41862</v>
      </c>
      <c r="B606" s="723">
        <v>15.2225</v>
      </c>
    </row>
    <row r="607" spans="1:2">
      <c r="A607" s="726">
        <v>41863</v>
      </c>
      <c r="B607" s="723">
        <v>15.27</v>
      </c>
    </row>
    <row r="608" spans="1:2">
      <c r="A608" s="726">
        <v>41864</v>
      </c>
      <c r="B608" s="723">
        <v>15.3</v>
      </c>
    </row>
    <row r="609" spans="1:2">
      <c r="A609" s="726">
        <v>41865</v>
      </c>
      <c r="B609" s="723">
        <v>15.574999999999999</v>
      </c>
    </row>
    <row r="610" spans="1:2">
      <c r="A610" s="726">
        <v>41866</v>
      </c>
      <c r="B610" s="723">
        <v>16.225000000000001</v>
      </c>
    </row>
    <row r="611" spans="1:2">
      <c r="A611" s="726">
        <v>41869</v>
      </c>
      <c r="B611" s="723">
        <v>16.46</v>
      </c>
    </row>
    <row r="612" spans="1:2">
      <c r="A612" s="726">
        <v>41870</v>
      </c>
      <c r="B612" s="723">
        <v>16.4725</v>
      </c>
    </row>
    <row r="613" spans="1:2">
      <c r="A613" s="726">
        <v>41871</v>
      </c>
      <c r="B613" s="723">
        <v>16.45</v>
      </c>
    </row>
    <row r="614" spans="1:2">
      <c r="A614" s="726">
        <v>41872</v>
      </c>
      <c r="B614" s="723">
        <v>16.192499999999999</v>
      </c>
    </row>
    <row r="615" spans="1:2">
      <c r="A615" s="726">
        <v>41873</v>
      </c>
      <c r="B615" s="723">
        <v>16.0625</v>
      </c>
    </row>
    <row r="616" spans="1:2">
      <c r="A616" s="726">
        <v>41876</v>
      </c>
      <c r="B616" s="723">
        <v>16.247499999999999</v>
      </c>
    </row>
    <row r="617" spans="1:2">
      <c r="A617" s="726">
        <v>41877</v>
      </c>
      <c r="B617" s="723">
        <v>16.37</v>
      </c>
    </row>
    <row r="618" spans="1:2">
      <c r="A618" s="726">
        <v>41878</v>
      </c>
      <c r="B618" s="723">
        <v>16.637499999999999</v>
      </c>
    </row>
    <row r="619" spans="1:2">
      <c r="A619" s="726">
        <v>41879</v>
      </c>
      <c r="B619" s="723">
        <v>16.29</v>
      </c>
    </row>
    <row r="620" spans="1:2">
      <c r="A620" s="726">
        <v>41880</v>
      </c>
      <c r="B620" s="723">
        <v>16.762499999999999</v>
      </c>
    </row>
    <row r="621" spans="1:2">
      <c r="A621" s="726">
        <v>41883</v>
      </c>
      <c r="B621" s="723">
        <v>16.7775</v>
      </c>
    </row>
    <row r="622" spans="1:2">
      <c r="A622" s="726">
        <v>41884</v>
      </c>
      <c r="B622" s="723">
        <v>16.387499999999999</v>
      </c>
    </row>
    <row r="623" spans="1:2">
      <c r="A623" s="726">
        <v>41885</v>
      </c>
      <c r="B623" s="723">
        <v>16.05</v>
      </c>
    </row>
    <row r="624" spans="1:2">
      <c r="A624" s="726">
        <v>41886</v>
      </c>
      <c r="B624" s="723">
        <v>15.6875</v>
      </c>
    </row>
    <row r="625" spans="1:2">
      <c r="A625" s="726">
        <v>41887</v>
      </c>
      <c r="B625" s="723">
        <v>16.072500000000002</v>
      </c>
    </row>
    <row r="626" spans="1:2">
      <c r="A626" s="726">
        <v>41890</v>
      </c>
      <c r="B626" s="723">
        <v>15.8375</v>
      </c>
    </row>
    <row r="627" spans="1:2">
      <c r="A627" s="726">
        <v>41891</v>
      </c>
      <c r="B627" s="723">
        <v>15.565</v>
      </c>
    </row>
    <row r="628" spans="1:2">
      <c r="A628" s="726">
        <v>41892</v>
      </c>
      <c r="B628" s="723">
        <v>15.375</v>
      </c>
    </row>
    <row r="629" spans="1:2">
      <c r="A629" s="726">
        <v>41893</v>
      </c>
      <c r="B629" s="723">
        <v>15.484999999999999</v>
      </c>
    </row>
    <row r="630" spans="1:2">
      <c r="A630" s="726">
        <v>41894</v>
      </c>
      <c r="B630" s="723">
        <v>15.05</v>
      </c>
    </row>
    <row r="631" spans="1:2">
      <c r="A631" s="726">
        <v>41897</v>
      </c>
      <c r="B631" s="723">
        <v>15.24</v>
      </c>
    </row>
    <row r="632" spans="1:2">
      <c r="A632" s="726">
        <v>41898</v>
      </c>
      <c r="B632" s="723">
        <v>15.65</v>
      </c>
    </row>
    <row r="633" spans="1:2">
      <c r="A633" s="726">
        <v>41899</v>
      </c>
      <c r="B633" s="723">
        <v>15.45</v>
      </c>
    </row>
    <row r="634" spans="1:2">
      <c r="A634" s="726">
        <v>41900</v>
      </c>
      <c r="B634" s="723">
        <v>14.71</v>
      </c>
    </row>
    <row r="635" spans="1:2">
      <c r="A635" s="726">
        <v>41901</v>
      </c>
      <c r="B635" s="723">
        <v>14.7</v>
      </c>
    </row>
    <row r="636" spans="1:2">
      <c r="A636" s="726">
        <v>41904</v>
      </c>
      <c r="B636" s="723">
        <v>14.56</v>
      </c>
    </row>
    <row r="637" spans="1:2">
      <c r="A637" s="726">
        <v>41905</v>
      </c>
      <c r="B637" s="723">
        <v>14.6</v>
      </c>
    </row>
    <row r="638" spans="1:2">
      <c r="A638" s="726">
        <v>41906</v>
      </c>
      <c r="B638" s="723">
        <v>14.99</v>
      </c>
    </row>
    <row r="639" spans="1:2">
      <c r="A639" s="726">
        <v>41907</v>
      </c>
      <c r="B639" s="723">
        <v>14.65</v>
      </c>
    </row>
    <row r="640" spans="1:2">
      <c r="A640" s="726">
        <v>41908</v>
      </c>
      <c r="B640" s="723">
        <v>15.09</v>
      </c>
    </row>
    <row r="641" spans="1:2">
      <c r="A641" s="726">
        <v>41911</v>
      </c>
      <c r="B641" s="723">
        <v>14.7</v>
      </c>
    </row>
    <row r="642" spans="1:2">
      <c r="A642" s="726">
        <v>41912</v>
      </c>
      <c r="B642" s="723">
        <v>15.38</v>
      </c>
    </row>
    <row r="643" spans="1:2">
      <c r="A643" s="726">
        <v>41913</v>
      </c>
      <c r="B643" s="723">
        <v>15.05</v>
      </c>
    </row>
    <row r="644" spans="1:2">
      <c r="A644" s="726">
        <v>41914</v>
      </c>
      <c r="B644" s="723">
        <v>14.94</v>
      </c>
    </row>
    <row r="645" spans="1:2">
      <c r="A645" s="726">
        <v>41915</v>
      </c>
      <c r="B645" s="723">
        <v>15.4</v>
      </c>
    </row>
    <row r="646" spans="1:2">
      <c r="A646" s="726">
        <v>41918</v>
      </c>
      <c r="B646" s="723">
        <v>15.94</v>
      </c>
    </row>
    <row r="647" spans="1:2">
      <c r="A647" s="726">
        <v>41919</v>
      </c>
      <c r="B647" s="723">
        <v>16</v>
      </c>
    </row>
    <row r="648" spans="1:2">
      <c r="A648" s="726">
        <v>41920</v>
      </c>
      <c r="B648" s="723">
        <v>16.18</v>
      </c>
    </row>
    <row r="649" spans="1:2">
      <c r="A649" s="726">
        <v>41921</v>
      </c>
      <c r="B649" s="723">
        <v>16.149999999999999</v>
      </c>
    </row>
    <row r="650" spans="1:2">
      <c r="A650" s="726">
        <v>41922</v>
      </c>
      <c r="B650" s="723">
        <v>15.61</v>
      </c>
    </row>
    <row r="651" spans="1:2">
      <c r="A651" s="726">
        <v>41925</v>
      </c>
      <c r="B651" s="723">
        <v>15.5</v>
      </c>
    </row>
    <row r="652" spans="1:2">
      <c r="A652" s="726">
        <v>41926</v>
      </c>
      <c r="B652" s="723">
        <v>15.4</v>
      </c>
    </row>
    <row r="653" spans="1:2">
      <c r="A653" s="726">
        <v>41927</v>
      </c>
      <c r="B653" s="723">
        <v>14.89</v>
      </c>
    </row>
    <row r="654" spans="1:2">
      <c r="A654" s="726">
        <v>41928</v>
      </c>
      <c r="B654" s="723">
        <v>14.81</v>
      </c>
    </row>
    <row r="655" spans="1:2">
      <c r="A655" s="726">
        <v>41929</v>
      </c>
      <c r="B655" s="723">
        <v>15.1</v>
      </c>
    </row>
    <row r="656" spans="1:2">
      <c r="A656" s="726">
        <v>41932</v>
      </c>
      <c r="B656" s="723">
        <v>14.65</v>
      </c>
    </row>
    <row r="657" spans="1:2">
      <c r="A657" s="726">
        <v>41933</v>
      </c>
      <c r="B657" s="723">
        <v>14.39</v>
      </c>
    </row>
    <row r="658" spans="1:2">
      <c r="A658" s="726">
        <v>41934</v>
      </c>
      <c r="B658" s="723">
        <v>14.34</v>
      </c>
    </row>
    <row r="659" spans="1:2">
      <c r="A659" s="726">
        <v>41935</v>
      </c>
      <c r="B659" s="723">
        <v>13.9</v>
      </c>
    </row>
    <row r="660" spans="1:2">
      <c r="A660" s="726">
        <v>41936</v>
      </c>
      <c r="B660" s="723">
        <v>14.33</v>
      </c>
    </row>
    <row r="661" spans="1:2">
      <c r="A661" s="726">
        <v>41939</v>
      </c>
      <c r="B661" s="723">
        <v>15.46</v>
      </c>
    </row>
    <row r="662" spans="1:2">
      <c r="A662" s="726">
        <v>41940</v>
      </c>
      <c r="B662" s="723">
        <v>16.25</v>
      </c>
    </row>
    <row r="663" spans="1:2">
      <c r="A663" s="726">
        <v>41941</v>
      </c>
      <c r="B663" s="723">
        <v>16.39</v>
      </c>
    </row>
    <row r="664" spans="1:2">
      <c r="A664" s="726">
        <v>41942</v>
      </c>
      <c r="B664" s="723">
        <v>16.850000000000001</v>
      </c>
    </row>
    <row r="665" spans="1:2">
      <c r="A665" s="726">
        <v>41943</v>
      </c>
      <c r="B665" s="723">
        <v>17.66</v>
      </c>
    </row>
    <row r="666" spans="1:2">
      <c r="A666" s="726">
        <v>41946</v>
      </c>
      <c r="B666" s="723">
        <v>17.53</v>
      </c>
    </row>
    <row r="667" spans="1:2">
      <c r="A667" s="726">
        <v>41947</v>
      </c>
      <c r="B667" s="723">
        <v>17.600000000000001</v>
      </c>
    </row>
    <row r="668" spans="1:2">
      <c r="A668" s="726">
        <v>41948</v>
      </c>
      <c r="B668" s="723">
        <v>17.8</v>
      </c>
    </row>
    <row r="669" spans="1:2">
      <c r="A669" s="726">
        <v>41949</v>
      </c>
      <c r="B669" s="723">
        <v>17.48</v>
      </c>
    </row>
    <row r="670" spans="1:2">
      <c r="A670" s="726">
        <v>41950</v>
      </c>
      <c r="B670" s="723">
        <v>17.7</v>
      </c>
    </row>
    <row r="671" spans="1:2">
      <c r="A671" s="726">
        <v>41953</v>
      </c>
      <c r="B671" s="723">
        <v>17.260000000000002</v>
      </c>
    </row>
    <row r="672" spans="1:2">
      <c r="A672" s="726">
        <v>41954</v>
      </c>
      <c r="B672" s="723">
        <v>16.559999999999999</v>
      </c>
    </row>
    <row r="673" spans="1:2">
      <c r="A673" s="726">
        <v>41955</v>
      </c>
      <c r="B673" s="723">
        <v>17.09</v>
      </c>
    </row>
    <row r="674" spans="1:2">
      <c r="A674" s="726">
        <v>41956</v>
      </c>
      <c r="B674" s="723">
        <v>16.97</v>
      </c>
    </row>
    <row r="675" spans="1:2">
      <c r="A675" s="726">
        <v>41957</v>
      </c>
      <c r="B675" s="723">
        <v>17</v>
      </c>
    </row>
    <row r="676" spans="1:2">
      <c r="A676" s="726">
        <v>41960</v>
      </c>
      <c r="B676" s="723">
        <v>16.61</v>
      </c>
    </row>
    <row r="677" spans="1:2">
      <c r="A677" s="726">
        <v>41961</v>
      </c>
      <c r="B677" s="723">
        <v>17.329999999999998</v>
      </c>
    </row>
    <row r="678" spans="1:2">
      <c r="A678" s="726">
        <v>41962</v>
      </c>
      <c r="B678" s="723">
        <v>17.600000000000001</v>
      </c>
    </row>
    <row r="679" spans="1:2">
      <c r="A679" s="726">
        <v>41964</v>
      </c>
      <c r="B679" s="723">
        <v>18</v>
      </c>
    </row>
    <row r="680" spans="1:2">
      <c r="A680" s="726">
        <v>41967</v>
      </c>
      <c r="B680" s="723">
        <v>17.96</v>
      </c>
    </row>
    <row r="681" spans="1:2">
      <c r="A681" s="726">
        <v>41968</v>
      </c>
      <c r="B681" s="723">
        <v>17.72</v>
      </c>
    </row>
    <row r="682" spans="1:2">
      <c r="A682" s="726">
        <v>41969</v>
      </c>
      <c r="B682" s="723">
        <v>18.079999999999998</v>
      </c>
    </row>
    <row r="683" spans="1:2">
      <c r="A683" s="726">
        <v>41970</v>
      </c>
      <c r="B683" s="723">
        <v>18.010000000000002</v>
      </c>
    </row>
    <row r="684" spans="1:2">
      <c r="A684" s="726">
        <v>41971</v>
      </c>
      <c r="B684" s="723">
        <v>17.93</v>
      </c>
    </row>
    <row r="685" spans="1:2">
      <c r="A685" s="726">
        <v>41974</v>
      </c>
      <c r="B685" s="723">
        <v>17.3</v>
      </c>
    </row>
    <row r="686" spans="1:2">
      <c r="A686" s="726">
        <v>41975</v>
      </c>
      <c r="B686" s="723">
        <v>17.14</v>
      </c>
    </row>
    <row r="687" spans="1:2">
      <c r="A687" s="726">
        <v>41976</v>
      </c>
      <c r="B687" s="723">
        <v>16.89</v>
      </c>
    </row>
    <row r="688" spans="1:2">
      <c r="A688" s="726">
        <v>41977</v>
      </c>
      <c r="B688" s="723">
        <v>16.75</v>
      </c>
    </row>
    <row r="689" spans="1:2">
      <c r="A689" s="726">
        <v>41978</v>
      </c>
      <c r="B689" s="723">
        <v>17.100000000000001</v>
      </c>
    </row>
    <row r="690" spans="1:2">
      <c r="A690" s="726">
        <v>41981</v>
      </c>
      <c r="B690" s="723">
        <v>16.649999999999999</v>
      </c>
    </row>
    <row r="691" spans="1:2">
      <c r="A691" s="726">
        <v>41982</v>
      </c>
      <c r="B691" s="723">
        <v>16.87</v>
      </c>
    </row>
    <row r="692" spans="1:2">
      <c r="A692" s="726">
        <v>41983</v>
      </c>
      <c r="B692" s="723">
        <v>16.86</v>
      </c>
    </row>
    <row r="693" spans="1:2">
      <c r="A693" s="726">
        <v>41984</v>
      </c>
      <c r="B693" s="723">
        <v>17.25</v>
      </c>
    </row>
    <row r="694" spans="1:2">
      <c r="A694" s="726">
        <v>41985</v>
      </c>
      <c r="B694" s="723">
        <v>16.739999999999998</v>
      </c>
    </row>
    <row r="695" spans="1:2">
      <c r="A695" s="726">
        <v>41988</v>
      </c>
      <c r="B695" s="723">
        <v>16.670000000000002</v>
      </c>
    </row>
    <row r="696" spans="1:2">
      <c r="A696" s="726">
        <v>41989</v>
      </c>
      <c r="B696" s="723">
        <v>15.98</v>
      </c>
    </row>
    <row r="697" spans="1:2">
      <c r="A697" s="726">
        <v>41990</v>
      </c>
      <c r="B697" s="723">
        <v>16.329999999999998</v>
      </c>
    </row>
    <row r="698" spans="1:2">
      <c r="A698" s="726">
        <v>41991</v>
      </c>
      <c r="B698" s="723">
        <v>15.8</v>
      </c>
    </row>
    <row r="699" spans="1:2">
      <c r="A699" s="726">
        <v>41992</v>
      </c>
      <c r="B699" s="723">
        <v>16.149999999999999</v>
      </c>
    </row>
    <row r="700" spans="1:2">
      <c r="A700" s="726">
        <v>41995</v>
      </c>
      <c r="B700" s="723">
        <v>16.36</v>
      </c>
    </row>
    <row r="701" spans="1:2">
      <c r="A701" s="726">
        <v>41996</v>
      </c>
      <c r="B701" s="723">
        <v>16.489999999999998</v>
      </c>
    </row>
    <row r="702" spans="1:2">
      <c r="A702" s="726">
        <v>41999</v>
      </c>
      <c r="B702" s="723">
        <v>16.62</v>
      </c>
    </row>
    <row r="703" spans="1:2">
      <c r="A703" s="726">
        <v>42002</v>
      </c>
      <c r="B703" s="723">
        <v>16.579999999999998</v>
      </c>
    </row>
    <row r="704" spans="1:2">
      <c r="A704" s="726">
        <v>42003</v>
      </c>
      <c r="B704" s="723">
        <v>15.5</v>
      </c>
    </row>
    <row r="705" spans="1:2">
      <c r="A705" s="726">
        <v>42006</v>
      </c>
      <c r="B705" s="723">
        <v>14.8</v>
      </c>
    </row>
    <row r="706" spans="1:2">
      <c r="A706" s="726">
        <v>42009</v>
      </c>
      <c r="B706" s="723">
        <v>13.86</v>
      </c>
    </row>
    <row r="707" spans="1:2">
      <c r="A707" s="726">
        <v>42010</v>
      </c>
      <c r="B707" s="723">
        <v>12.65</v>
      </c>
    </row>
    <row r="708" spans="1:2">
      <c r="A708" s="726">
        <v>42011</v>
      </c>
      <c r="B708" s="723">
        <v>12.66</v>
      </c>
    </row>
    <row r="709" spans="1:2">
      <c r="A709" s="726">
        <v>42012</v>
      </c>
      <c r="B709" s="723">
        <v>13.56</v>
      </c>
    </row>
    <row r="710" spans="1:2">
      <c r="A710" s="726">
        <v>42013</v>
      </c>
      <c r="B710" s="723">
        <v>13.34</v>
      </c>
    </row>
    <row r="711" spans="1:2">
      <c r="A711" s="726">
        <v>42016</v>
      </c>
      <c r="B711" s="723">
        <v>12.22</v>
      </c>
    </row>
    <row r="712" spans="1:2">
      <c r="A712" s="726">
        <v>42017</v>
      </c>
      <c r="B712" s="723">
        <v>13</v>
      </c>
    </row>
    <row r="713" spans="1:2">
      <c r="A713" s="726">
        <v>42018</v>
      </c>
      <c r="B713" s="723">
        <v>12.87</v>
      </c>
    </row>
    <row r="714" spans="1:2">
      <c r="A714" s="726">
        <v>42019</v>
      </c>
      <c r="B714" s="723">
        <v>12.7</v>
      </c>
    </row>
    <row r="715" spans="1:2">
      <c r="A715" s="726">
        <v>42020</v>
      </c>
      <c r="B715" s="723">
        <v>13.39</v>
      </c>
    </row>
    <row r="716" spans="1:2">
      <c r="A716" s="726">
        <v>42023</v>
      </c>
      <c r="B716" s="723">
        <v>13.15</v>
      </c>
    </row>
    <row r="717" spans="1:2">
      <c r="A717" s="726">
        <v>42024</v>
      </c>
      <c r="B717" s="723">
        <v>13.12</v>
      </c>
    </row>
    <row r="718" spans="1:2">
      <c r="A718" s="726">
        <v>42025</v>
      </c>
      <c r="B718" s="723">
        <v>13.64</v>
      </c>
    </row>
    <row r="719" spans="1:2">
      <c r="A719" s="726">
        <v>42026</v>
      </c>
      <c r="B719" s="723">
        <v>12.7</v>
      </c>
    </row>
    <row r="720" spans="1:2">
      <c r="A720" s="726">
        <v>42027</v>
      </c>
      <c r="B720" s="723">
        <v>12.69</v>
      </c>
    </row>
    <row r="721" spans="1:2">
      <c r="A721" s="726">
        <v>42030</v>
      </c>
      <c r="B721" s="723">
        <v>13.04</v>
      </c>
    </row>
    <row r="722" spans="1:2">
      <c r="A722" s="726">
        <v>42031</v>
      </c>
      <c r="B722" s="723">
        <v>13.14</v>
      </c>
    </row>
    <row r="723" spans="1:2">
      <c r="A723" s="726">
        <v>42032</v>
      </c>
      <c r="B723" s="723">
        <v>12.5</v>
      </c>
    </row>
    <row r="724" spans="1:2">
      <c r="A724" s="726">
        <v>42033</v>
      </c>
      <c r="B724" s="723">
        <v>12.85</v>
      </c>
    </row>
    <row r="725" spans="1:2">
      <c r="A725" s="726">
        <v>42034</v>
      </c>
      <c r="B725" s="723">
        <v>12.3</v>
      </c>
    </row>
    <row r="726" spans="1:2">
      <c r="A726" s="726">
        <v>42037</v>
      </c>
      <c r="B726" s="723">
        <v>12.22</v>
      </c>
    </row>
    <row r="727" spans="1:2">
      <c r="A727" s="726">
        <v>42038</v>
      </c>
      <c r="B727" s="723">
        <v>11.8</v>
      </c>
    </row>
    <row r="728" spans="1:2">
      <c r="A728" s="726">
        <v>42039</v>
      </c>
      <c r="B728" s="723">
        <v>11.58</v>
      </c>
    </row>
    <row r="729" spans="1:2">
      <c r="A729" s="726">
        <v>42040</v>
      </c>
      <c r="B729" s="723">
        <v>11.45</v>
      </c>
    </row>
    <row r="730" spans="1:2">
      <c r="A730" s="726">
        <v>42041</v>
      </c>
      <c r="B730" s="723">
        <v>10.25</v>
      </c>
    </row>
    <row r="731" spans="1:2">
      <c r="A731" s="726">
        <v>42044</v>
      </c>
      <c r="B731" s="723">
        <v>10.7</v>
      </c>
    </row>
    <row r="732" spans="1:2">
      <c r="A732" s="726">
        <v>42045</v>
      </c>
      <c r="B732" s="723">
        <v>10.3</v>
      </c>
    </row>
    <row r="733" spans="1:2">
      <c r="A733" s="726">
        <v>42046</v>
      </c>
      <c r="B733" s="723">
        <v>9.6</v>
      </c>
    </row>
    <row r="734" spans="1:2">
      <c r="A734" s="726">
        <v>42047</v>
      </c>
      <c r="B734" s="723">
        <v>10.99</v>
      </c>
    </row>
    <row r="735" spans="1:2">
      <c r="A735" s="726">
        <v>42048</v>
      </c>
      <c r="B735" s="723">
        <v>10.7</v>
      </c>
    </row>
    <row r="736" spans="1:2">
      <c r="A736" s="726">
        <v>42053</v>
      </c>
      <c r="B736" s="723">
        <v>10.95</v>
      </c>
    </row>
    <row r="737" spans="1:2">
      <c r="A737" s="726">
        <v>42054</v>
      </c>
      <c r="B737" s="723">
        <v>11.96</v>
      </c>
    </row>
    <row r="738" spans="1:2">
      <c r="A738" s="726">
        <v>42055</v>
      </c>
      <c r="B738" s="723">
        <v>11.6</v>
      </c>
    </row>
    <row r="739" spans="1:2">
      <c r="A739" s="726">
        <v>42058</v>
      </c>
      <c r="B739" s="723">
        <v>12.28</v>
      </c>
    </row>
    <row r="740" spans="1:2">
      <c r="A740" s="726">
        <v>42059</v>
      </c>
      <c r="B740" s="723">
        <v>12.63</v>
      </c>
    </row>
    <row r="741" spans="1:2">
      <c r="A741" s="726">
        <v>42060</v>
      </c>
      <c r="B741" s="723">
        <v>12.77</v>
      </c>
    </row>
    <row r="742" spans="1:2">
      <c r="A742" s="726">
        <v>42061</v>
      </c>
      <c r="B742" s="723">
        <v>11.51</v>
      </c>
    </row>
    <row r="743" spans="1:2">
      <c r="A743" s="726">
        <v>42062</v>
      </c>
      <c r="B743" s="723">
        <v>10.39</v>
      </c>
    </row>
    <row r="744" spans="1:2">
      <c r="A744" s="726">
        <v>42065</v>
      </c>
      <c r="B744" s="723">
        <v>10.32</v>
      </c>
    </row>
    <row r="745" spans="1:2">
      <c r="A745" s="726">
        <v>42066</v>
      </c>
      <c r="B745" s="723">
        <v>10.050000000000001</v>
      </c>
    </row>
    <row r="746" spans="1:2">
      <c r="A746" s="726">
        <v>42067</v>
      </c>
      <c r="B746" s="723">
        <v>9.8000000000000007</v>
      </c>
    </row>
    <row r="747" spans="1:2">
      <c r="A747" s="726">
        <v>42068</v>
      </c>
      <c r="B747" s="723">
        <v>9.7799999999999994</v>
      </c>
    </row>
    <row r="748" spans="1:2">
      <c r="A748" s="726">
        <v>42069</v>
      </c>
      <c r="B748" s="723">
        <v>9.99</v>
      </c>
    </row>
    <row r="749" spans="1:2">
      <c r="A749" s="726">
        <v>42072</v>
      </c>
      <c r="B749" s="723">
        <v>9.77</v>
      </c>
    </row>
    <row r="750" spans="1:2">
      <c r="A750" s="726">
        <v>42073</v>
      </c>
      <c r="B750" s="723">
        <v>9.3000000000000007</v>
      </c>
    </row>
    <row r="751" spans="1:2">
      <c r="A751" s="726">
        <v>42074</v>
      </c>
      <c r="B751" s="723">
        <v>9.52</v>
      </c>
    </row>
    <row r="752" spans="1:2">
      <c r="A752" s="726">
        <v>42075</v>
      </c>
      <c r="B752" s="723">
        <v>10.050000000000001</v>
      </c>
    </row>
    <row r="753" spans="1:2">
      <c r="A753" s="726">
        <v>42076</v>
      </c>
      <c r="B753" s="723">
        <v>10.11</v>
      </c>
    </row>
    <row r="754" spans="1:2">
      <c r="A754" s="726">
        <v>42079</v>
      </c>
      <c r="B754" s="723">
        <v>10.24</v>
      </c>
    </row>
    <row r="755" spans="1:2">
      <c r="A755" s="726">
        <v>42080</v>
      </c>
      <c r="B755" s="723">
        <v>10.44</v>
      </c>
    </row>
    <row r="756" spans="1:2">
      <c r="A756" s="726">
        <v>42081</v>
      </c>
      <c r="B756" s="723">
        <v>11</v>
      </c>
    </row>
    <row r="757" spans="1:2">
      <c r="A757" s="726">
        <v>42082</v>
      </c>
      <c r="B757" s="723">
        <v>10.3</v>
      </c>
    </row>
    <row r="758" spans="1:2">
      <c r="A758" s="726">
        <v>42083</v>
      </c>
      <c r="B758" s="723">
        <v>10.5</v>
      </c>
    </row>
    <row r="759" spans="1:2">
      <c r="A759" s="726">
        <v>42086</v>
      </c>
      <c r="B759" s="723">
        <v>10.84</v>
      </c>
    </row>
    <row r="760" spans="1:2">
      <c r="A760" s="726">
        <v>42087</v>
      </c>
      <c r="B760" s="723">
        <v>10.86</v>
      </c>
    </row>
    <row r="761" spans="1:2">
      <c r="A761" s="726">
        <v>42088</v>
      </c>
      <c r="B761" s="723">
        <v>10.8</v>
      </c>
    </row>
    <row r="762" spans="1:2">
      <c r="A762" s="726">
        <v>42089</v>
      </c>
      <c r="B762" s="723">
        <v>10.130000000000001</v>
      </c>
    </row>
    <row r="763" spans="1:2">
      <c r="A763" s="726">
        <v>42090</v>
      </c>
      <c r="B763" s="723">
        <v>9.8800000000000008</v>
      </c>
    </row>
    <row r="764" spans="1:2">
      <c r="A764" s="726">
        <v>42093</v>
      </c>
      <c r="B764" s="723">
        <v>10.27</v>
      </c>
    </row>
    <row r="765" spans="1:2">
      <c r="A765" s="726">
        <v>42094</v>
      </c>
      <c r="B765" s="723">
        <v>10.29</v>
      </c>
    </row>
    <row r="766" spans="1:2">
      <c r="A766" s="726">
        <v>42095</v>
      </c>
      <c r="B766" s="723">
        <v>10.6</v>
      </c>
    </row>
    <row r="767" spans="1:2">
      <c r="A767" s="726">
        <v>42096</v>
      </c>
      <c r="B767" s="723">
        <v>10.94</v>
      </c>
    </row>
    <row r="768" spans="1:2">
      <c r="A768" s="726">
        <v>42100</v>
      </c>
      <c r="B768" s="723">
        <v>11.45</v>
      </c>
    </row>
    <row r="769" spans="1:2">
      <c r="A769" s="726">
        <v>42101</v>
      </c>
      <c r="B769" s="723">
        <v>11.45</v>
      </c>
    </row>
    <row r="770" spans="1:2">
      <c r="A770" s="726">
        <v>42102</v>
      </c>
      <c r="B770" s="723">
        <v>11.81</v>
      </c>
    </row>
    <row r="771" spans="1:2">
      <c r="A771" s="726">
        <v>42103</v>
      </c>
      <c r="B771" s="723">
        <v>12</v>
      </c>
    </row>
    <row r="772" spans="1:2">
      <c r="A772" s="726">
        <v>42104</v>
      </c>
      <c r="B772" s="723">
        <v>12</v>
      </c>
    </row>
    <row r="773" spans="1:2">
      <c r="A773" s="726">
        <v>42107</v>
      </c>
      <c r="B773" s="723">
        <v>11.42</v>
      </c>
    </row>
    <row r="774" spans="1:2">
      <c r="A774" s="726">
        <v>42108</v>
      </c>
      <c r="B774" s="723">
        <v>10.85</v>
      </c>
    </row>
    <row r="775" spans="1:2">
      <c r="A775" s="726">
        <v>42109</v>
      </c>
      <c r="B775" s="723">
        <v>10.67</v>
      </c>
    </row>
    <row r="776" spans="1:2">
      <c r="A776" s="726">
        <v>42110</v>
      </c>
      <c r="B776" s="723">
        <v>10.5</v>
      </c>
    </row>
    <row r="777" spans="1:2">
      <c r="A777" s="726">
        <v>42111</v>
      </c>
      <c r="B777" s="723">
        <v>10.25</v>
      </c>
    </row>
    <row r="778" spans="1:2">
      <c r="A778" s="726">
        <v>42114</v>
      </c>
      <c r="B778" s="723">
        <v>10.57</v>
      </c>
    </row>
    <row r="779" spans="1:2">
      <c r="A779" s="726">
        <v>42116</v>
      </c>
      <c r="B779" s="723">
        <v>10.5</v>
      </c>
    </row>
    <row r="780" spans="1:2">
      <c r="A780" s="726">
        <v>42117</v>
      </c>
      <c r="B780" s="723">
        <v>11.15</v>
      </c>
    </row>
    <row r="781" spans="1:2">
      <c r="A781" s="726">
        <v>42118</v>
      </c>
      <c r="B781" s="723">
        <v>11.76</v>
      </c>
    </row>
    <row r="782" spans="1:2">
      <c r="A782" s="726">
        <v>42121</v>
      </c>
      <c r="B782" s="723">
        <v>11.08</v>
      </c>
    </row>
    <row r="783" spans="1:2">
      <c r="A783" s="726">
        <v>42122</v>
      </c>
      <c r="B783" s="723">
        <v>11.61</v>
      </c>
    </row>
    <row r="784" spans="1:2">
      <c r="A784" s="726">
        <v>42123</v>
      </c>
      <c r="B784" s="723">
        <v>11.15</v>
      </c>
    </row>
    <row r="785" spans="1:2">
      <c r="A785" s="726">
        <v>42124</v>
      </c>
      <c r="B785" s="723">
        <v>11</v>
      </c>
    </row>
    <row r="786" spans="1:2">
      <c r="A786" s="726">
        <v>42128</v>
      </c>
      <c r="B786" s="723">
        <v>11.1</v>
      </c>
    </row>
    <row r="787" spans="1:2">
      <c r="A787" s="726">
        <v>42129</v>
      </c>
      <c r="B787" s="723">
        <v>10.6</v>
      </c>
    </row>
    <row r="788" spans="1:2">
      <c r="A788" s="726">
        <v>42130</v>
      </c>
      <c r="B788" s="723">
        <v>10.51</v>
      </c>
    </row>
    <row r="789" spans="1:2">
      <c r="A789" s="726">
        <v>42131</v>
      </c>
      <c r="B789" s="723">
        <v>10.75</v>
      </c>
    </row>
    <row r="790" spans="1:2">
      <c r="A790" s="726">
        <v>42132</v>
      </c>
      <c r="B790" s="723">
        <v>11.09</v>
      </c>
    </row>
    <row r="791" spans="1:2">
      <c r="A791" s="726">
        <v>42135</v>
      </c>
      <c r="B791" s="723">
        <v>10.75</v>
      </c>
    </row>
    <row r="792" spans="1:2">
      <c r="A792" s="726">
        <v>42136</v>
      </c>
      <c r="B792" s="723">
        <v>11.67</v>
      </c>
    </row>
    <row r="793" spans="1:2">
      <c r="A793" s="726">
        <v>42137</v>
      </c>
      <c r="B793" s="723">
        <v>11.32</v>
      </c>
    </row>
    <row r="794" spans="1:2">
      <c r="A794" s="726">
        <v>42138</v>
      </c>
      <c r="B794" s="723">
        <v>11.84</v>
      </c>
    </row>
    <row r="795" spans="1:2">
      <c r="A795" s="726">
        <v>42139</v>
      </c>
      <c r="B795" s="723">
        <v>12.38</v>
      </c>
    </row>
    <row r="796" spans="1:2">
      <c r="A796" s="726">
        <v>42142</v>
      </c>
      <c r="B796" s="723">
        <v>12.03</v>
      </c>
    </row>
    <row r="797" spans="1:2">
      <c r="A797" s="726">
        <v>42143</v>
      </c>
      <c r="B797" s="723">
        <v>11.82</v>
      </c>
    </row>
    <row r="798" spans="1:2">
      <c r="A798" s="726">
        <v>42144</v>
      </c>
      <c r="B798" s="723">
        <v>11.84</v>
      </c>
    </row>
    <row r="799" spans="1:2">
      <c r="A799" s="726">
        <v>42145</v>
      </c>
      <c r="B799" s="723">
        <v>12.6</v>
      </c>
    </row>
    <row r="800" spans="1:2">
      <c r="A800" s="726">
        <v>42146</v>
      </c>
      <c r="B800" s="723">
        <v>12.56</v>
      </c>
    </row>
    <row r="801" spans="1:2">
      <c r="A801" s="726">
        <v>42149</v>
      </c>
      <c r="B801" s="723">
        <v>12.74</v>
      </c>
    </row>
    <row r="802" spans="1:2">
      <c r="A802" s="726">
        <v>42150</v>
      </c>
      <c r="B802" s="723">
        <v>12.24</v>
      </c>
    </row>
    <row r="803" spans="1:2">
      <c r="A803" s="726">
        <v>42151</v>
      </c>
      <c r="B803" s="723">
        <v>11.84</v>
      </c>
    </row>
    <row r="804" spans="1:2">
      <c r="A804" s="726">
        <v>42152</v>
      </c>
      <c r="B804" s="723">
        <v>11.61</v>
      </c>
    </row>
    <row r="805" spans="1:2">
      <c r="A805" s="726">
        <v>42153</v>
      </c>
      <c r="B805" s="723">
        <v>11.43</v>
      </c>
    </row>
    <row r="806" spans="1:2">
      <c r="A806" s="726">
        <v>42156</v>
      </c>
      <c r="B806" s="723">
        <v>11.46</v>
      </c>
    </row>
    <row r="807" spans="1:2">
      <c r="A807" s="726">
        <v>42157</v>
      </c>
      <c r="B807" s="723">
        <v>11.79</v>
      </c>
    </row>
    <row r="808" spans="1:2">
      <c r="A808" s="726">
        <v>42158</v>
      </c>
      <c r="B808" s="723">
        <v>11.4</v>
      </c>
    </row>
    <row r="809" spans="1:2">
      <c r="A809" s="726">
        <v>42160</v>
      </c>
      <c r="B809" s="723">
        <v>11.5</v>
      </c>
    </row>
    <row r="810" spans="1:2">
      <c r="A810" s="726">
        <v>42163</v>
      </c>
      <c r="B810" s="723">
        <v>11.65</v>
      </c>
    </row>
    <row r="811" spans="1:2">
      <c r="A811" s="726">
        <v>42164</v>
      </c>
      <c r="B811" s="723">
        <v>11.9</v>
      </c>
    </row>
    <row r="812" spans="1:2">
      <c r="A812" s="726">
        <v>42165</v>
      </c>
      <c r="B812" s="723">
        <v>12</v>
      </c>
    </row>
    <row r="813" spans="1:2">
      <c r="A813" s="726">
        <v>42166</v>
      </c>
      <c r="B813" s="723">
        <v>12.45</v>
      </c>
    </row>
    <row r="814" spans="1:2">
      <c r="A814" s="726">
        <v>42167</v>
      </c>
      <c r="B814" s="723">
        <v>12.5</v>
      </c>
    </row>
    <row r="815" spans="1:2">
      <c r="A815" s="726">
        <v>42170</v>
      </c>
      <c r="B815" s="723">
        <v>12.62</v>
      </c>
    </row>
    <row r="816" spans="1:2">
      <c r="A816" s="726">
        <v>42171</v>
      </c>
      <c r="B816" s="723">
        <v>12.66</v>
      </c>
    </row>
    <row r="817" spans="1:2">
      <c r="A817" s="726">
        <v>42172</v>
      </c>
      <c r="B817" s="723">
        <v>12.65</v>
      </c>
    </row>
    <row r="818" spans="1:2">
      <c r="A818" s="726">
        <v>42173</v>
      </c>
      <c r="B818" s="723">
        <v>12.44</v>
      </c>
    </row>
    <row r="819" spans="1:2">
      <c r="A819" s="726">
        <v>42174</v>
      </c>
      <c r="B819" s="723">
        <v>12.18</v>
      </c>
    </row>
    <row r="820" spans="1:2">
      <c r="A820" s="726">
        <v>42177</v>
      </c>
      <c r="B820" s="723">
        <v>12.45</v>
      </c>
    </row>
    <row r="821" spans="1:2">
      <c r="A821" s="726">
        <v>42178</v>
      </c>
      <c r="B821" s="723">
        <v>12.35</v>
      </c>
    </row>
    <row r="822" spans="1:2">
      <c r="A822" s="726">
        <v>42179</v>
      </c>
      <c r="B822" s="723">
        <v>12.8</v>
      </c>
    </row>
    <row r="823" spans="1:2">
      <c r="A823" s="726">
        <v>42180</v>
      </c>
      <c r="B823" s="723">
        <v>12.93</v>
      </c>
    </row>
    <row r="824" spans="1:2">
      <c r="A824" s="726">
        <v>42181</v>
      </c>
      <c r="B824" s="723">
        <v>12.16</v>
      </c>
    </row>
    <row r="825" spans="1:2">
      <c r="A825" s="726">
        <v>42184</v>
      </c>
      <c r="B825" s="723">
        <v>11.65</v>
      </c>
    </row>
    <row r="826" spans="1:2">
      <c r="A826" s="726">
        <v>42185</v>
      </c>
      <c r="B826" s="723">
        <v>11.89</v>
      </c>
    </row>
    <row r="827" spans="1:2">
      <c r="A827" s="726">
        <v>42186</v>
      </c>
      <c r="B827" s="723">
        <v>11.94</v>
      </c>
    </row>
    <row r="828" spans="1:2">
      <c r="A828" s="726">
        <v>42187</v>
      </c>
      <c r="B828" s="723">
        <v>11.85</v>
      </c>
    </row>
    <row r="829" spans="1:2">
      <c r="A829" s="726">
        <v>42188</v>
      </c>
      <c r="B829" s="723">
        <v>11.85</v>
      </c>
    </row>
    <row r="830" spans="1:2">
      <c r="A830" s="726">
        <v>42191</v>
      </c>
      <c r="B830" s="723">
        <v>11.64</v>
      </c>
    </row>
    <row r="831" spans="1:2">
      <c r="A831" s="726">
        <v>42192</v>
      </c>
      <c r="B831" s="723">
        <v>11.35</v>
      </c>
    </row>
    <row r="832" spans="1:2">
      <c r="A832" s="726">
        <v>42193</v>
      </c>
      <c r="B832" s="723">
        <v>11.39</v>
      </c>
    </row>
    <row r="833" spans="1:2">
      <c r="A833" s="726">
        <v>42195</v>
      </c>
      <c r="B833" s="723">
        <v>11.65</v>
      </c>
    </row>
    <row r="834" spans="1:2">
      <c r="A834" s="726">
        <v>42198</v>
      </c>
      <c r="B834" s="723">
        <v>11.84</v>
      </c>
    </row>
    <row r="835" spans="1:2">
      <c r="A835" s="726">
        <v>42199</v>
      </c>
      <c r="B835" s="723">
        <v>11.96</v>
      </c>
    </row>
    <row r="836" spans="1:2">
      <c r="A836" s="726">
        <v>42200</v>
      </c>
      <c r="B836" s="723">
        <v>11.98</v>
      </c>
    </row>
    <row r="837" spans="1:2">
      <c r="A837" s="726">
        <v>42201</v>
      </c>
      <c r="B837" s="723">
        <v>11.7</v>
      </c>
    </row>
    <row r="838" spans="1:2">
      <c r="A838" s="726">
        <v>42202</v>
      </c>
      <c r="B838" s="723">
        <v>11.28</v>
      </c>
    </row>
    <row r="839" spans="1:2">
      <c r="A839" s="726">
        <v>42205</v>
      </c>
      <c r="B839" s="723">
        <v>10.95</v>
      </c>
    </row>
    <row r="840" spans="1:2">
      <c r="A840" s="726">
        <v>42206</v>
      </c>
      <c r="B840" s="723">
        <v>10.63</v>
      </c>
    </row>
    <row r="841" spans="1:2">
      <c r="A841" s="726">
        <v>42207</v>
      </c>
      <c r="B841" s="723">
        <v>10.47</v>
      </c>
    </row>
    <row r="842" spans="1:2">
      <c r="A842" s="726">
        <v>42208</v>
      </c>
      <c r="B842" s="723">
        <v>9.92</v>
      </c>
    </row>
    <row r="843" spans="1:2">
      <c r="A843" s="726">
        <v>42209</v>
      </c>
      <c r="B843" s="723">
        <v>10.09</v>
      </c>
    </row>
    <row r="844" spans="1:2">
      <c r="A844" s="726">
        <v>42212</v>
      </c>
      <c r="B844" s="723">
        <v>10</v>
      </c>
    </row>
    <row r="845" spans="1:2">
      <c r="A845" s="726">
        <v>42213</v>
      </c>
      <c r="B845" s="723">
        <v>9.8000000000000007</v>
      </c>
    </row>
    <row r="846" spans="1:2">
      <c r="A846" s="726">
        <v>42214</v>
      </c>
      <c r="B846" s="723">
        <v>9.68</v>
      </c>
    </row>
    <row r="847" spans="1:2">
      <c r="A847" s="726">
        <v>42215</v>
      </c>
      <c r="B847" s="723">
        <v>9.3000000000000007</v>
      </c>
    </row>
    <row r="848" spans="1:2">
      <c r="A848" s="726">
        <v>42216</v>
      </c>
      <c r="B848" s="723">
        <v>9.6</v>
      </c>
    </row>
    <row r="849" spans="1:2">
      <c r="A849" s="726">
        <v>42219</v>
      </c>
      <c r="B849" s="723">
        <v>9.18</v>
      </c>
    </row>
    <row r="850" spans="1:2">
      <c r="A850" s="726">
        <v>42220</v>
      </c>
      <c r="B850" s="723">
        <v>9.0500000000000007</v>
      </c>
    </row>
    <row r="851" spans="1:2">
      <c r="A851" s="726">
        <v>42221</v>
      </c>
      <c r="B851" s="723">
        <v>9.1999999999999993</v>
      </c>
    </row>
    <row r="852" spans="1:2">
      <c r="A852" s="726">
        <v>42222</v>
      </c>
      <c r="B852" s="723">
        <v>8.99</v>
      </c>
    </row>
    <row r="853" spans="1:2">
      <c r="A853" s="726">
        <v>42223</v>
      </c>
      <c r="B853" s="723">
        <v>8.82</v>
      </c>
    </row>
    <row r="854" spans="1:2">
      <c r="A854" s="726">
        <v>42226</v>
      </c>
      <c r="B854" s="723">
        <v>8.84</v>
      </c>
    </row>
    <row r="855" spans="1:2">
      <c r="A855" s="726">
        <v>42227</v>
      </c>
      <c r="B855" s="723">
        <v>8.83</v>
      </c>
    </row>
    <row r="856" spans="1:2">
      <c r="A856" s="726">
        <v>42228</v>
      </c>
      <c r="B856" s="723">
        <v>9.16</v>
      </c>
    </row>
    <row r="857" spans="1:2">
      <c r="A857" s="726">
        <v>42229</v>
      </c>
      <c r="B857" s="723">
        <v>9.9</v>
      </c>
    </row>
    <row r="858" spans="1:2">
      <c r="A858" s="726">
        <v>42230</v>
      </c>
      <c r="B858" s="723">
        <v>9.7799999999999994</v>
      </c>
    </row>
    <row r="859" spans="1:2">
      <c r="A859" s="726">
        <v>42233</v>
      </c>
      <c r="B859" s="723">
        <v>9.9700000000000006</v>
      </c>
    </row>
    <row r="860" spans="1:2">
      <c r="A860" s="726">
        <v>42234</v>
      </c>
      <c r="B860" s="723">
        <v>10</v>
      </c>
    </row>
    <row r="861" spans="1:2">
      <c r="A861" s="726">
        <v>42235</v>
      </c>
      <c r="B861" s="723">
        <v>9.83</v>
      </c>
    </row>
    <row r="862" spans="1:2">
      <c r="A862" s="726">
        <v>42236</v>
      </c>
      <c r="B862" s="723">
        <v>9.64</v>
      </c>
    </row>
    <row r="863" spans="1:2">
      <c r="A863" s="726">
        <v>42237</v>
      </c>
      <c r="B863" s="723">
        <v>9.34</v>
      </c>
    </row>
    <row r="864" spans="1:2">
      <c r="A864" s="726">
        <v>42240</v>
      </c>
      <c r="B864" s="723">
        <v>9.07</v>
      </c>
    </row>
    <row r="865" spans="1:2">
      <c r="A865" s="726">
        <v>42241</v>
      </c>
      <c r="B865" s="723">
        <v>8.81</v>
      </c>
    </row>
    <row r="866" spans="1:2">
      <c r="A866" s="726">
        <v>42242</v>
      </c>
      <c r="B866" s="723">
        <v>8.5</v>
      </c>
    </row>
    <row r="867" spans="1:2">
      <c r="A867" s="726">
        <v>42243</v>
      </c>
      <c r="B867" s="723">
        <v>9.15</v>
      </c>
    </row>
    <row r="868" spans="1:2">
      <c r="A868" s="726">
        <v>42244</v>
      </c>
      <c r="B868" s="723">
        <v>8.81</v>
      </c>
    </row>
    <row r="869" spans="1:2">
      <c r="A869" s="726">
        <v>42247</v>
      </c>
      <c r="B869" s="723">
        <v>8.68</v>
      </c>
    </row>
    <row r="870" spans="1:2">
      <c r="A870" s="726">
        <v>42248</v>
      </c>
      <c r="B870" s="723">
        <v>8.58</v>
      </c>
    </row>
    <row r="871" spans="1:2">
      <c r="A871" s="726">
        <v>42249</v>
      </c>
      <c r="B871" s="723">
        <v>8.6300000000000008</v>
      </c>
    </row>
    <row r="872" spans="1:2">
      <c r="A872" s="726">
        <v>42250</v>
      </c>
      <c r="B872" s="723">
        <v>8.52</v>
      </c>
    </row>
    <row r="873" spans="1:2">
      <c r="A873" s="726">
        <v>42251</v>
      </c>
      <c r="B873" s="723">
        <v>8.35</v>
      </c>
    </row>
    <row r="874" spans="1:2">
      <c r="A874" s="726">
        <v>42255</v>
      </c>
      <c r="B874" s="723">
        <v>8.4499999999999993</v>
      </c>
    </row>
    <row r="875" spans="1:2">
      <c r="A875" s="726">
        <v>42256</v>
      </c>
      <c r="B875" s="723">
        <v>8.61</v>
      </c>
    </row>
    <row r="876" spans="1:2">
      <c r="A876" s="726">
        <v>42257</v>
      </c>
      <c r="B876" s="723">
        <v>8.5500000000000007</v>
      </c>
    </row>
    <row r="877" spans="1:2">
      <c r="A877" s="726">
        <v>42258</v>
      </c>
      <c r="B877" s="723">
        <v>8.61</v>
      </c>
    </row>
    <row r="878" spans="1:2">
      <c r="A878" s="726">
        <v>42261</v>
      </c>
      <c r="B878" s="723">
        <v>8.76</v>
      </c>
    </row>
    <row r="879" spans="1:2">
      <c r="A879" s="726">
        <v>42262</v>
      </c>
      <c r="B879" s="723">
        <v>8.58</v>
      </c>
    </row>
    <row r="880" spans="1:2">
      <c r="A880" s="726">
        <v>42263</v>
      </c>
      <c r="B880" s="723">
        <v>8.6999999999999993</v>
      </c>
    </row>
    <row r="881" spans="1:2">
      <c r="A881" s="726">
        <v>42264</v>
      </c>
      <c r="B881" s="723">
        <v>9.18</v>
      </c>
    </row>
    <row r="882" spans="1:2">
      <c r="A882" s="726">
        <v>42265</v>
      </c>
      <c r="B882" s="723">
        <v>8.61</v>
      </c>
    </row>
    <row r="883" spans="1:2">
      <c r="A883" s="726">
        <v>42268</v>
      </c>
      <c r="B883" s="723">
        <v>8.3000000000000007</v>
      </c>
    </row>
    <row r="884" spans="1:2">
      <c r="A884" s="726">
        <v>42269</v>
      </c>
      <c r="B884" s="723">
        <v>7.64</v>
      </c>
    </row>
    <row r="885" spans="1:2">
      <c r="A885" s="726">
        <v>42270</v>
      </c>
      <c r="B885" s="723">
        <v>7.78</v>
      </c>
    </row>
    <row r="886" spans="1:2">
      <c r="A886" s="726">
        <v>42271</v>
      </c>
      <c r="B886" s="723">
        <v>7.66</v>
      </c>
    </row>
    <row r="887" spans="1:2">
      <c r="A887" s="726">
        <v>42272</v>
      </c>
      <c r="B887" s="723">
        <v>7.6</v>
      </c>
    </row>
    <row r="888" spans="1:2">
      <c r="A888" s="726">
        <v>42275</v>
      </c>
      <c r="B888" s="723">
        <v>7.41</v>
      </c>
    </row>
    <row r="889" spans="1:2">
      <c r="A889" s="726">
        <v>42276</v>
      </c>
      <c r="B889" s="723">
        <v>7.65</v>
      </c>
    </row>
    <row r="890" spans="1:2">
      <c r="A890" s="726">
        <v>42277</v>
      </c>
      <c r="B890" s="723">
        <v>7.71</v>
      </c>
    </row>
    <row r="891" spans="1:2">
      <c r="A891" s="726">
        <v>42278</v>
      </c>
      <c r="B891" s="723">
        <v>7.73</v>
      </c>
    </row>
    <row r="892" spans="1:2">
      <c r="A892" s="726">
        <v>42279</v>
      </c>
      <c r="B892" s="723">
        <v>8.5299999999999994</v>
      </c>
    </row>
    <row r="893" spans="1:2">
      <c r="A893" s="726">
        <v>42282</v>
      </c>
      <c r="B893" s="723">
        <v>8.81</v>
      </c>
    </row>
    <row r="894" spans="1:2">
      <c r="A894" s="726">
        <v>42283</v>
      </c>
      <c r="B894" s="723">
        <v>8.9600000000000009</v>
      </c>
    </row>
    <row r="895" spans="1:2">
      <c r="A895" s="726">
        <v>42284</v>
      </c>
      <c r="B895" s="723">
        <v>9.43</v>
      </c>
    </row>
    <row r="896" spans="1:2">
      <c r="A896" s="726">
        <v>42285</v>
      </c>
      <c r="B896" s="723">
        <v>9.5299999999999994</v>
      </c>
    </row>
    <row r="897" spans="1:2">
      <c r="A897" s="726">
        <v>42286</v>
      </c>
      <c r="B897" s="723">
        <v>9.86</v>
      </c>
    </row>
    <row r="898" spans="1:2">
      <c r="A898" s="726">
        <v>42290</v>
      </c>
      <c r="B898" s="723">
        <v>9.0500000000000007</v>
      </c>
    </row>
    <row r="899" spans="1:2">
      <c r="A899" s="726">
        <v>42291</v>
      </c>
      <c r="B899" s="723">
        <v>8.9</v>
      </c>
    </row>
    <row r="900" spans="1:2">
      <c r="A900" s="726">
        <v>42292</v>
      </c>
      <c r="B900" s="723">
        <v>9.93</v>
      </c>
    </row>
    <row r="901" spans="1:2">
      <c r="A901" s="726">
        <v>42293</v>
      </c>
      <c r="B901" s="723">
        <v>10</v>
      </c>
    </row>
    <row r="902" spans="1:2">
      <c r="A902" s="726">
        <v>42296</v>
      </c>
      <c r="B902" s="723">
        <v>10.37</v>
      </c>
    </row>
    <row r="903" spans="1:2">
      <c r="A903" s="726">
        <v>42297</v>
      </c>
      <c r="B903" s="723">
        <v>10.44</v>
      </c>
    </row>
    <row r="904" spans="1:2">
      <c r="A904" s="726">
        <v>42298</v>
      </c>
      <c r="B904" s="723">
        <v>10.38</v>
      </c>
    </row>
    <row r="905" spans="1:2">
      <c r="A905" s="726">
        <v>42299</v>
      </c>
      <c r="B905" s="723">
        <v>10.210000000000001</v>
      </c>
    </row>
    <row r="906" spans="1:2">
      <c r="A906" s="726">
        <v>42300</v>
      </c>
      <c r="B906" s="723">
        <v>10.18</v>
      </c>
    </row>
    <row r="907" spans="1:2">
      <c r="A907" s="726">
        <v>42303</v>
      </c>
      <c r="B907" s="723">
        <v>10.029999999999999</v>
      </c>
    </row>
    <row r="908" spans="1:2">
      <c r="A908" s="726">
        <v>42304</v>
      </c>
      <c r="B908" s="723">
        <v>10.35</v>
      </c>
    </row>
    <row r="909" spans="1:2">
      <c r="A909" s="726">
        <v>42305</v>
      </c>
      <c r="B909" s="723">
        <v>10.130000000000001</v>
      </c>
    </row>
    <row r="910" spans="1:2">
      <c r="A910" s="726">
        <v>42306</v>
      </c>
      <c r="B910" s="723">
        <v>9.68</v>
      </c>
    </row>
    <row r="911" spans="1:2">
      <c r="A911" s="726">
        <v>42307</v>
      </c>
      <c r="B911" s="723">
        <v>9.86</v>
      </c>
    </row>
    <row r="912" spans="1:2">
      <c r="A912" s="726">
        <v>42311</v>
      </c>
      <c r="B912" s="723">
        <v>10.75</v>
      </c>
    </row>
    <row r="913" spans="1:2">
      <c r="A913" s="726">
        <v>42312</v>
      </c>
      <c r="B913" s="723">
        <v>10.220000000000001</v>
      </c>
    </row>
    <row r="914" spans="1:2">
      <c r="A914" s="726">
        <v>42313</v>
      </c>
      <c r="B914" s="723">
        <v>10.61</v>
      </c>
    </row>
    <row r="915" spans="1:2">
      <c r="A915" s="726">
        <v>42314</v>
      </c>
      <c r="B915" s="723">
        <v>10.199999999999999</v>
      </c>
    </row>
    <row r="916" spans="1:2">
      <c r="A916" s="726">
        <v>42317</v>
      </c>
      <c r="B916" s="723">
        <v>10.130000000000001</v>
      </c>
    </row>
    <row r="917" spans="1:2">
      <c r="A917" s="726">
        <v>42318</v>
      </c>
      <c r="B917" s="723">
        <v>10.01</v>
      </c>
    </row>
    <row r="918" spans="1:2">
      <c r="A918" s="726">
        <v>42319</v>
      </c>
      <c r="B918" s="723">
        <v>10.6</v>
      </c>
    </row>
    <row r="919" spans="1:2">
      <c r="A919" s="726">
        <v>42320</v>
      </c>
      <c r="B919" s="723">
        <v>10.57</v>
      </c>
    </row>
    <row r="920" spans="1:2">
      <c r="A920" s="726">
        <v>42321</v>
      </c>
      <c r="B920" s="723">
        <v>10.24</v>
      </c>
    </row>
    <row r="921" spans="1:2">
      <c r="A921" s="726">
        <v>42324</v>
      </c>
      <c r="B921" s="723">
        <v>10.24</v>
      </c>
    </row>
    <row r="922" spans="1:2">
      <c r="A922" s="726">
        <v>42325</v>
      </c>
      <c r="B922" s="723">
        <v>10.57</v>
      </c>
    </row>
    <row r="923" spans="1:2">
      <c r="A923" s="726">
        <v>42326</v>
      </c>
      <c r="B923" s="723">
        <v>10.6</v>
      </c>
    </row>
    <row r="924" spans="1:2">
      <c r="A924" s="726">
        <v>42327</v>
      </c>
      <c r="B924" s="723">
        <v>10.69</v>
      </c>
    </row>
    <row r="925" spans="1:2">
      <c r="A925" s="726">
        <v>42331</v>
      </c>
      <c r="B925" s="723">
        <v>10.67</v>
      </c>
    </row>
    <row r="926" spans="1:2">
      <c r="A926" s="726">
        <v>42332</v>
      </c>
      <c r="B926" s="723">
        <v>10.59</v>
      </c>
    </row>
    <row r="927" spans="1:2">
      <c r="A927" s="726">
        <v>42333</v>
      </c>
      <c r="B927" s="723">
        <v>10.39</v>
      </c>
    </row>
    <row r="928" spans="1:2">
      <c r="A928" s="726">
        <v>42334</v>
      </c>
      <c r="B928" s="723">
        <v>9.5</v>
      </c>
    </row>
    <row r="929" spans="1:2">
      <c r="A929" s="726">
        <v>42335</v>
      </c>
      <c r="B929" s="723">
        <v>9.3000000000000007</v>
      </c>
    </row>
    <row r="930" spans="1:2">
      <c r="A930" s="726">
        <v>42338</v>
      </c>
      <c r="B930" s="723">
        <v>9.25</v>
      </c>
    </row>
    <row r="931" spans="1:2">
      <c r="A931" s="726">
        <v>42339</v>
      </c>
      <c r="B931" s="723">
        <v>9.74</v>
      </c>
    </row>
    <row r="932" spans="1:2">
      <c r="A932" s="726">
        <v>42340</v>
      </c>
      <c r="B932" s="723">
        <v>9.7799999999999994</v>
      </c>
    </row>
    <row r="933" spans="1:2">
      <c r="A933" s="726">
        <v>42341</v>
      </c>
      <c r="B933" s="723">
        <v>10.6</v>
      </c>
    </row>
    <row r="934" spans="1:2">
      <c r="A934" s="726">
        <v>42342</v>
      </c>
      <c r="B934" s="723">
        <v>10.34</v>
      </c>
    </row>
    <row r="935" spans="1:2">
      <c r="A935" s="726">
        <v>42345</v>
      </c>
      <c r="B935" s="723">
        <v>10.46</v>
      </c>
    </row>
    <row r="936" spans="1:2">
      <c r="A936" s="726">
        <v>42346</v>
      </c>
      <c r="B936" s="723">
        <v>10.52</v>
      </c>
    </row>
    <row r="937" spans="1:2">
      <c r="A937" s="726">
        <v>42347</v>
      </c>
      <c r="B937" s="723">
        <v>10.74</v>
      </c>
    </row>
    <row r="938" spans="1:2">
      <c r="A938" s="726">
        <v>42348</v>
      </c>
      <c r="B938" s="723">
        <v>10.46</v>
      </c>
    </row>
    <row r="939" spans="1:2">
      <c r="A939" s="726">
        <v>42349</v>
      </c>
      <c r="B939" s="723">
        <v>10.39</v>
      </c>
    </row>
    <row r="940" spans="1:2">
      <c r="A940" s="726">
        <v>42352</v>
      </c>
      <c r="B940" s="723">
        <v>10.25</v>
      </c>
    </row>
    <row r="941" spans="1:2">
      <c r="A941" s="726">
        <v>42353</v>
      </c>
      <c r="B941" s="723">
        <v>10.25</v>
      </c>
    </row>
    <row r="942" spans="1:2">
      <c r="A942" s="726">
        <v>42354</v>
      </c>
      <c r="B942" s="723">
        <v>10.3</v>
      </c>
    </row>
    <row r="943" spans="1:2">
      <c r="A943" s="726">
        <v>42355</v>
      </c>
      <c r="B943" s="723">
        <v>10.59</v>
      </c>
    </row>
    <row r="944" spans="1:2">
      <c r="A944" s="726">
        <v>42356</v>
      </c>
      <c r="B944" s="723">
        <v>9.7200000000000006</v>
      </c>
    </row>
    <row r="945" spans="1:2">
      <c r="A945" s="726">
        <v>42359</v>
      </c>
      <c r="B945" s="723">
        <v>10</v>
      </c>
    </row>
    <row r="946" spans="1:2">
      <c r="A946" s="726">
        <v>42360</v>
      </c>
      <c r="B946" s="723">
        <v>9.91</v>
      </c>
    </row>
    <row r="947" spans="1:2">
      <c r="A947" s="726">
        <v>42361</v>
      </c>
      <c r="B947" s="723">
        <v>9.82</v>
      </c>
    </row>
    <row r="948" spans="1:2">
      <c r="A948" s="726">
        <v>42366</v>
      </c>
      <c r="B948" s="723">
        <v>9.8699999999999992</v>
      </c>
    </row>
    <row r="949" spans="1:2">
      <c r="A949" s="726">
        <v>42367</v>
      </c>
      <c r="B949" s="723">
        <v>9.92</v>
      </c>
    </row>
    <row r="950" spans="1:2">
      <c r="A950" s="726">
        <v>42368</v>
      </c>
      <c r="B950" s="723">
        <v>9.5299999999999994</v>
      </c>
    </row>
    <row r="951" spans="1:2">
      <c r="A951" s="726">
        <v>42373</v>
      </c>
      <c r="B951" s="723">
        <v>9.42</v>
      </c>
    </row>
    <row r="952" spans="1:2">
      <c r="A952" s="726">
        <v>42374</v>
      </c>
      <c r="B952" s="723">
        <v>9.1999999999999993</v>
      </c>
    </row>
    <row r="953" spans="1:2">
      <c r="A953" s="726">
        <v>42375</v>
      </c>
      <c r="B953" s="723">
        <v>9.3699999999999992</v>
      </c>
    </row>
    <row r="954" spans="1:2">
      <c r="A954" s="726">
        <v>42376</v>
      </c>
      <c r="B954" s="723">
        <v>9.27</v>
      </c>
    </row>
    <row r="955" spans="1:2">
      <c r="A955" s="726">
        <v>42377</v>
      </c>
      <c r="B955" s="723">
        <v>8.75</v>
      </c>
    </row>
    <row r="956" spans="1:2">
      <c r="A956" s="726">
        <v>42380</v>
      </c>
      <c r="B956" s="723">
        <v>8.6999999999999993</v>
      </c>
    </row>
    <row r="957" spans="1:2">
      <c r="A957" s="726">
        <v>42381</v>
      </c>
      <c r="B957" s="723">
        <v>8.42</v>
      </c>
    </row>
    <row r="958" spans="1:2">
      <c r="A958" s="726">
        <v>42382</v>
      </c>
      <c r="B958" s="723">
        <v>8.17</v>
      </c>
    </row>
    <row r="959" spans="1:2">
      <c r="A959" s="726">
        <v>42383</v>
      </c>
      <c r="B959" s="723">
        <v>8.59</v>
      </c>
    </row>
    <row r="960" spans="1:2">
      <c r="A960" s="726">
        <v>42384</v>
      </c>
      <c r="B960" s="723">
        <v>8.52</v>
      </c>
    </row>
    <row r="961" spans="1:2">
      <c r="A961" s="726">
        <v>42387</v>
      </c>
      <c r="B961" s="723">
        <v>8.2899999999999991</v>
      </c>
    </row>
    <row r="962" spans="1:2">
      <c r="A962" s="726">
        <v>42388</v>
      </c>
      <c r="B962" s="723">
        <v>8.34</v>
      </c>
    </row>
    <row r="963" spans="1:2">
      <c r="A963" s="726">
        <v>42389</v>
      </c>
      <c r="B963" s="723">
        <v>8.1999999999999993</v>
      </c>
    </row>
    <row r="964" spans="1:2">
      <c r="A964" s="726">
        <v>42390</v>
      </c>
      <c r="B964" s="723">
        <v>8.0500000000000007</v>
      </c>
    </row>
    <row r="965" spans="1:2">
      <c r="A965" s="726">
        <v>42391</v>
      </c>
      <c r="B965" s="723">
        <v>7.74</v>
      </c>
    </row>
    <row r="966" spans="1:2">
      <c r="A966" s="726">
        <v>42395</v>
      </c>
      <c r="B966" s="723">
        <v>8</v>
      </c>
    </row>
    <row r="967" spans="1:2">
      <c r="A967" s="726">
        <v>42396</v>
      </c>
      <c r="B967" s="723">
        <v>7.85</v>
      </c>
    </row>
    <row r="968" spans="1:2">
      <c r="A968" s="726">
        <v>42397</v>
      </c>
      <c r="B968" s="723">
        <v>7.83</v>
      </c>
    </row>
    <row r="969" spans="1:2">
      <c r="A969" s="726">
        <v>42398</v>
      </c>
      <c r="B969" s="723">
        <v>8.5</v>
      </c>
    </row>
    <row r="970" spans="1:2">
      <c r="A970" s="726">
        <v>42401</v>
      </c>
      <c r="B970" s="723">
        <v>8.91</v>
      </c>
    </row>
    <row r="971" spans="1:2">
      <c r="A971" s="726">
        <v>42402</v>
      </c>
      <c r="B971" s="723">
        <v>8.6300000000000008</v>
      </c>
    </row>
    <row r="972" spans="1:2">
      <c r="A972" s="726">
        <v>42403</v>
      </c>
      <c r="B972" s="723">
        <v>8.68</v>
      </c>
    </row>
    <row r="973" spans="1:2">
      <c r="A973" s="726">
        <v>42404</v>
      </c>
      <c r="B973" s="723">
        <v>9.3000000000000007</v>
      </c>
    </row>
    <row r="974" spans="1:2">
      <c r="A974" s="726">
        <v>42405</v>
      </c>
      <c r="B974" s="723">
        <v>9.43</v>
      </c>
    </row>
    <row r="975" spans="1:2">
      <c r="A975" s="726">
        <v>42410</v>
      </c>
      <c r="B975" s="723">
        <v>9.31</v>
      </c>
    </row>
    <row r="976" spans="1:2">
      <c r="A976" s="726">
        <v>42411</v>
      </c>
      <c r="B976" s="723">
        <v>9.08</v>
      </c>
    </row>
    <row r="977" spans="1:2">
      <c r="A977" s="726">
        <v>42412</v>
      </c>
      <c r="B977" s="723">
        <v>9.52</v>
      </c>
    </row>
    <row r="978" spans="1:2">
      <c r="A978" s="726">
        <v>42415</v>
      </c>
      <c r="B978" s="723">
        <v>9.64</v>
      </c>
    </row>
    <row r="979" spans="1:2">
      <c r="A979" s="726">
        <v>42416</v>
      </c>
      <c r="B979" s="723">
        <v>9.5500000000000007</v>
      </c>
    </row>
    <row r="980" spans="1:2">
      <c r="A980" s="726">
        <v>42417</v>
      </c>
      <c r="B980" s="723">
        <v>9.9</v>
      </c>
    </row>
    <row r="981" spans="1:2">
      <c r="A981" s="726">
        <v>42418</v>
      </c>
      <c r="B981" s="723">
        <v>9.82</v>
      </c>
    </row>
    <row r="982" spans="1:2">
      <c r="A982" s="726">
        <v>42419</v>
      </c>
      <c r="B982" s="723">
        <v>9.5299999999999994</v>
      </c>
    </row>
    <row r="983" spans="1:2">
      <c r="A983" s="726">
        <v>42422</v>
      </c>
      <c r="B983" s="723">
        <v>9.5399999999999991</v>
      </c>
    </row>
    <row r="984" spans="1:2">
      <c r="A984" s="726">
        <v>42423</v>
      </c>
      <c r="B984" s="723">
        <v>9.43</v>
      </c>
    </row>
    <row r="985" spans="1:2">
      <c r="A985" s="726">
        <v>42424</v>
      </c>
      <c r="B985" s="723">
        <v>9.1999999999999993</v>
      </c>
    </row>
    <row r="986" spans="1:2">
      <c r="A986" s="726">
        <v>42425</v>
      </c>
      <c r="B986" s="723">
        <v>9.11</v>
      </c>
    </row>
    <row r="987" spans="1:2">
      <c r="A987" s="726">
        <v>42426</v>
      </c>
      <c r="B987" s="723">
        <v>9.4600000000000009</v>
      </c>
    </row>
    <row r="988" spans="1:2">
      <c r="A988" s="726">
        <v>42429</v>
      </c>
      <c r="B988" s="723">
        <v>9.9700000000000006</v>
      </c>
    </row>
    <row r="989" spans="1:2">
      <c r="A989" s="726">
        <v>42430</v>
      </c>
      <c r="B989" s="723">
        <v>10.15</v>
      </c>
    </row>
    <row r="990" spans="1:2">
      <c r="A990" s="726">
        <v>42431</v>
      </c>
      <c r="B990" s="723">
        <v>9.94</v>
      </c>
    </row>
    <row r="991" spans="1:2">
      <c r="A991" s="726">
        <v>42432</v>
      </c>
      <c r="B991" s="723">
        <v>10.73</v>
      </c>
    </row>
    <row r="992" spans="1:2">
      <c r="A992" s="726">
        <v>42433</v>
      </c>
      <c r="B992" s="723">
        <v>11.04</v>
      </c>
    </row>
    <row r="993" spans="1:2">
      <c r="A993" s="726">
        <v>42436</v>
      </c>
      <c r="B993" s="723">
        <v>11.38</v>
      </c>
    </row>
    <row r="994" spans="1:2">
      <c r="A994" s="726">
        <v>42437</v>
      </c>
      <c r="B994" s="723">
        <v>11.22</v>
      </c>
    </row>
    <row r="995" spans="1:2">
      <c r="A995" s="726">
        <v>42438</v>
      </c>
      <c r="B995" s="723">
        <v>11.29</v>
      </c>
    </row>
    <row r="996" spans="1:2">
      <c r="A996" s="726">
        <v>42439</v>
      </c>
      <c r="B996" s="723">
        <v>11.55</v>
      </c>
    </row>
    <row r="997" spans="1:2">
      <c r="A997" s="726">
        <v>42440</v>
      </c>
      <c r="B997" s="723">
        <v>11.64</v>
      </c>
    </row>
    <row r="998" spans="1:2">
      <c r="A998" s="726">
        <v>42443</v>
      </c>
      <c r="B998" s="723">
        <v>11.15</v>
      </c>
    </row>
    <row r="999" spans="1:2">
      <c r="A999" s="726">
        <v>42444</v>
      </c>
      <c r="B999" s="723">
        <v>10.79</v>
      </c>
    </row>
    <row r="1000" spans="1:2">
      <c r="A1000" s="726">
        <v>42445</v>
      </c>
      <c r="B1000" s="723">
        <v>10.51</v>
      </c>
    </row>
    <row r="1001" spans="1:2">
      <c r="A1001" s="726">
        <v>42446</v>
      </c>
      <c r="B1001" s="723">
        <v>10.87</v>
      </c>
    </row>
    <row r="1002" spans="1:2">
      <c r="A1002" s="726">
        <v>42447</v>
      </c>
      <c r="B1002" s="723">
        <v>10.89</v>
      </c>
    </row>
    <row r="1003" spans="1:2">
      <c r="A1003" s="726">
        <v>42450</v>
      </c>
      <c r="B1003" s="723">
        <v>10.82</v>
      </c>
    </row>
    <row r="1004" spans="1:2">
      <c r="A1004" s="726">
        <v>42451</v>
      </c>
      <c r="B1004" s="723">
        <v>11.4</v>
      </c>
    </row>
    <row r="1005" spans="1:2">
      <c r="A1005" s="726">
        <v>42452</v>
      </c>
      <c r="B1005" s="723">
        <v>11.4</v>
      </c>
    </row>
    <row r="1006" spans="1:2">
      <c r="A1006" s="726">
        <v>42453</v>
      </c>
      <c r="B1006" s="723">
        <v>11.72</v>
      </c>
    </row>
    <row r="1007" spans="1:2">
      <c r="A1007" s="726">
        <v>42457</v>
      </c>
      <c r="B1007" s="723">
        <v>11.19</v>
      </c>
    </row>
    <row r="1008" spans="1:2">
      <c r="A1008" s="726">
        <v>42458</v>
      </c>
      <c r="B1008" s="723">
        <v>11.35</v>
      </c>
    </row>
    <row r="1009" spans="1:2">
      <c r="A1009" s="726">
        <v>42459</v>
      </c>
      <c r="B1009" s="723">
        <v>11.59</v>
      </c>
    </row>
    <row r="1010" spans="1:2">
      <c r="A1010" s="726">
        <v>42460</v>
      </c>
      <c r="B1010" s="723">
        <v>11.48</v>
      </c>
    </row>
    <row r="1011" spans="1:2">
      <c r="A1011" s="726">
        <v>42461</v>
      </c>
      <c r="B1011" s="723">
        <v>11.83</v>
      </c>
    </row>
    <row r="1012" spans="1:2">
      <c r="A1012" s="726">
        <v>42464</v>
      </c>
      <c r="B1012" s="723">
        <v>11.52</v>
      </c>
    </row>
    <row r="1013" spans="1:2">
      <c r="A1013" s="726">
        <v>42465</v>
      </c>
      <c r="B1013" s="723">
        <v>11.64</v>
      </c>
    </row>
    <row r="1014" spans="1:2">
      <c r="A1014" s="726">
        <v>42466</v>
      </c>
      <c r="B1014" s="723">
        <v>11.66</v>
      </c>
    </row>
    <row r="1015" spans="1:2">
      <c r="A1015" s="726">
        <v>42467</v>
      </c>
      <c r="B1015" s="723">
        <v>11.57</v>
      </c>
    </row>
    <row r="1016" spans="1:2">
      <c r="A1016" s="726">
        <v>42468</v>
      </c>
      <c r="B1016" s="723">
        <v>11.91</v>
      </c>
    </row>
    <row r="1017" spans="1:2">
      <c r="A1017" s="726">
        <v>42471</v>
      </c>
      <c r="B1017" s="723">
        <v>11.46</v>
      </c>
    </row>
    <row r="1018" spans="1:2">
      <c r="A1018" s="726">
        <v>42472</v>
      </c>
      <c r="B1018" s="723">
        <v>11.84</v>
      </c>
    </row>
    <row r="1019" spans="1:2">
      <c r="A1019" s="726">
        <v>42473</v>
      </c>
      <c r="B1019" s="723">
        <v>12.16</v>
      </c>
    </row>
    <row r="1020" spans="1:2">
      <c r="A1020" s="726">
        <v>42474</v>
      </c>
      <c r="B1020" s="723">
        <v>11.88</v>
      </c>
    </row>
    <row r="1021" spans="1:2">
      <c r="A1021" s="726">
        <v>42475</v>
      </c>
      <c r="B1021" s="723">
        <v>12.15</v>
      </c>
    </row>
    <row r="1022" spans="1:2">
      <c r="A1022" s="726">
        <v>42478</v>
      </c>
      <c r="B1022" s="723">
        <v>12.24</v>
      </c>
    </row>
    <row r="1023" spans="1:2">
      <c r="A1023" s="726">
        <v>42479</v>
      </c>
      <c r="B1023" s="723">
        <v>12.45</v>
      </c>
    </row>
    <row r="1024" spans="1:2">
      <c r="A1024" s="726">
        <v>42480</v>
      </c>
      <c r="B1024" s="723">
        <v>12.49</v>
      </c>
    </row>
    <row r="1025" spans="1:2">
      <c r="A1025" s="726">
        <v>42482</v>
      </c>
      <c r="B1025" s="723">
        <v>11.9</v>
      </c>
    </row>
    <row r="1026" spans="1:2">
      <c r="A1026" s="726">
        <v>42485</v>
      </c>
      <c r="B1026" s="723">
        <v>11.91</v>
      </c>
    </row>
    <row r="1027" spans="1:2">
      <c r="A1027" s="726">
        <v>42486</v>
      </c>
      <c r="B1027" s="723">
        <v>12.32</v>
      </c>
    </row>
    <row r="1028" spans="1:2">
      <c r="A1028" s="726">
        <v>42487</v>
      </c>
      <c r="B1028" s="723">
        <v>12.6</v>
      </c>
    </row>
    <row r="1029" spans="1:2">
      <c r="A1029" s="726">
        <v>42488</v>
      </c>
      <c r="B1029" s="723">
        <v>12.71</v>
      </c>
    </row>
    <row r="1030" spans="1:2">
      <c r="A1030" s="726">
        <v>42489</v>
      </c>
      <c r="B1030" s="723">
        <v>12.8</v>
      </c>
    </row>
    <row r="1031" spans="1:2">
      <c r="A1031" s="726">
        <v>42492</v>
      </c>
      <c r="B1031" s="723">
        <v>13</v>
      </c>
    </row>
    <row r="1032" spans="1:2">
      <c r="A1032" s="726">
        <v>42493</v>
      </c>
      <c r="B1032" s="723">
        <v>12.55</v>
      </c>
    </row>
    <row r="1033" spans="1:2">
      <c r="A1033" s="726">
        <v>42494</v>
      </c>
      <c r="B1033" s="723">
        <v>12.38</v>
      </c>
    </row>
    <row r="1034" spans="1:2">
      <c r="A1034" s="726">
        <v>42495</v>
      </c>
      <c r="B1034" s="723">
        <v>11.76</v>
      </c>
    </row>
    <row r="1035" spans="1:2">
      <c r="A1035" s="726">
        <v>42496</v>
      </c>
      <c r="B1035" s="723">
        <v>11.79</v>
      </c>
    </row>
    <row r="1036" spans="1:2">
      <c r="A1036" s="726">
        <v>42499</v>
      </c>
      <c r="B1036" s="723">
        <v>11.95</v>
      </c>
    </row>
    <row r="1037" spans="1:2">
      <c r="A1037" s="726">
        <v>42500</v>
      </c>
      <c r="B1037" s="723">
        <v>12.47</v>
      </c>
    </row>
    <row r="1038" spans="1:2">
      <c r="A1038" s="726">
        <v>42501</v>
      </c>
      <c r="B1038" s="723">
        <v>12</v>
      </c>
    </row>
    <row r="1039" spans="1:2">
      <c r="A1039" s="726">
        <v>42502</v>
      </c>
      <c r="B1039" s="723">
        <v>12.28</v>
      </c>
    </row>
    <row r="1040" spans="1:2">
      <c r="A1040" s="726">
        <v>42503</v>
      </c>
      <c r="B1040" s="723">
        <v>11.64</v>
      </c>
    </row>
    <row r="1041" spans="1:2">
      <c r="A1041" s="726">
        <v>42506</v>
      </c>
      <c r="B1041" s="723">
        <v>11.57</v>
      </c>
    </row>
    <row r="1042" spans="1:2">
      <c r="A1042" s="726">
        <v>42507</v>
      </c>
      <c r="B1042" s="723">
        <v>11.1</v>
      </c>
    </row>
    <row r="1043" spans="1:2">
      <c r="A1043" s="726">
        <v>42508</v>
      </c>
      <c r="B1043" s="723">
        <v>11.37</v>
      </c>
    </row>
    <row r="1044" spans="1:2">
      <c r="A1044" s="726">
        <v>42509</v>
      </c>
      <c r="B1044" s="723">
        <v>11.65</v>
      </c>
    </row>
    <row r="1045" spans="1:2">
      <c r="A1045" s="726">
        <v>42510</v>
      </c>
      <c r="B1045" s="723">
        <v>11.37</v>
      </c>
    </row>
    <row r="1046" spans="1:2">
      <c r="A1046" s="726">
        <v>42513</v>
      </c>
      <c r="B1046" s="723">
        <v>10.96</v>
      </c>
    </row>
    <row r="1047" spans="1:2">
      <c r="A1047" s="726">
        <v>42514</v>
      </c>
      <c r="B1047" s="723">
        <v>11.32</v>
      </c>
    </row>
    <row r="1048" spans="1:2">
      <c r="A1048" s="726">
        <v>42515</v>
      </c>
      <c r="B1048" s="723">
        <v>10.89</v>
      </c>
    </row>
    <row r="1049" spans="1:2">
      <c r="A1049" s="726">
        <v>42517</v>
      </c>
      <c r="B1049" s="723">
        <v>10.96</v>
      </c>
    </row>
    <row r="1050" spans="1:2">
      <c r="A1050" s="726">
        <v>42520</v>
      </c>
      <c r="B1050" s="723">
        <v>10.93</v>
      </c>
    </row>
    <row r="1051" spans="1:2">
      <c r="A1051" s="726">
        <v>42521</v>
      </c>
      <c r="B1051" s="723">
        <v>11.08</v>
      </c>
    </row>
    <row r="1052" spans="1:2">
      <c r="A1052" s="726">
        <v>42522</v>
      </c>
      <c r="B1052" s="723">
        <v>11.21</v>
      </c>
    </row>
    <row r="1053" spans="1:2">
      <c r="A1053" s="726">
        <v>42523</v>
      </c>
      <c r="B1053" s="723">
        <v>12.73</v>
      </c>
    </row>
    <row r="1054" spans="1:2">
      <c r="A1054" s="726">
        <v>42524</v>
      </c>
      <c r="B1054" s="723">
        <v>12.98</v>
      </c>
    </row>
    <row r="1055" spans="1:2">
      <c r="A1055" s="726">
        <v>42527</v>
      </c>
      <c r="B1055" s="723">
        <v>12.7</v>
      </c>
    </row>
    <row r="1056" spans="1:2">
      <c r="A1056" s="726">
        <v>42528</v>
      </c>
      <c r="B1056" s="723">
        <v>12.85</v>
      </c>
    </row>
    <row r="1057" spans="1:2">
      <c r="A1057" s="726">
        <v>42529</v>
      </c>
      <c r="B1057" s="723">
        <v>13.35</v>
      </c>
    </row>
    <row r="1058" spans="1:2">
      <c r="A1058" s="726">
        <v>42530</v>
      </c>
      <c r="B1058" s="723">
        <v>13.5</v>
      </c>
    </row>
    <row r="1059" spans="1:2">
      <c r="A1059" s="726">
        <v>42531</v>
      </c>
      <c r="B1059" s="723">
        <v>13.1</v>
      </c>
    </row>
    <row r="1060" spans="1:2">
      <c r="A1060" s="726">
        <v>42534</v>
      </c>
      <c r="B1060" s="723">
        <v>13.1</v>
      </c>
    </row>
    <row r="1061" spans="1:2">
      <c r="A1061" s="726">
        <v>42535</v>
      </c>
      <c r="B1061" s="723">
        <v>13.08</v>
      </c>
    </row>
    <row r="1062" spans="1:2">
      <c r="A1062" s="726">
        <v>42536</v>
      </c>
      <c r="B1062" s="723">
        <v>12.8</v>
      </c>
    </row>
    <row r="1063" spans="1:2">
      <c r="A1063" s="726">
        <v>42537</v>
      </c>
      <c r="B1063" s="723">
        <v>12.91</v>
      </c>
    </row>
    <row r="1064" spans="1:2">
      <c r="A1064" s="726">
        <v>42538</v>
      </c>
      <c r="B1064" s="723">
        <v>12.74</v>
      </c>
    </row>
    <row r="1065" spans="1:2">
      <c r="A1065" s="726">
        <v>42541</v>
      </c>
      <c r="B1065" s="723">
        <v>13.13</v>
      </c>
    </row>
    <row r="1066" spans="1:2">
      <c r="A1066" s="726">
        <v>42542</v>
      </c>
      <c r="B1066" s="723">
        <v>13.79</v>
      </c>
    </row>
    <row r="1067" spans="1:2">
      <c r="A1067" s="726">
        <v>42543</v>
      </c>
      <c r="B1067" s="723">
        <v>13.35</v>
      </c>
    </row>
    <row r="1068" spans="1:2">
      <c r="A1068" s="726">
        <v>42544</v>
      </c>
      <c r="B1068" s="723">
        <v>13.88</v>
      </c>
    </row>
    <row r="1069" spans="1:2">
      <c r="A1069" s="726">
        <v>42545</v>
      </c>
      <c r="B1069" s="723">
        <v>13.92</v>
      </c>
    </row>
    <row r="1070" spans="1:2">
      <c r="A1070" s="726">
        <v>42548</v>
      </c>
      <c r="B1070" s="723">
        <v>13.74</v>
      </c>
    </row>
    <row r="1071" spans="1:2">
      <c r="A1071" s="726">
        <v>42549</v>
      </c>
      <c r="B1071" s="723">
        <v>13.49</v>
      </c>
    </row>
    <row r="1072" spans="1:2">
      <c r="A1072" s="726">
        <v>42550</v>
      </c>
      <c r="B1072" s="723">
        <v>13.68</v>
      </c>
    </row>
    <row r="1073" spans="1:2">
      <c r="A1073" s="726">
        <v>42551</v>
      </c>
      <c r="B1073" s="723">
        <v>13.6</v>
      </c>
    </row>
    <row r="1074" spans="1:2">
      <c r="A1074" s="726">
        <v>42552</v>
      </c>
      <c r="B1074" s="723">
        <v>14.28</v>
      </c>
    </row>
    <row r="1075" spans="1:2">
      <c r="A1075" s="726">
        <v>42555</v>
      </c>
      <c r="B1075" s="723">
        <v>14.08</v>
      </c>
    </row>
    <row r="1076" spans="1:2">
      <c r="A1076" s="726">
        <v>42556</v>
      </c>
      <c r="B1076" s="723">
        <v>13.85</v>
      </c>
    </row>
    <row r="1077" spans="1:2">
      <c r="A1077" s="726">
        <v>42557</v>
      </c>
      <c r="B1077" s="723">
        <v>13.57</v>
      </c>
    </row>
    <row r="1078" spans="1:2">
      <c r="A1078" s="726">
        <v>42558</v>
      </c>
      <c r="B1078" s="723">
        <v>13.56</v>
      </c>
    </row>
    <row r="1079" spans="1:2">
      <c r="A1079" s="726">
        <v>42559</v>
      </c>
      <c r="B1079" s="723">
        <v>14.12</v>
      </c>
    </row>
    <row r="1080" spans="1:2">
      <c r="A1080" s="726">
        <v>42562</v>
      </c>
      <c r="B1080" s="723">
        <v>14.12</v>
      </c>
    </row>
    <row r="1081" spans="1:2">
      <c r="A1081" s="726">
        <v>42563</v>
      </c>
      <c r="B1081" s="723">
        <v>14.63</v>
      </c>
    </row>
    <row r="1082" spans="1:2">
      <c r="A1082" s="726">
        <v>42564</v>
      </c>
      <c r="B1082" s="723">
        <v>15.03</v>
      </c>
    </row>
    <row r="1083" spans="1:2">
      <c r="A1083" s="726">
        <v>42565</v>
      </c>
      <c r="B1083" s="723">
        <v>15.45</v>
      </c>
    </row>
    <row r="1084" spans="1:2">
      <c r="A1084" s="726">
        <v>42566</v>
      </c>
      <c r="B1084" s="723">
        <v>15.64</v>
      </c>
    </row>
    <row r="1085" spans="1:2">
      <c r="A1085" s="726">
        <v>42569</v>
      </c>
      <c r="B1085" s="723">
        <v>15.8</v>
      </c>
    </row>
    <row r="1086" spans="1:2">
      <c r="A1086" s="726">
        <v>42570</v>
      </c>
      <c r="B1086" s="723">
        <v>15.74</v>
      </c>
    </row>
    <row r="1087" spans="1:2">
      <c r="A1087" s="726">
        <v>42571</v>
      </c>
      <c r="B1087" s="723">
        <v>14.95</v>
      </c>
    </row>
    <row r="1088" spans="1:2">
      <c r="A1088" s="726">
        <v>42572</v>
      </c>
      <c r="B1088" s="723">
        <v>14.88</v>
      </c>
    </row>
    <row r="1089" spans="1:2">
      <c r="A1089" s="726">
        <v>42573</v>
      </c>
      <c r="B1089" s="723">
        <v>15.08</v>
      </c>
    </row>
    <row r="1090" spans="1:2">
      <c r="A1090" s="726">
        <v>42576</v>
      </c>
      <c r="B1090" s="723">
        <v>14.81</v>
      </c>
    </row>
    <row r="1091" spans="1:2">
      <c r="A1091" s="726">
        <v>42577</v>
      </c>
      <c r="B1091" s="723">
        <v>14.55</v>
      </c>
    </row>
    <row r="1092" spans="1:2">
      <c r="A1092" s="726">
        <v>42578</v>
      </c>
      <c r="B1092" s="723">
        <v>14.27</v>
      </c>
    </row>
    <row r="1093" spans="1:2">
      <c r="A1093" s="726">
        <v>42579</v>
      </c>
      <c r="B1093" s="723">
        <v>14.67</v>
      </c>
    </row>
    <row r="1094" spans="1:2">
      <c r="A1094" s="726">
        <v>42580</v>
      </c>
      <c r="B1094" s="723">
        <v>14.44</v>
      </c>
    </row>
    <row r="1095" spans="1:2">
      <c r="A1095" s="726">
        <v>42583</v>
      </c>
      <c r="B1095" s="723">
        <v>14.77</v>
      </c>
    </row>
    <row r="1096" spans="1:2">
      <c r="A1096" s="726">
        <v>42584</v>
      </c>
      <c r="B1096" s="723">
        <v>14.57</v>
      </c>
    </row>
    <row r="1097" spans="1:2">
      <c r="A1097" s="726">
        <v>42585</v>
      </c>
      <c r="B1097" s="723">
        <v>14.45</v>
      </c>
    </row>
    <row r="1098" spans="1:2">
      <c r="A1098" s="726">
        <v>42586</v>
      </c>
      <c r="B1098" s="723">
        <v>14.31</v>
      </c>
    </row>
    <row r="1099" spans="1:2">
      <c r="A1099" s="726">
        <v>42587</v>
      </c>
      <c r="B1099" s="723">
        <v>14.42</v>
      </c>
    </row>
    <row r="1100" spans="1:2">
      <c r="A1100" s="726">
        <v>42590</v>
      </c>
      <c r="B1100" s="723">
        <v>14.76</v>
      </c>
    </row>
    <row r="1101" spans="1:2">
      <c r="A1101" s="726">
        <v>42591</v>
      </c>
      <c r="B1101" s="723">
        <v>14.88</v>
      </c>
    </row>
    <row r="1102" spans="1:2">
      <c r="A1102" s="726">
        <v>42592</v>
      </c>
      <c r="B1102" s="723">
        <v>15.15</v>
      </c>
    </row>
    <row r="1103" spans="1:2">
      <c r="A1103" s="726">
        <v>42593</v>
      </c>
      <c r="B1103" s="723">
        <v>15.28</v>
      </c>
    </row>
    <row r="1104" spans="1:2">
      <c r="A1104" s="726">
        <v>42594</v>
      </c>
      <c r="B1104" s="723">
        <v>14.85</v>
      </c>
    </row>
    <row r="1105" spans="1:2">
      <c r="A1105" s="726">
        <v>42597</v>
      </c>
      <c r="B1105" s="723">
        <v>14.78</v>
      </c>
    </row>
    <row r="1106" spans="1:2">
      <c r="A1106" s="726">
        <v>42598</v>
      </c>
      <c r="B1106" s="723">
        <v>14.45</v>
      </c>
    </row>
    <row r="1107" spans="1:2">
      <c r="A1107" s="726">
        <v>42599</v>
      </c>
      <c r="B1107" s="723">
        <v>14.52</v>
      </c>
    </row>
    <row r="1108" spans="1:2">
      <c r="A1108" s="726">
        <v>42600</v>
      </c>
      <c r="B1108" s="723">
        <v>14.32</v>
      </c>
    </row>
    <row r="1109" spans="1:2">
      <c r="A1109" s="726">
        <v>42601</v>
      </c>
      <c r="B1109" s="723">
        <v>14.26</v>
      </c>
    </row>
    <row r="1110" spans="1:2">
      <c r="A1110" s="726">
        <v>42604</v>
      </c>
      <c r="B1110" s="723">
        <v>14.13</v>
      </c>
    </row>
    <row r="1111" spans="1:2">
      <c r="A1111" s="726">
        <v>42605</v>
      </c>
      <c r="B1111" s="723">
        <v>14.04</v>
      </c>
    </row>
    <row r="1112" spans="1:2">
      <c r="A1112" s="726">
        <v>42606</v>
      </c>
      <c r="B1112" s="723">
        <v>14</v>
      </c>
    </row>
    <row r="1113" spans="1:2">
      <c r="A1113" s="726">
        <v>42607</v>
      </c>
      <c r="B1113" s="723">
        <v>13.9</v>
      </c>
    </row>
    <row r="1114" spans="1:2">
      <c r="A1114" s="726">
        <v>42608</v>
      </c>
      <c r="B1114" s="723">
        <v>14.03</v>
      </c>
    </row>
    <row r="1115" spans="1:2">
      <c r="A1115" s="726">
        <v>42611</v>
      </c>
      <c r="B1115" s="723">
        <v>14.38</v>
      </c>
    </row>
    <row r="1116" spans="1:2">
      <c r="A1116" s="726">
        <v>42612</v>
      </c>
      <c r="B1116" s="723">
        <v>13.85</v>
      </c>
    </row>
    <row r="1117" spans="1:2">
      <c r="A1117" s="726">
        <v>42613</v>
      </c>
      <c r="B1117" s="723">
        <v>13.8</v>
      </c>
    </row>
    <row r="1118" spans="1:2">
      <c r="A1118" s="726">
        <v>42614</v>
      </c>
      <c r="B1118" s="723">
        <v>14.03</v>
      </c>
    </row>
    <row r="1119" spans="1:2">
      <c r="A1119" s="726">
        <v>42615</v>
      </c>
      <c r="B1119" s="723">
        <v>13.89</v>
      </c>
    </row>
    <row r="1120" spans="1:2">
      <c r="A1120" s="726">
        <v>42618</v>
      </c>
      <c r="B1120" s="723">
        <v>13.97</v>
      </c>
    </row>
    <row r="1121" spans="1:2">
      <c r="A1121" s="726">
        <v>42619</v>
      </c>
      <c r="B1121" s="723">
        <v>14.54</v>
      </c>
    </row>
    <row r="1122" spans="1:2">
      <c r="A1122" s="726">
        <v>42621</v>
      </c>
      <c r="B1122" s="723">
        <v>15.34</v>
      </c>
    </row>
    <row r="1123" spans="1:2">
      <c r="A1123" s="726">
        <v>42622</v>
      </c>
      <c r="B1123" s="723">
        <v>15</v>
      </c>
    </row>
    <row r="1124" spans="1:2">
      <c r="A1124" s="726">
        <v>42625</v>
      </c>
      <c r="B1124" s="723">
        <v>15.2</v>
      </c>
    </row>
    <row r="1125" spans="1:2">
      <c r="A1125" s="726">
        <v>42626</v>
      </c>
      <c r="B1125" s="723">
        <v>14.85</v>
      </c>
    </row>
    <row r="1126" spans="1:2">
      <c r="A1126" s="726">
        <v>42627</v>
      </c>
      <c r="B1126" s="723">
        <v>14.64</v>
      </c>
    </row>
    <row r="1127" spans="1:2">
      <c r="A1127" s="726">
        <v>42628</v>
      </c>
      <c r="B1127" s="723">
        <v>15.02</v>
      </c>
    </row>
    <row r="1128" spans="1:2">
      <c r="A1128" s="726">
        <v>42629</v>
      </c>
      <c r="B1128" s="723">
        <v>15.2</v>
      </c>
    </row>
    <row r="1129" spans="1:2">
      <c r="A1129" s="726">
        <v>42632</v>
      </c>
      <c r="B1129" s="723">
        <v>15.1</v>
      </c>
    </row>
    <row r="1130" spans="1:2">
      <c r="A1130" s="726">
        <v>42633</v>
      </c>
      <c r="B1130" s="723">
        <v>15.1</v>
      </c>
    </row>
    <row r="1131" spans="1:2">
      <c r="A1131" s="726">
        <v>42634</v>
      </c>
      <c r="B1131" s="723">
        <v>15.25</v>
      </c>
    </row>
    <row r="1132" spans="1:2">
      <c r="A1132" s="726">
        <v>42635</v>
      </c>
      <c r="B1132" s="723">
        <v>15.62</v>
      </c>
    </row>
    <row r="1133" spans="1:2">
      <c r="A1133" s="726">
        <v>42636</v>
      </c>
      <c r="B1133" s="723">
        <v>14.86</v>
      </c>
    </row>
    <row r="1134" spans="1:2">
      <c r="A1134" s="726">
        <v>42639</v>
      </c>
      <c r="B1134" s="723">
        <v>15.03</v>
      </c>
    </row>
    <row r="1135" spans="1:2">
      <c r="A1135" s="726">
        <v>42640</v>
      </c>
      <c r="B1135" s="723">
        <v>15.28</v>
      </c>
    </row>
    <row r="1136" spans="1:2">
      <c r="A1136" s="726">
        <v>42641</v>
      </c>
      <c r="B1136" s="723">
        <v>15.46</v>
      </c>
    </row>
    <row r="1137" spans="1:2">
      <c r="A1137" s="726">
        <v>42642</v>
      </c>
      <c r="B1137" s="723">
        <v>15.06</v>
      </c>
    </row>
    <row r="1138" spans="1:2">
      <c r="A1138" s="726">
        <v>42643</v>
      </c>
      <c r="B1138" s="723">
        <v>14.79</v>
      </c>
    </row>
    <row r="1139" spans="1:2">
      <c r="A1139" s="726">
        <v>42646</v>
      </c>
      <c r="B1139" s="723">
        <v>15.19</v>
      </c>
    </row>
    <row r="1140" spans="1:2">
      <c r="A1140" s="726">
        <v>42647</v>
      </c>
      <c r="B1140" s="723">
        <v>15.28</v>
      </c>
    </row>
    <row r="1141" spans="1:2">
      <c r="A1141" s="726">
        <v>42648</v>
      </c>
      <c r="B1141" s="723">
        <v>15.65</v>
      </c>
    </row>
    <row r="1142" spans="1:2">
      <c r="A1142" s="726">
        <v>42649</v>
      </c>
      <c r="B1142" s="723">
        <v>15.87</v>
      </c>
    </row>
    <row r="1143" spans="1:2">
      <c r="A1143" s="726">
        <v>42650</v>
      </c>
      <c r="B1143" s="723">
        <v>15.7</v>
      </c>
    </row>
    <row r="1144" spans="1:2">
      <c r="A1144" s="726">
        <v>42653</v>
      </c>
      <c r="B1144" s="723">
        <v>16</v>
      </c>
    </row>
    <row r="1145" spans="1:2">
      <c r="A1145" s="726">
        <v>42654</v>
      </c>
      <c r="B1145" s="723">
        <v>15.95</v>
      </c>
    </row>
    <row r="1146" spans="1:2">
      <c r="A1146" s="726">
        <v>42656</v>
      </c>
      <c r="B1146" s="723">
        <v>15.55</v>
      </c>
    </row>
    <row r="1147" spans="1:2">
      <c r="A1147" s="726">
        <v>42657</v>
      </c>
      <c r="B1147" s="723">
        <v>15.78</v>
      </c>
    </row>
    <row r="1148" spans="1:2">
      <c r="A1148" s="726">
        <v>42660</v>
      </c>
      <c r="B1148" s="723">
        <v>15.9</v>
      </c>
    </row>
    <row r="1149" spans="1:2">
      <c r="A1149" s="726">
        <v>42661</v>
      </c>
      <c r="B1149" s="723">
        <v>16.579999999999998</v>
      </c>
    </row>
    <row r="1150" spans="1:2">
      <c r="A1150" s="726">
        <v>42662</v>
      </c>
      <c r="B1150" s="723">
        <v>16.899999999999999</v>
      </c>
    </row>
    <row r="1151" spans="1:2">
      <c r="A1151" s="726">
        <v>42663</v>
      </c>
      <c r="B1151" s="723">
        <v>16.5</v>
      </c>
    </row>
    <row r="1152" spans="1:2">
      <c r="A1152" s="726">
        <v>42664</v>
      </c>
      <c r="B1152" s="723">
        <v>16.55</v>
      </c>
    </row>
    <row r="1153" spans="1:2">
      <c r="A1153" s="726">
        <v>42667</v>
      </c>
      <c r="B1153" s="723">
        <v>16.16</v>
      </c>
    </row>
    <row r="1154" spans="1:2">
      <c r="A1154" s="726">
        <v>42668</v>
      </c>
      <c r="B1154" s="723">
        <v>15.83</v>
      </c>
    </row>
    <row r="1155" spans="1:2">
      <c r="A1155" s="726">
        <v>42669</v>
      </c>
      <c r="B1155" s="723">
        <v>15.73</v>
      </c>
    </row>
    <row r="1156" spans="1:2">
      <c r="A1156" s="726">
        <v>42670</v>
      </c>
      <c r="B1156" s="723">
        <v>15.7</v>
      </c>
    </row>
    <row r="1157" spans="1:2">
      <c r="A1157" s="726">
        <v>42671</v>
      </c>
      <c r="B1157" s="723">
        <v>15.58</v>
      </c>
    </row>
    <row r="1158" spans="1:2">
      <c r="A1158" s="726">
        <v>42674</v>
      </c>
      <c r="B1158" s="723">
        <v>15.9</v>
      </c>
    </row>
    <row r="1159" spans="1:2">
      <c r="A1159" s="726">
        <v>42675</v>
      </c>
      <c r="B1159" s="723">
        <v>15.51</v>
      </c>
    </row>
    <row r="1160" spans="1:2">
      <c r="A1160" s="726">
        <v>42677</v>
      </c>
      <c r="B1160" s="723">
        <v>15.04</v>
      </c>
    </row>
    <row r="1161" spans="1:2">
      <c r="A1161" s="726">
        <v>42678</v>
      </c>
      <c r="B1161" s="723">
        <v>14.81</v>
      </c>
    </row>
    <row r="1162" spans="1:2">
      <c r="A1162" s="726">
        <v>42681</v>
      </c>
      <c r="B1162" s="723">
        <v>15.5</v>
      </c>
    </row>
    <row r="1163" spans="1:2">
      <c r="A1163" s="726">
        <v>42682</v>
      </c>
      <c r="B1163" s="723">
        <v>15.83</v>
      </c>
    </row>
    <row r="1164" spans="1:2">
      <c r="A1164" s="726">
        <v>42683</v>
      </c>
      <c r="B1164" s="723">
        <v>15.11</v>
      </c>
    </row>
    <row r="1165" spans="1:2">
      <c r="A1165" s="726">
        <v>42684</v>
      </c>
      <c r="B1165" s="723">
        <v>13.8</v>
      </c>
    </row>
    <row r="1166" spans="1:2">
      <c r="A1166" s="726">
        <v>42685</v>
      </c>
      <c r="B1166" s="723">
        <v>13.87</v>
      </c>
    </row>
    <row r="1167" spans="1:2">
      <c r="A1167" s="726">
        <v>42688</v>
      </c>
      <c r="B1167" s="723">
        <v>14.5</v>
      </c>
    </row>
    <row r="1168" spans="1:2">
      <c r="A1168" s="726">
        <v>42690</v>
      </c>
      <c r="B1168" s="723">
        <v>14.76</v>
      </c>
    </row>
    <row r="1169" spans="1:2">
      <c r="A1169" s="726">
        <v>42691</v>
      </c>
      <c r="B1169" s="723">
        <v>14.23</v>
      </c>
    </row>
    <row r="1170" spans="1:2">
      <c r="A1170" s="726">
        <v>42692</v>
      </c>
      <c r="B1170" s="723">
        <v>13.85</v>
      </c>
    </row>
    <row r="1171" spans="1:2">
      <c r="A1171" s="726">
        <v>42695</v>
      </c>
      <c r="B1171" s="723">
        <v>14.4</v>
      </c>
    </row>
    <row r="1172" spans="1:2">
      <c r="A1172" s="726">
        <v>42696</v>
      </c>
      <c r="B1172" s="723">
        <v>15.2</v>
      </c>
    </row>
    <row r="1173" spans="1:2">
      <c r="A1173" s="726">
        <v>42697</v>
      </c>
      <c r="B1173" s="723">
        <v>14.72</v>
      </c>
    </row>
    <row r="1174" spans="1:2">
      <c r="A1174" s="726">
        <v>42698</v>
      </c>
      <c r="B1174" s="723">
        <v>14.46</v>
      </c>
    </row>
    <row r="1175" spans="1:2">
      <c r="A1175" s="726">
        <v>42699</v>
      </c>
      <c r="B1175" s="723">
        <v>14.07</v>
      </c>
    </row>
    <row r="1176" spans="1:2">
      <c r="A1176" s="726">
        <v>42702</v>
      </c>
      <c r="B1176" s="723">
        <v>14.8</v>
      </c>
    </row>
    <row r="1177" spans="1:2">
      <c r="A1177" s="726">
        <v>42703</v>
      </c>
      <c r="B1177" s="723">
        <v>13.95</v>
      </c>
    </row>
    <row r="1178" spans="1:2">
      <c r="A1178" s="726">
        <v>42704</v>
      </c>
      <c r="B1178" s="723">
        <v>14.45</v>
      </c>
    </row>
    <row r="1179" spans="1:2">
      <c r="A1179" s="726">
        <v>42705</v>
      </c>
      <c r="B1179" s="723">
        <v>14</v>
      </c>
    </row>
    <row r="1180" spans="1:2">
      <c r="A1180" s="726">
        <v>42706</v>
      </c>
      <c r="B1180" s="723">
        <v>14</v>
      </c>
    </row>
    <row r="1181" spans="1:2">
      <c r="A1181" s="726">
        <v>42709</v>
      </c>
      <c r="B1181" s="723">
        <v>13.81</v>
      </c>
    </row>
    <row r="1182" spans="1:2">
      <c r="A1182" s="726">
        <v>42710</v>
      </c>
      <c r="B1182" s="723">
        <v>14.23</v>
      </c>
    </row>
    <row r="1183" spans="1:2">
      <c r="A1183" s="726">
        <v>42711</v>
      </c>
      <c r="B1183" s="723">
        <v>14.05</v>
      </c>
    </row>
    <row r="1184" spans="1:2">
      <c r="A1184" s="726">
        <v>42712</v>
      </c>
      <c r="B1184" s="723">
        <v>13.66</v>
      </c>
    </row>
    <row r="1185" spans="1:2">
      <c r="A1185" s="726">
        <v>42713</v>
      </c>
      <c r="B1185" s="723">
        <v>13.04</v>
      </c>
    </row>
    <row r="1186" spans="1:2">
      <c r="A1186" s="726">
        <v>42716</v>
      </c>
      <c r="B1186" s="723">
        <v>12.4</v>
      </c>
    </row>
    <row r="1187" spans="1:2">
      <c r="A1187" s="726">
        <v>42717</v>
      </c>
      <c r="B1187" s="723">
        <v>13.1</v>
      </c>
    </row>
    <row r="1188" spans="1:2">
      <c r="A1188" s="726">
        <v>42718</v>
      </c>
      <c r="B1188" s="723">
        <v>12.2</v>
      </c>
    </row>
    <row r="1189" spans="1:2">
      <c r="A1189" s="726">
        <v>42719</v>
      </c>
      <c r="B1189" s="723">
        <v>12.2</v>
      </c>
    </row>
    <row r="1190" spans="1:2">
      <c r="A1190" s="726">
        <v>42720</v>
      </c>
      <c r="B1190" s="723">
        <v>12.12</v>
      </c>
    </row>
    <row r="1191" spans="1:2">
      <c r="A1191" s="726">
        <v>42723</v>
      </c>
      <c r="B1191" s="723">
        <v>12.22</v>
      </c>
    </row>
    <row r="1192" spans="1:2">
      <c r="A1192" s="726">
        <v>42724</v>
      </c>
      <c r="B1192" s="723">
        <v>12.28</v>
      </c>
    </row>
    <row r="1193" spans="1:2">
      <c r="A1193" s="726">
        <v>42725</v>
      </c>
      <c r="B1193" s="723">
        <v>12.35</v>
      </c>
    </row>
    <row r="1194" spans="1:2">
      <c r="A1194" s="726">
        <v>42726</v>
      </c>
      <c r="B1194" s="723">
        <v>12.9</v>
      </c>
    </row>
    <row r="1195" spans="1:2">
      <c r="A1195" s="726">
        <v>42727</v>
      </c>
      <c r="B1195" s="723">
        <v>13.03</v>
      </c>
    </row>
    <row r="1196" spans="1:2">
      <c r="A1196" s="726">
        <v>42730</v>
      </c>
      <c r="B1196" s="723">
        <v>13.23</v>
      </c>
    </row>
    <row r="1197" spans="1:2">
      <c r="A1197" s="726">
        <v>42731</v>
      </c>
      <c r="B1197" s="723">
        <v>13.15</v>
      </c>
    </row>
    <row r="1198" spans="1:2">
      <c r="A1198" s="726">
        <v>42732</v>
      </c>
      <c r="B1198" s="723">
        <v>13.27</v>
      </c>
    </row>
    <row r="1199" spans="1:2">
      <c r="A1199" s="726">
        <v>42733</v>
      </c>
      <c r="B1199" s="723">
        <v>13.33</v>
      </c>
    </row>
    <row r="1200" spans="1:2">
      <c r="A1200" s="726">
        <v>42737</v>
      </c>
      <c r="B1200" s="723">
        <v>13.3</v>
      </c>
    </row>
    <row r="1201" spans="1:2">
      <c r="A1201" s="726">
        <v>42738</v>
      </c>
      <c r="B1201" s="723">
        <v>13.96</v>
      </c>
    </row>
    <row r="1202" spans="1:2">
      <c r="A1202" s="726">
        <v>42739</v>
      </c>
      <c r="B1202" s="723">
        <v>13.88</v>
      </c>
    </row>
    <row r="1203" spans="1:2">
      <c r="A1203" s="726">
        <v>42740</v>
      </c>
      <c r="B1203" s="723">
        <v>13.7</v>
      </c>
    </row>
    <row r="1204" spans="1:2">
      <c r="A1204" s="726">
        <v>42741</v>
      </c>
      <c r="B1204" s="723">
        <v>13.6</v>
      </c>
    </row>
    <row r="1205" spans="1:2">
      <c r="A1205" s="726">
        <v>42744</v>
      </c>
      <c r="B1205" s="723">
        <v>13.51</v>
      </c>
    </row>
    <row r="1206" spans="1:2">
      <c r="A1206" s="726">
        <v>42745</v>
      </c>
      <c r="B1206" s="723">
        <v>13.39</v>
      </c>
    </row>
    <row r="1207" spans="1:2">
      <c r="A1207" s="726">
        <v>42746</v>
      </c>
      <c r="B1207" s="723">
        <v>13.18</v>
      </c>
    </row>
    <row r="1208" spans="1:2">
      <c r="A1208" s="726">
        <v>42747</v>
      </c>
      <c r="B1208" s="723">
        <v>13.73</v>
      </c>
    </row>
    <row r="1209" spans="1:2">
      <c r="A1209" s="726">
        <v>42748</v>
      </c>
      <c r="B1209" s="723">
        <v>14.03</v>
      </c>
    </row>
    <row r="1210" spans="1:2">
      <c r="A1210" s="726">
        <v>42751</v>
      </c>
      <c r="B1210" s="723">
        <v>14.1</v>
      </c>
    </row>
    <row r="1211" spans="1:2">
      <c r="A1211" s="726">
        <v>42752</v>
      </c>
      <c r="B1211" s="723">
        <v>14.67</v>
      </c>
    </row>
    <row r="1212" spans="1:2">
      <c r="A1212" s="726">
        <v>42753</v>
      </c>
      <c r="B1212" s="723">
        <v>14.29</v>
      </c>
    </row>
    <row r="1213" spans="1:2">
      <c r="A1213" s="726">
        <v>42754</v>
      </c>
      <c r="B1213" s="723">
        <v>14.05</v>
      </c>
    </row>
    <row r="1214" spans="1:2">
      <c r="A1214" s="726">
        <v>42755</v>
      </c>
      <c r="B1214" s="723">
        <v>14.18</v>
      </c>
    </row>
    <row r="1215" spans="1:2">
      <c r="A1215" s="726">
        <v>42758</v>
      </c>
      <c r="B1215" s="723">
        <v>13.55</v>
      </c>
    </row>
    <row r="1216" spans="1:2">
      <c r="A1216" s="726">
        <v>42759</v>
      </c>
      <c r="B1216" s="723">
        <v>13.93</v>
      </c>
    </row>
    <row r="1217" spans="1:2">
      <c r="A1217" s="726">
        <v>42761</v>
      </c>
      <c r="B1217" s="723">
        <v>14</v>
      </c>
    </row>
    <row r="1218" spans="1:2">
      <c r="A1218" s="726">
        <v>42762</v>
      </c>
      <c r="B1218" s="723">
        <v>14.29</v>
      </c>
    </row>
    <row r="1219" spans="1:2">
      <c r="A1219" s="726">
        <v>42765</v>
      </c>
      <c r="B1219" s="723">
        <v>13.9</v>
      </c>
    </row>
    <row r="1220" spans="1:2">
      <c r="A1220" s="726">
        <v>42766</v>
      </c>
      <c r="B1220" s="723">
        <v>13.51</v>
      </c>
    </row>
    <row r="1221" spans="1:2">
      <c r="A1221" s="726">
        <v>42767</v>
      </c>
      <c r="B1221" s="723">
        <v>13.37</v>
      </c>
    </row>
    <row r="1222" spans="1:2">
      <c r="A1222" s="726">
        <v>42768</v>
      </c>
      <c r="B1222" s="723">
        <v>13.75</v>
      </c>
    </row>
    <row r="1223" spans="1:2">
      <c r="A1223" s="726">
        <v>42769</v>
      </c>
      <c r="B1223" s="723">
        <v>13.37</v>
      </c>
    </row>
    <row r="1224" spans="1:2">
      <c r="A1224" s="726">
        <v>42772</v>
      </c>
      <c r="B1224" s="723">
        <v>13.09</v>
      </c>
    </row>
    <row r="1225" spans="1:2">
      <c r="A1225" s="726">
        <v>42773</v>
      </c>
      <c r="B1225" s="723">
        <v>12.89</v>
      </c>
    </row>
    <row r="1226" spans="1:2">
      <c r="A1226" s="726">
        <v>42774</v>
      </c>
      <c r="B1226" s="723">
        <v>12.55</v>
      </c>
    </row>
    <row r="1227" spans="1:2">
      <c r="A1227" s="726">
        <v>42775</v>
      </c>
      <c r="B1227" s="723">
        <v>12.9</v>
      </c>
    </row>
    <row r="1228" spans="1:2">
      <c r="A1228" s="726">
        <v>42776</v>
      </c>
      <c r="B1228" s="723">
        <v>13.08</v>
      </c>
    </row>
    <row r="1229" spans="1:2">
      <c r="A1229" s="726">
        <v>42779</v>
      </c>
      <c r="B1229" s="723">
        <v>13.1</v>
      </c>
    </row>
    <row r="1230" spans="1:2">
      <c r="A1230" s="726">
        <v>42780</v>
      </c>
      <c r="B1230" s="723">
        <v>13.36</v>
      </c>
    </row>
    <row r="1231" spans="1:2">
      <c r="A1231" s="726">
        <v>42781</v>
      </c>
      <c r="B1231" s="723">
        <v>13.6</v>
      </c>
    </row>
    <row r="1232" spans="1:2">
      <c r="A1232" s="726">
        <v>42782</v>
      </c>
      <c r="B1232" s="723">
        <v>13.55</v>
      </c>
    </row>
    <row r="1233" spans="1:2">
      <c r="A1233" s="726">
        <v>42783</v>
      </c>
      <c r="B1233" s="723">
        <v>14.04</v>
      </c>
    </row>
    <row r="1234" spans="1:2">
      <c r="A1234" s="726">
        <v>42786</v>
      </c>
      <c r="B1234" s="723">
        <v>14.04</v>
      </c>
    </row>
    <row r="1235" spans="1:2">
      <c r="A1235" s="726">
        <v>42787</v>
      </c>
      <c r="B1235" s="723">
        <v>14.2</v>
      </c>
    </row>
    <row r="1236" spans="1:2">
      <c r="A1236" s="726">
        <v>42788</v>
      </c>
      <c r="B1236" s="723">
        <v>13.78</v>
      </c>
    </row>
    <row r="1237" spans="1:2">
      <c r="A1237" s="726">
        <v>42789</v>
      </c>
      <c r="B1237" s="723">
        <v>13.8</v>
      </c>
    </row>
    <row r="1238" spans="1:2">
      <c r="A1238" s="726">
        <v>42790</v>
      </c>
      <c r="B1238" s="723">
        <v>13.67</v>
      </c>
    </row>
    <row r="1239" spans="1:2">
      <c r="A1239" s="726">
        <v>42795</v>
      </c>
      <c r="B1239" s="723">
        <v>13.65</v>
      </c>
    </row>
    <row r="1240" spans="1:2">
      <c r="A1240" s="726">
        <v>42796</v>
      </c>
      <c r="B1240" s="723">
        <v>13.67</v>
      </c>
    </row>
    <row r="1241" spans="1:2">
      <c r="A1241" s="726">
        <v>42797</v>
      </c>
      <c r="B1241" s="723">
        <v>13.6</v>
      </c>
    </row>
    <row r="1242" spans="1:2">
      <c r="A1242" s="726">
        <v>42800</v>
      </c>
      <c r="B1242" s="723">
        <v>13.4</v>
      </c>
    </row>
    <row r="1243" spans="1:2">
      <c r="A1243" s="726">
        <v>42801</v>
      </c>
      <c r="B1243" s="723">
        <v>13.48</v>
      </c>
    </row>
    <row r="1244" spans="1:2">
      <c r="A1244" s="726">
        <v>42802</v>
      </c>
      <c r="B1244" s="723">
        <v>13.25</v>
      </c>
    </row>
    <row r="1245" spans="1:2">
      <c r="A1245" s="726">
        <v>42803</v>
      </c>
      <c r="B1245" s="723">
        <v>12.95</v>
      </c>
    </row>
    <row r="1246" spans="1:2">
      <c r="A1246" s="726">
        <v>42804</v>
      </c>
      <c r="B1246" s="723">
        <v>13.4</v>
      </c>
    </row>
    <row r="1247" spans="1:2">
      <c r="A1247" s="726">
        <v>42807</v>
      </c>
      <c r="B1247" s="723">
        <v>13.35</v>
      </c>
    </row>
    <row r="1248" spans="1:2">
      <c r="A1248" s="726">
        <v>42808</v>
      </c>
      <c r="B1248" s="723">
        <v>13.19</v>
      </c>
    </row>
    <row r="1249" spans="1:2">
      <c r="A1249" s="726">
        <v>42809</v>
      </c>
      <c r="B1249" s="723">
        <v>13.85</v>
      </c>
    </row>
    <row r="1250" spans="1:2">
      <c r="A1250" s="726">
        <v>42810</v>
      </c>
      <c r="B1250" s="723">
        <v>13.91</v>
      </c>
    </row>
    <row r="1251" spans="1:2">
      <c r="A1251" s="726">
        <v>42811</v>
      </c>
      <c r="B1251" s="723">
        <v>13.4</v>
      </c>
    </row>
    <row r="1252" spans="1:2">
      <c r="A1252" s="726">
        <v>42814</v>
      </c>
      <c r="B1252" s="723">
        <v>13.65</v>
      </c>
    </row>
    <row r="1253" spans="1:2">
      <c r="A1253" s="726">
        <v>42815</v>
      </c>
      <c r="B1253" s="723">
        <v>13.19</v>
      </c>
    </row>
    <row r="1254" spans="1:2">
      <c r="A1254" s="726">
        <v>42816</v>
      </c>
      <c r="B1254" s="723">
        <v>12.95</v>
      </c>
    </row>
    <row r="1255" spans="1:2">
      <c r="A1255" s="726">
        <v>42817</v>
      </c>
      <c r="B1255" s="723">
        <v>12.82</v>
      </c>
    </row>
    <row r="1256" spans="1:2">
      <c r="A1256" s="726">
        <v>42818</v>
      </c>
      <c r="B1256" s="723">
        <v>12.93</v>
      </c>
    </row>
    <row r="1257" spans="1:2">
      <c r="A1257" s="726">
        <v>42821</v>
      </c>
      <c r="B1257" s="723">
        <v>12.9</v>
      </c>
    </row>
    <row r="1258" spans="1:2">
      <c r="A1258" s="726">
        <v>42822</v>
      </c>
      <c r="B1258" s="723">
        <v>13.2</v>
      </c>
    </row>
    <row r="1259" spans="1:2">
      <c r="A1259" s="726">
        <v>42823</v>
      </c>
      <c r="B1259" s="723">
        <v>13.22</v>
      </c>
    </row>
    <row r="1260" spans="1:2">
      <c r="A1260" s="726">
        <v>42824</v>
      </c>
      <c r="B1260" s="723">
        <v>13.2</v>
      </c>
    </row>
    <row r="1261" spans="1:2">
      <c r="A1261" s="726">
        <v>42825</v>
      </c>
      <c r="B1261" s="723">
        <v>13.28</v>
      </c>
    </row>
    <row r="1262" spans="1:2">
      <c r="A1262" s="726">
        <v>42828</v>
      </c>
      <c r="B1262" s="723">
        <v>13.27</v>
      </c>
    </row>
    <row r="1263" spans="1:2">
      <c r="A1263" s="726">
        <v>42829</v>
      </c>
      <c r="B1263" s="723">
        <v>13.2</v>
      </c>
    </row>
    <row r="1264" spans="1:2">
      <c r="A1264" s="726">
        <v>42830</v>
      </c>
      <c r="B1264" s="723">
        <v>13.3</v>
      </c>
    </row>
    <row r="1265" spans="1:2">
      <c r="A1265" s="726">
        <v>42831</v>
      </c>
      <c r="B1265" s="723">
        <v>13.73</v>
      </c>
    </row>
    <row r="1266" spans="1:2">
      <c r="A1266" s="726">
        <v>42832</v>
      </c>
      <c r="B1266" s="723">
        <v>13.61</v>
      </c>
    </row>
    <row r="1267" spans="1:2">
      <c r="A1267" s="726">
        <v>42835</v>
      </c>
      <c r="B1267" s="723">
        <v>13.78</v>
      </c>
    </row>
    <row r="1268" spans="1:2">
      <c r="A1268" s="726">
        <v>42836</v>
      </c>
      <c r="B1268" s="723">
        <v>13.66</v>
      </c>
    </row>
    <row r="1269" spans="1:2">
      <c r="A1269" s="726">
        <v>42837</v>
      </c>
      <c r="B1269" s="723">
        <v>13.75</v>
      </c>
    </row>
    <row r="1270" spans="1:2">
      <c r="A1270" s="726">
        <v>42838</v>
      </c>
      <c r="B1270" s="723">
        <v>13.53</v>
      </c>
    </row>
    <row r="1271" spans="1:2">
      <c r="A1271" s="726">
        <v>42842</v>
      </c>
      <c r="B1271" s="723">
        <v>14.06</v>
      </c>
    </row>
    <row r="1272" spans="1:2">
      <c r="A1272" s="726">
        <v>42843</v>
      </c>
      <c r="B1272" s="723">
        <v>14.15</v>
      </c>
    </row>
    <row r="1273" spans="1:2">
      <c r="A1273" s="726">
        <v>42844</v>
      </c>
      <c r="B1273" s="723">
        <v>14.03</v>
      </c>
    </row>
    <row r="1274" spans="1:2">
      <c r="A1274" s="726">
        <v>42845</v>
      </c>
      <c r="B1274" s="723">
        <v>14.25</v>
      </c>
    </row>
    <row r="1275" spans="1:2">
      <c r="A1275" s="726">
        <v>42849</v>
      </c>
      <c r="B1275" s="723">
        <v>14.32</v>
      </c>
    </row>
    <row r="1276" spans="1:2">
      <c r="A1276" s="726">
        <v>42850</v>
      </c>
      <c r="B1276" s="723">
        <v>14.7</v>
      </c>
    </row>
    <row r="1277" spans="1:2">
      <c r="A1277" s="726">
        <v>42851</v>
      </c>
      <c r="B1277" s="723">
        <v>14.82</v>
      </c>
    </row>
    <row r="1278" spans="1:2">
      <c r="A1278" s="726">
        <v>42852</v>
      </c>
      <c r="B1278" s="723">
        <v>14.77</v>
      </c>
    </row>
    <row r="1279" spans="1:2">
      <c r="A1279" s="726">
        <v>42853</v>
      </c>
      <c r="B1279" s="723">
        <v>14.95</v>
      </c>
    </row>
    <row r="1280" spans="1:2">
      <c r="A1280" s="726">
        <v>42857</v>
      </c>
      <c r="B1280" s="723">
        <v>15.31</v>
      </c>
    </row>
    <row r="1281" spans="1:2">
      <c r="A1281" s="726">
        <v>42858</v>
      </c>
      <c r="B1281" s="723">
        <v>15.49</v>
      </c>
    </row>
    <row r="1282" spans="1:2">
      <c r="A1282" s="726">
        <v>42859</v>
      </c>
      <c r="B1282" s="723">
        <v>15.3</v>
      </c>
    </row>
    <row r="1283" spans="1:2">
      <c r="A1283" s="726">
        <v>42860</v>
      </c>
      <c r="B1283" s="723">
        <v>15.48</v>
      </c>
    </row>
    <row r="1284" spans="1:2">
      <c r="A1284" s="726">
        <v>42863</v>
      </c>
      <c r="B1284" s="723">
        <v>15.25</v>
      </c>
    </row>
    <row r="1285" spans="1:2">
      <c r="A1285" s="726">
        <v>42864</v>
      </c>
      <c r="B1285" s="723">
        <v>15.49</v>
      </c>
    </row>
    <row r="1286" spans="1:2">
      <c r="A1286" s="726">
        <v>42865</v>
      </c>
      <c r="B1286" s="723">
        <v>15.94</v>
      </c>
    </row>
    <row r="1287" spans="1:2">
      <c r="A1287" s="726">
        <v>42866</v>
      </c>
      <c r="B1287" s="723">
        <v>15.7</v>
      </c>
    </row>
    <row r="1288" spans="1:2">
      <c r="A1288" s="726">
        <v>42867</v>
      </c>
      <c r="B1288" s="723">
        <v>15.78</v>
      </c>
    </row>
    <row r="1289" spans="1:2">
      <c r="A1289" s="726">
        <v>42870</v>
      </c>
      <c r="B1289" s="723">
        <v>15.72</v>
      </c>
    </row>
    <row r="1290" spans="1:2">
      <c r="A1290" s="726">
        <v>42871</v>
      </c>
      <c r="B1290" s="723">
        <v>15.92</v>
      </c>
    </row>
    <row r="1291" spans="1:2">
      <c r="A1291" s="726">
        <v>42872</v>
      </c>
      <c r="B1291" s="723">
        <v>15.9</v>
      </c>
    </row>
    <row r="1292" spans="1:2">
      <c r="A1292" s="726">
        <v>42873</v>
      </c>
      <c r="B1292" s="723">
        <v>14.59</v>
      </c>
    </row>
    <row r="1293" spans="1:2">
      <c r="A1293" s="726">
        <v>42874</v>
      </c>
      <c r="B1293" s="723">
        <v>14.85</v>
      </c>
    </row>
    <row r="1294" spans="1:2">
      <c r="A1294" s="726">
        <v>42877</v>
      </c>
      <c r="B1294" s="723">
        <v>14.72</v>
      </c>
    </row>
    <row r="1295" spans="1:2">
      <c r="A1295" s="726">
        <v>42878</v>
      </c>
      <c r="B1295" s="723">
        <v>14.81</v>
      </c>
    </row>
    <row r="1296" spans="1:2">
      <c r="A1296" s="726">
        <v>42879</v>
      </c>
      <c r="B1296" s="723">
        <v>14.91</v>
      </c>
    </row>
    <row r="1297" spans="1:2">
      <c r="A1297" s="726">
        <v>42880</v>
      </c>
      <c r="B1297" s="723">
        <v>14.87</v>
      </c>
    </row>
    <row r="1298" spans="1:2">
      <c r="A1298" s="726">
        <v>42881</v>
      </c>
      <c r="B1298" s="723">
        <v>15</v>
      </c>
    </row>
    <row r="1299" spans="1:2">
      <c r="A1299" s="726">
        <v>42884</v>
      </c>
      <c r="B1299" s="723">
        <v>14.82</v>
      </c>
    </row>
    <row r="1300" spans="1:2">
      <c r="A1300" s="726">
        <v>42885</v>
      </c>
      <c r="B1300" s="723">
        <v>14.78</v>
      </c>
    </row>
    <row r="1301" spans="1:2">
      <c r="A1301" s="726">
        <v>42886</v>
      </c>
      <c r="B1301" s="723">
        <v>14.5</v>
      </c>
    </row>
    <row r="1302" spans="1:2">
      <c r="A1302" s="726">
        <v>42887</v>
      </c>
      <c r="B1302" s="723">
        <v>14.35</v>
      </c>
    </row>
    <row r="1303" spans="1:2">
      <c r="A1303" s="726">
        <v>42888</v>
      </c>
      <c r="B1303" s="723">
        <v>14.1</v>
      </c>
    </row>
    <row r="1304" spans="1:2">
      <c r="A1304" s="726">
        <v>42891</v>
      </c>
      <c r="B1304" s="723">
        <v>13.65</v>
      </c>
    </row>
    <row r="1305" spans="1:2">
      <c r="A1305" s="726">
        <v>42892</v>
      </c>
      <c r="B1305" s="723">
        <v>13.98</v>
      </c>
    </row>
    <row r="1306" spans="1:2">
      <c r="A1306" s="726">
        <v>42893</v>
      </c>
      <c r="B1306" s="723">
        <v>14.49</v>
      </c>
    </row>
    <row r="1307" spans="1:2">
      <c r="A1307" s="726">
        <v>42894</v>
      </c>
      <c r="B1307" s="723">
        <v>14.31</v>
      </c>
    </row>
    <row r="1308" spans="1:2">
      <c r="A1308" s="726">
        <v>42895</v>
      </c>
      <c r="B1308" s="723">
        <v>14.41</v>
      </c>
    </row>
    <row r="1309" spans="1:2">
      <c r="A1309" s="726">
        <v>42898</v>
      </c>
      <c r="B1309" s="723">
        <v>14.39</v>
      </c>
    </row>
    <row r="1310" spans="1:2">
      <c r="A1310" s="726">
        <v>42899</v>
      </c>
      <c r="B1310" s="723">
        <v>14.22</v>
      </c>
    </row>
    <row r="1311" spans="1:2">
      <c r="A1311" s="726">
        <v>42900</v>
      </c>
      <c r="B1311" s="723">
        <v>14.33</v>
      </c>
    </row>
    <row r="1312" spans="1:2">
      <c r="A1312" s="726">
        <v>42902</v>
      </c>
      <c r="B1312" s="723">
        <v>14.25</v>
      </c>
    </row>
    <row r="1313" spans="1:2">
      <c r="A1313" s="726">
        <v>42905</v>
      </c>
      <c r="B1313" s="723">
        <v>14.41</v>
      </c>
    </row>
    <row r="1314" spans="1:2">
      <c r="A1314" s="726">
        <v>42906</v>
      </c>
      <c r="B1314" s="723">
        <v>13.85</v>
      </c>
    </row>
    <row r="1315" spans="1:2">
      <c r="A1315" s="726">
        <v>42907</v>
      </c>
      <c r="B1315" s="723">
        <v>13.36</v>
      </c>
    </row>
    <row r="1316" spans="1:2">
      <c r="A1316" s="726">
        <v>42908</v>
      </c>
      <c r="B1316" s="723">
        <v>13.67</v>
      </c>
    </row>
    <row r="1317" spans="1:2">
      <c r="A1317" s="726">
        <v>42909</v>
      </c>
      <c r="B1317" s="723">
        <v>14.03</v>
      </c>
    </row>
    <row r="1318" spans="1:2">
      <c r="A1318" s="726">
        <v>42912</v>
      </c>
      <c r="B1318" s="723">
        <v>13.83</v>
      </c>
    </row>
    <row r="1319" spans="1:2">
      <c r="A1319" s="726">
        <v>42913</v>
      </c>
      <c r="B1319" s="723">
        <v>13.4</v>
      </c>
    </row>
    <row r="1320" spans="1:2">
      <c r="A1320" s="726">
        <v>42914</v>
      </c>
      <c r="B1320" s="723">
        <v>14.16</v>
      </c>
    </row>
    <row r="1321" spans="1:2">
      <c r="A1321" s="726">
        <v>42915</v>
      </c>
      <c r="B1321" s="723">
        <v>14.5</v>
      </c>
    </row>
    <row r="1322" spans="1:2">
      <c r="A1322" s="726">
        <v>42916</v>
      </c>
      <c r="B1322" s="723">
        <v>14.87</v>
      </c>
    </row>
    <row r="1323" spans="1:2">
      <c r="A1323" s="726">
        <v>42919</v>
      </c>
      <c r="B1323" s="723">
        <v>14.94</v>
      </c>
    </row>
    <row r="1324" spans="1:2">
      <c r="A1324" s="726">
        <v>42920</v>
      </c>
      <c r="B1324" s="723">
        <v>15</v>
      </c>
    </row>
    <row r="1325" spans="1:2">
      <c r="A1325" s="726">
        <v>42921</v>
      </c>
      <c r="B1325" s="723">
        <v>15</v>
      </c>
    </row>
    <row r="1326" spans="1:2">
      <c r="A1326" s="726">
        <v>42922</v>
      </c>
      <c r="B1326" s="723">
        <v>14.75</v>
      </c>
    </row>
    <row r="1327" spans="1:2">
      <c r="A1327" s="726">
        <v>42923</v>
      </c>
      <c r="B1327" s="723">
        <v>14.75</v>
      </c>
    </row>
    <row r="1328" spans="1:2">
      <c r="A1328" s="726">
        <v>42926</v>
      </c>
      <c r="B1328" s="723">
        <v>14.93</v>
      </c>
    </row>
    <row r="1329" spans="1:2">
      <c r="A1329" s="726">
        <v>42927</v>
      </c>
      <c r="B1329" s="723">
        <v>14.88</v>
      </c>
    </row>
    <row r="1330" spans="1:2">
      <c r="A1330" s="726">
        <v>42928</v>
      </c>
      <c r="B1330" s="723">
        <v>15.02</v>
      </c>
    </row>
    <row r="1331" spans="1:2">
      <c r="A1331" s="726">
        <v>42929</v>
      </c>
      <c r="B1331" s="723">
        <v>15.25</v>
      </c>
    </row>
    <row r="1332" spans="1:2">
      <c r="A1332" s="726">
        <v>42930</v>
      </c>
      <c r="B1332" s="723">
        <v>15.5</v>
      </c>
    </row>
    <row r="1333" spans="1:2">
      <c r="A1333" s="726">
        <v>42933</v>
      </c>
      <c r="B1333" s="723">
        <v>15.35</v>
      </c>
    </row>
    <row r="1334" spans="1:2">
      <c r="A1334" s="726">
        <v>42934</v>
      </c>
      <c r="B1334" s="723">
        <v>15.39</v>
      </c>
    </row>
    <row r="1335" spans="1:2">
      <c r="A1335" s="726">
        <v>42935</v>
      </c>
      <c r="B1335" s="723">
        <v>15.4</v>
      </c>
    </row>
    <row r="1336" spans="1:2">
      <c r="A1336" s="726">
        <v>42936</v>
      </c>
      <c r="B1336" s="723">
        <v>15.46</v>
      </c>
    </row>
    <row r="1337" spans="1:2">
      <c r="A1337" s="726">
        <v>42937</v>
      </c>
      <c r="B1337" s="723">
        <v>15.43</v>
      </c>
    </row>
    <row r="1338" spans="1:2">
      <c r="A1338" s="726">
        <v>42940</v>
      </c>
      <c r="B1338" s="723">
        <v>15.36</v>
      </c>
    </row>
    <row r="1339" spans="1:2">
      <c r="A1339" s="726">
        <v>42941</v>
      </c>
      <c r="B1339" s="723">
        <v>15.3</v>
      </c>
    </row>
    <row r="1340" spans="1:2">
      <c r="A1340" s="726">
        <v>42942</v>
      </c>
      <c r="B1340" s="723">
        <v>15.2</v>
      </c>
    </row>
    <row r="1341" spans="1:2">
      <c r="A1341" s="726">
        <v>42943</v>
      </c>
      <c r="B1341" s="723">
        <v>15.15</v>
      </c>
    </row>
    <row r="1342" spans="1:2">
      <c r="A1342" s="726">
        <v>42944</v>
      </c>
      <c r="B1342" s="723">
        <v>14.98</v>
      </c>
    </row>
    <row r="1343" spans="1:2">
      <c r="A1343" s="726">
        <v>42947</v>
      </c>
      <c r="B1343" s="723">
        <v>15.08</v>
      </c>
    </row>
    <row r="1344" spans="1:2">
      <c r="A1344" s="726">
        <v>42948</v>
      </c>
      <c r="B1344" s="723">
        <v>15.13</v>
      </c>
    </row>
    <row r="1345" spans="1:2">
      <c r="A1345" s="726">
        <v>42949</v>
      </c>
      <c r="B1345" s="723">
        <v>15.1</v>
      </c>
    </row>
    <row r="1346" spans="1:2">
      <c r="A1346" s="726">
        <v>42950</v>
      </c>
      <c r="B1346" s="723">
        <v>14.75</v>
      </c>
    </row>
    <row r="1347" spans="1:2">
      <c r="A1347" s="726">
        <v>42951</v>
      </c>
      <c r="B1347" s="723">
        <v>14.74</v>
      </c>
    </row>
    <row r="1348" spans="1:2">
      <c r="A1348" s="726">
        <v>42954</v>
      </c>
      <c r="B1348" s="723">
        <v>14.97</v>
      </c>
    </row>
    <row r="1349" spans="1:2">
      <c r="A1349" s="726">
        <v>42955</v>
      </c>
      <c r="B1349" s="723">
        <v>14.97</v>
      </c>
    </row>
    <row r="1350" spans="1:2">
      <c r="A1350" s="726">
        <v>42956</v>
      </c>
      <c r="B1350" s="723">
        <v>14.97</v>
      </c>
    </row>
    <row r="1351" spans="1:2">
      <c r="A1351" s="726">
        <v>42957</v>
      </c>
      <c r="B1351" s="723">
        <v>15.2</v>
      </c>
    </row>
    <row r="1352" spans="1:2">
      <c r="A1352" s="726">
        <v>42958</v>
      </c>
      <c r="B1352" s="723">
        <v>16.010000000000002</v>
      </c>
    </row>
    <row r="1353" spans="1:2">
      <c r="A1353" s="726">
        <v>42961</v>
      </c>
      <c r="B1353" s="723">
        <v>16.63</v>
      </c>
    </row>
    <row r="1354" spans="1:2">
      <c r="A1354" s="726">
        <v>42962</v>
      </c>
      <c r="B1354" s="723">
        <v>17.18</v>
      </c>
    </row>
    <row r="1355" spans="1:2">
      <c r="A1355" s="726">
        <v>42963</v>
      </c>
      <c r="B1355" s="723">
        <v>17.72</v>
      </c>
    </row>
    <row r="1356" spans="1:2">
      <c r="A1356" s="726">
        <v>42964</v>
      </c>
      <c r="B1356" s="723">
        <v>17.93</v>
      </c>
    </row>
    <row r="1357" spans="1:2">
      <c r="A1357" s="726">
        <v>42965</v>
      </c>
      <c r="B1357" s="723">
        <v>17.5</v>
      </c>
    </row>
    <row r="1358" spans="1:2">
      <c r="A1358" s="726">
        <v>42968</v>
      </c>
      <c r="B1358" s="723">
        <v>17.579999999999998</v>
      </c>
    </row>
    <row r="1359" spans="1:2">
      <c r="A1359" s="726">
        <v>42969</v>
      </c>
      <c r="B1359" s="723">
        <v>17.88</v>
      </c>
    </row>
    <row r="1360" spans="1:2">
      <c r="A1360" s="726">
        <v>42970</v>
      </c>
      <c r="B1360" s="723">
        <v>17.899999999999999</v>
      </c>
    </row>
    <row r="1361" spans="1:2">
      <c r="A1361" s="726">
        <v>42971</v>
      </c>
      <c r="B1361" s="723">
        <v>18.23</v>
      </c>
    </row>
    <row r="1362" spans="1:2">
      <c r="A1362" s="726">
        <v>42972</v>
      </c>
      <c r="B1362" s="723">
        <v>17.899999999999999</v>
      </c>
    </row>
    <row r="1363" spans="1:2">
      <c r="A1363" s="726">
        <v>42975</v>
      </c>
      <c r="B1363" s="723">
        <v>17.5</v>
      </c>
    </row>
    <row r="1364" spans="1:2">
      <c r="A1364" s="726">
        <v>42976</v>
      </c>
      <c r="B1364" s="723">
        <v>17.41</v>
      </c>
    </row>
    <row r="1365" spans="1:2">
      <c r="A1365" s="726">
        <v>42977</v>
      </c>
      <c r="B1365" s="723">
        <v>17.75</v>
      </c>
    </row>
    <row r="1366" spans="1:2">
      <c r="A1366" s="726">
        <v>42978</v>
      </c>
      <c r="B1366" s="723">
        <v>17.97</v>
      </c>
    </row>
    <row r="1367" spans="1:2">
      <c r="A1367" s="726">
        <v>42979</v>
      </c>
      <c r="B1367" s="723">
        <v>17.97</v>
      </c>
    </row>
    <row r="1368" spans="1:2">
      <c r="A1368" s="726">
        <v>42982</v>
      </c>
      <c r="B1368" s="723">
        <v>17.88</v>
      </c>
    </row>
    <row r="1369" spans="1:2">
      <c r="A1369" s="726">
        <v>42983</v>
      </c>
      <c r="B1369" s="723">
        <v>17.8</v>
      </c>
    </row>
    <row r="1370" spans="1:2">
      <c r="A1370" s="726">
        <v>42984</v>
      </c>
      <c r="B1370" s="723">
        <v>18.16</v>
      </c>
    </row>
    <row r="1371" spans="1:2">
      <c r="A1371" s="726">
        <v>42986</v>
      </c>
      <c r="B1371" s="723">
        <v>18.18</v>
      </c>
    </row>
    <row r="1372" spans="1:2">
      <c r="A1372" s="726">
        <v>42989</v>
      </c>
      <c r="B1372" s="723">
        <v>18.13</v>
      </c>
    </row>
    <row r="1373" spans="1:2">
      <c r="A1373" s="726">
        <v>42990</v>
      </c>
      <c r="B1373" s="723">
        <v>18.41</v>
      </c>
    </row>
    <row r="1374" spans="1:2">
      <c r="A1374" s="726">
        <v>42991</v>
      </c>
      <c r="B1374" s="723">
        <v>19</v>
      </c>
    </row>
    <row r="1375" spans="1:2">
      <c r="A1375" s="726">
        <v>42992</v>
      </c>
      <c r="B1375" s="723">
        <v>19.45</v>
      </c>
    </row>
    <row r="1376" spans="1:2">
      <c r="A1376" s="726">
        <v>42993</v>
      </c>
      <c r="B1376" s="723">
        <v>19.690000000000001</v>
      </c>
    </row>
    <row r="1377" spans="1:2">
      <c r="A1377" s="726">
        <v>42996</v>
      </c>
      <c r="B1377" s="723">
        <v>19.5</v>
      </c>
    </row>
    <row r="1378" spans="1:2">
      <c r="A1378" s="726">
        <v>42997</v>
      </c>
      <c r="B1378" s="723">
        <v>19.239999999999998</v>
      </c>
    </row>
    <row r="1379" spans="1:2">
      <c r="A1379" s="726">
        <v>42998</v>
      </c>
      <c r="B1379" s="723">
        <v>19.670000000000002</v>
      </c>
    </row>
    <row r="1380" spans="1:2">
      <c r="A1380" s="726">
        <v>42999</v>
      </c>
      <c r="B1380" s="723">
        <v>19.489999999999998</v>
      </c>
    </row>
    <row r="1381" spans="1:2">
      <c r="A1381" s="726">
        <v>43000</v>
      </c>
      <c r="B1381" s="723">
        <v>19.28</v>
      </c>
    </row>
    <row r="1382" spans="1:2">
      <c r="A1382" s="726">
        <v>43003</v>
      </c>
      <c r="B1382" s="723">
        <v>19</v>
      </c>
    </row>
    <row r="1383" spans="1:2">
      <c r="A1383" s="726">
        <v>43004</v>
      </c>
      <c r="B1383" s="723">
        <v>18.899999999999999</v>
      </c>
    </row>
    <row r="1384" spans="1:2">
      <c r="A1384" s="726">
        <v>43005</v>
      </c>
      <c r="B1384" s="723">
        <v>18.649999999999999</v>
      </c>
    </row>
    <row r="1385" spans="1:2">
      <c r="A1385" s="726">
        <v>43006</v>
      </c>
      <c r="B1385" s="723">
        <v>19.100000000000001</v>
      </c>
    </row>
    <row r="1386" spans="1:2">
      <c r="A1386" s="726">
        <v>43007</v>
      </c>
      <c r="B1386" s="723">
        <v>20.05</v>
      </c>
    </row>
    <row r="1387" spans="1:2">
      <c r="A1387" s="726">
        <v>43010</v>
      </c>
      <c r="B1387" s="723">
        <v>19.82</v>
      </c>
    </row>
    <row r="1388" spans="1:2">
      <c r="A1388" s="726">
        <v>43011</v>
      </c>
      <c r="B1388" s="723">
        <v>21.09</v>
      </c>
    </row>
    <row r="1389" spans="1:2">
      <c r="A1389" s="726">
        <v>43012</v>
      </c>
      <c r="B1389" s="723">
        <v>21.23</v>
      </c>
    </row>
    <row r="1390" spans="1:2">
      <c r="A1390" s="726">
        <v>43013</v>
      </c>
      <c r="B1390" s="723">
        <v>20.37</v>
      </c>
    </row>
    <row r="1391" spans="1:2">
      <c r="A1391" s="726">
        <v>43014</v>
      </c>
      <c r="B1391" s="723">
        <v>20.329999999999998</v>
      </c>
    </row>
    <row r="1392" spans="1:2">
      <c r="A1392" s="726">
        <v>43017</v>
      </c>
      <c r="B1392" s="723">
        <v>20.25</v>
      </c>
    </row>
    <row r="1393" spans="1:2">
      <c r="A1393" s="726">
        <v>43018</v>
      </c>
      <c r="B1393" s="723">
        <v>20.98</v>
      </c>
    </row>
    <row r="1394" spans="1:2">
      <c r="A1394" s="726">
        <v>43019</v>
      </c>
      <c r="B1394" s="723">
        <v>19.78</v>
      </c>
    </row>
    <row r="1395" spans="1:2">
      <c r="A1395" s="726">
        <v>43021</v>
      </c>
      <c r="B1395" s="723">
        <v>19.440000000000001</v>
      </c>
    </row>
    <row r="1396" spans="1:2">
      <c r="A1396" s="726">
        <v>43024</v>
      </c>
      <c r="B1396" s="723">
        <v>19.579999999999998</v>
      </c>
    </row>
    <row r="1397" spans="1:2">
      <c r="A1397" s="726">
        <v>43025</v>
      </c>
      <c r="B1397" s="723">
        <v>19.149999999999999</v>
      </c>
    </row>
    <row r="1398" spans="1:2">
      <c r="A1398" s="726">
        <v>43026</v>
      </c>
      <c r="B1398" s="723">
        <v>19.55</v>
      </c>
    </row>
    <row r="1399" spans="1:2">
      <c r="A1399" s="726">
        <v>43027</v>
      </c>
      <c r="B1399" s="723">
        <v>18.93</v>
      </c>
    </row>
    <row r="1400" spans="1:2">
      <c r="A1400" s="726">
        <v>43028</v>
      </c>
      <c r="B1400" s="723">
        <v>18.93</v>
      </c>
    </row>
    <row r="1401" spans="1:2">
      <c r="A1401" s="726">
        <v>43031</v>
      </c>
      <c r="B1401" s="723">
        <v>18.149999999999999</v>
      </c>
    </row>
    <row r="1402" spans="1:2">
      <c r="A1402" s="726">
        <v>43032</v>
      </c>
      <c r="B1402" s="723">
        <v>18.48</v>
      </c>
    </row>
    <row r="1403" spans="1:2">
      <c r="A1403" s="726">
        <v>43033</v>
      </c>
      <c r="B1403" s="723">
        <v>18.440000000000001</v>
      </c>
    </row>
    <row r="1404" spans="1:2">
      <c r="A1404" s="726">
        <v>43034</v>
      </c>
      <c r="B1404" s="723">
        <v>18.28</v>
      </c>
    </row>
    <row r="1405" spans="1:2">
      <c r="A1405" s="726">
        <v>43035</v>
      </c>
      <c r="B1405" s="723">
        <v>18.260000000000002</v>
      </c>
    </row>
    <row r="1406" spans="1:2">
      <c r="A1406" s="726">
        <v>43038</v>
      </c>
      <c r="B1406" s="723">
        <v>18.02</v>
      </c>
    </row>
    <row r="1407" spans="1:2">
      <c r="A1407" s="726">
        <v>43039</v>
      </c>
      <c r="B1407" s="723">
        <v>17.989999999999998</v>
      </c>
    </row>
    <row r="1408" spans="1:2">
      <c r="A1408" s="726">
        <v>43040</v>
      </c>
      <c r="B1408" s="723">
        <v>17.850000000000001</v>
      </c>
    </row>
    <row r="1409" spans="1:2">
      <c r="A1409" s="726">
        <v>43042</v>
      </c>
      <c r="B1409" s="723">
        <v>17.72</v>
      </c>
    </row>
    <row r="1410" spans="1:2">
      <c r="A1410" s="726">
        <v>43045</v>
      </c>
      <c r="B1410" s="723">
        <v>17.41</v>
      </c>
    </row>
    <row r="1411" spans="1:2">
      <c r="A1411" s="726">
        <v>43046</v>
      </c>
      <c r="B1411" s="723">
        <v>17.77</v>
      </c>
    </row>
    <row r="1412" spans="1:2">
      <c r="A1412" s="726">
        <v>43047</v>
      </c>
      <c r="B1412" s="723">
        <v>18.8</v>
      </c>
    </row>
    <row r="1413" spans="1:2">
      <c r="A1413" s="726">
        <v>43048</v>
      </c>
      <c r="B1413" s="723">
        <v>18.03</v>
      </c>
    </row>
    <row r="1414" spans="1:2">
      <c r="A1414" s="726">
        <v>43049</v>
      </c>
      <c r="B1414" s="723">
        <v>17.5</v>
      </c>
    </row>
    <row r="1415" spans="1:2">
      <c r="A1415" s="726">
        <v>43052</v>
      </c>
      <c r="B1415" s="723">
        <v>17.75</v>
      </c>
    </row>
    <row r="1416" spans="1:2">
      <c r="A1416" s="726">
        <v>43053</v>
      </c>
      <c r="B1416" s="723">
        <v>17.55</v>
      </c>
    </row>
    <row r="1417" spans="1:2">
      <c r="A1417" s="726">
        <v>43055</v>
      </c>
      <c r="B1417" s="723">
        <v>18.45</v>
      </c>
    </row>
    <row r="1418" spans="1:2">
      <c r="A1418" s="726">
        <v>43056</v>
      </c>
      <c r="B1418" s="723">
        <v>18.45</v>
      </c>
    </row>
    <row r="1419" spans="1:2">
      <c r="A1419" s="726">
        <v>43060</v>
      </c>
      <c r="B1419" s="723">
        <v>18.96</v>
      </c>
    </row>
    <row r="1420" spans="1:2">
      <c r="A1420" s="726">
        <v>43061</v>
      </c>
      <c r="B1420" s="723">
        <v>18.899999999999999</v>
      </c>
    </row>
    <row r="1421" spans="1:2">
      <c r="A1421" s="726">
        <v>43062</v>
      </c>
      <c r="B1421" s="723">
        <v>18.88</v>
      </c>
    </row>
    <row r="1422" spans="1:2">
      <c r="A1422" s="726">
        <v>43063</v>
      </c>
      <c r="B1422" s="723">
        <v>18.77</v>
      </c>
    </row>
    <row r="1423" spans="1:2">
      <c r="A1423" s="726">
        <v>43066</v>
      </c>
      <c r="B1423" s="723">
        <v>18.82</v>
      </c>
    </row>
    <row r="1424" spans="1:2">
      <c r="A1424" s="726">
        <v>43067</v>
      </c>
      <c r="B1424" s="723">
        <v>18.59</v>
      </c>
    </row>
    <row r="1425" spans="1:2">
      <c r="A1425" s="726">
        <v>43068</v>
      </c>
      <c r="B1425" s="723">
        <v>18.2</v>
      </c>
    </row>
    <row r="1426" spans="1:2">
      <c r="A1426" s="726">
        <v>43069</v>
      </c>
      <c r="B1426" s="723">
        <v>18.12</v>
      </c>
    </row>
    <row r="1427" spans="1:2">
      <c r="A1427" s="726">
        <v>43070</v>
      </c>
      <c r="B1427" s="723">
        <v>17.829999999999998</v>
      </c>
    </row>
    <row r="1428" spans="1:2">
      <c r="A1428" s="726">
        <v>43073</v>
      </c>
      <c r="B1428" s="723">
        <v>17.77</v>
      </c>
    </row>
    <row r="1429" spans="1:2">
      <c r="A1429" s="726">
        <v>43074</v>
      </c>
      <c r="B1429" s="723">
        <v>17.670000000000002</v>
      </c>
    </row>
    <row r="1430" spans="1:2">
      <c r="A1430" s="726">
        <v>43075</v>
      </c>
      <c r="B1430" s="723">
        <v>18.440000000000001</v>
      </c>
    </row>
    <row r="1431" spans="1:2">
      <c r="A1431" s="726">
        <v>43076</v>
      </c>
      <c r="B1431" s="723">
        <v>17.690000000000001</v>
      </c>
    </row>
    <row r="1432" spans="1:2">
      <c r="A1432" s="726">
        <v>43077</v>
      </c>
      <c r="B1432" s="723">
        <v>16.989999999999998</v>
      </c>
    </row>
    <row r="1433" spans="1:2">
      <c r="A1433" s="726">
        <v>43080</v>
      </c>
      <c r="B1433" s="723">
        <v>16.52</v>
      </c>
    </row>
    <row r="1434" spans="1:2">
      <c r="A1434" s="726">
        <v>43081</v>
      </c>
      <c r="B1434" s="723">
        <v>17.23</v>
      </c>
    </row>
    <row r="1435" spans="1:2">
      <c r="A1435" s="726">
        <v>43082</v>
      </c>
      <c r="B1435" s="723">
        <v>17.5</v>
      </c>
    </row>
    <row r="1436" spans="1:2">
      <c r="A1436" s="726">
        <v>43083</v>
      </c>
      <c r="B1436" s="723">
        <v>17.3</v>
      </c>
    </row>
    <row r="1437" spans="1:2">
      <c r="A1437" s="726">
        <v>43084</v>
      </c>
      <c r="B1437" s="723">
        <v>17.25</v>
      </c>
    </row>
    <row r="1438" spans="1:2">
      <c r="A1438" s="726">
        <v>43087</v>
      </c>
      <c r="B1438" s="723">
        <v>17.5</v>
      </c>
    </row>
    <row r="1439" spans="1:2">
      <c r="A1439" s="726">
        <v>43088</v>
      </c>
      <c r="B1439" s="723">
        <v>17.46</v>
      </c>
    </row>
    <row r="1440" spans="1:2">
      <c r="A1440" s="726">
        <v>43089</v>
      </c>
      <c r="B1440" s="723">
        <v>17.399999999999999</v>
      </c>
    </row>
    <row r="1441" spans="1:2">
      <c r="A1441" s="726">
        <v>43090</v>
      </c>
      <c r="B1441" s="723">
        <v>17.670000000000002</v>
      </c>
    </row>
    <row r="1442" spans="1:2">
      <c r="A1442" s="726">
        <v>43091</v>
      </c>
      <c r="B1442" s="723">
        <v>17.809999999999999</v>
      </c>
    </row>
    <row r="1443" spans="1:2">
      <c r="A1443" s="726">
        <v>43095</v>
      </c>
      <c r="B1443" s="723">
        <v>17.8</v>
      </c>
    </row>
    <row r="1444" spans="1:2">
      <c r="A1444" s="726">
        <v>43096</v>
      </c>
      <c r="B1444" s="723">
        <v>18.21</v>
      </c>
    </row>
    <row r="1445" spans="1:2">
      <c r="A1445" s="726">
        <v>43097</v>
      </c>
      <c r="B1445" s="723">
        <v>18.399999999999999</v>
      </c>
    </row>
    <row r="1446" spans="1:2">
      <c r="A1446" s="726">
        <v>43102</v>
      </c>
      <c r="B1446" s="723">
        <v>18.34</v>
      </c>
    </row>
    <row r="1447" spans="1:2">
      <c r="A1447" s="726">
        <v>43103</v>
      </c>
      <c r="B1447" s="723">
        <v>18.5</v>
      </c>
    </row>
    <row r="1448" spans="1:2">
      <c r="A1448" s="726">
        <v>43104</v>
      </c>
      <c r="B1448" s="723">
        <v>18.75</v>
      </c>
    </row>
    <row r="1449" spans="1:2">
      <c r="A1449" s="726">
        <v>43105</v>
      </c>
      <c r="B1449" s="723">
        <v>18.71</v>
      </c>
    </row>
    <row r="1450" spans="1:2">
      <c r="A1450" s="726">
        <v>43108</v>
      </c>
      <c r="B1450" s="723">
        <v>17.88</v>
      </c>
    </row>
    <row r="1451" spans="1:2">
      <c r="A1451" s="726">
        <v>43109</v>
      </c>
      <c r="B1451" s="723">
        <v>18.100000000000001</v>
      </c>
    </row>
    <row r="1452" spans="1:2">
      <c r="A1452" s="726">
        <v>43110</v>
      </c>
      <c r="B1452" s="723">
        <v>18.45</v>
      </c>
    </row>
    <row r="1453" spans="1:2">
      <c r="A1453" s="726">
        <v>43111</v>
      </c>
      <c r="B1453" s="723">
        <v>17.78</v>
      </c>
    </row>
    <row r="1454" spans="1:2">
      <c r="A1454" s="726">
        <v>43112</v>
      </c>
      <c r="B1454" s="723">
        <v>17.010000000000002</v>
      </c>
    </row>
    <row r="1455" spans="1:2">
      <c r="A1455" s="726">
        <v>43115</v>
      </c>
      <c r="B1455" s="723">
        <v>16.940000000000001</v>
      </c>
    </row>
    <row r="1456" spans="1:2">
      <c r="A1456" s="726">
        <v>43116</v>
      </c>
      <c r="B1456" s="723">
        <v>16.760000000000002</v>
      </c>
    </row>
    <row r="1457" spans="1:2">
      <c r="A1457" s="726">
        <v>43117</v>
      </c>
      <c r="B1457" s="723">
        <v>17.239999999999998</v>
      </c>
    </row>
    <row r="1458" spans="1:2">
      <c r="A1458" s="726">
        <v>43118</v>
      </c>
      <c r="B1458" s="723">
        <v>17.18</v>
      </c>
    </row>
    <row r="1459" spans="1:2">
      <c r="A1459" s="726">
        <v>43119</v>
      </c>
      <c r="B1459" s="723">
        <v>17</v>
      </c>
    </row>
    <row r="1460" spans="1:2">
      <c r="A1460" s="726">
        <v>43122</v>
      </c>
      <c r="B1460" s="723">
        <v>16.91</v>
      </c>
    </row>
    <row r="1461" spans="1:2">
      <c r="A1461" s="726">
        <v>43123</v>
      </c>
      <c r="B1461" s="723">
        <v>16.399999999999999</v>
      </c>
    </row>
    <row r="1462" spans="1:2">
      <c r="A1462" s="726">
        <v>43124</v>
      </c>
      <c r="B1462" s="723">
        <v>16.57</v>
      </c>
    </row>
    <row r="1463" spans="1:2">
      <c r="A1463" s="726">
        <v>43126</v>
      </c>
      <c r="B1463" s="723">
        <v>16.39</v>
      </c>
    </row>
    <row r="1464" spans="1:2">
      <c r="A1464" s="726">
        <v>43129</v>
      </c>
      <c r="B1464" s="723">
        <v>16.05</v>
      </c>
    </row>
    <row r="1465" spans="1:2">
      <c r="A1465" s="726">
        <v>43130</v>
      </c>
      <c r="B1465" s="723">
        <v>16.100000000000001</v>
      </c>
    </row>
    <row r="1466" spans="1:2">
      <c r="A1466" s="726">
        <v>43131</v>
      </c>
      <c r="B1466" s="723">
        <v>16.25</v>
      </c>
    </row>
    <row r="1467" spans="1:2">
      <c r="A1467" s="726">
        <v>43132</v>
      </c>
      <c r="B1467" s="723">
        <v>16.47</v>
      </c>
    </row>
    <row r="1468" spans="1:2">
      <c r="A1468" s="726">
        <v>43133</v>
      </c>
      <c r="B1468" s="723">
        <v>16.29</v>
      </c>
    </row>
    <row r="1469" spans="1:2">
      <c r="A1469" s="726">
        <v>43136</v>
      </c>
      <c r="B1469" s="723">
        <v>15.77</v>
      </c>
    </row>
    <row r="1470" spans="1:2">
      <c r="A1470" s="726">
        <v>43137</v>
      </c>
      <c r="B1470" s="723">
        <v>15.68</v>
      </c>
    </row>
    <row r="1471" spans="1:2">
      <c r="A1471" s="726">
        <v>43138</v>
      </c>
      <c r="B1471" s="723">
        <v>15.51</v>
      </c>
    </row>
    <row r="1472" spans="1:2">
      <c r="A1472" s="726">
        <v>43139</v>
      </c>
      <c r="B1472" s="723">
        <v>15</v>
      </c>
    </row>
    <row r="1473" spans="1:2">
      <c r="A1473" s="726">
        <v>43140</v>
      </c>
      <c r="B1473" s="723">
        <v>15.06</v>
      </c>
    </row>
    <row r="1474" spans="1:2">
      <c r="A1474" s="726">
        <v>43145</v>
      </c>
      <c r="B1474" s="723">
        <v>15.71</v>
      </c>
    </row>
    <row r="1475" spans="1:2">
      <c r="A1475" s="726">
        <v>43146</v>
      </c>
      <c r="B1475" s="723">
        <v>16.010000000000002</v>
      </c>
    </row>
    <row r="1476" spans="1:2">
      <c r="A1476" s="726">
        <v>43147</v>
      </c>
      <c r="B1476" s="723">
        <v>15.74</v>
      </c>
    </row>
    <row r="1477" spans="1:2">
      <c r="A1477" s="726">
        <v>43150</v>
      </c>
      <c r="B1477" s="723">
        <v>15.79</v>
      </c>
    </row>
    <row r="1478" spans="1:2">
      <c r="A1478" s="726">
        <v>43151</v>
      </c>
      <c r="B1478" s="723">
        <v>16.329999999999998</v>
      </c>
    </row>
    <row r="1479" spans="1:2">
      <c r="A1479" s="726">
        <v>43152</v>
      </c>
      <c r="B1479" s="723">
        <v>16.57</v>
      </c>
    </row>
    <row r="1480" spans="1:2">
      <c r="A1480" s="726">
        <v>43153</v>
      </c>
      <c r="B1480" s="723">
        <v>16.309999999999999</v>
      </c>
    </row>
    <row r="1481" spans="1:2">
      <c r="A1481" s="726">
        <v>43154</v>
      </c>
      <c r="B1481" s="723">
        <v>16.02</v>
      </c>
    </row>
    <row r="1482" spans="1:2">
      <c r="A1482" s="726">
        <v>43157</v>
      </c>
      <c r="B1482" s="723">
        <v>15.8</v>
      </c>
    </row>
    <row r="1483" spans="1:2">
      <c r="A1483" s="726">
        <v>43158</v>
      </c>
      <c r="B1483" s="723">
        <v>15.6</v>
      </c>
    </row>
    <row r="1484" spans="1:2">
      <c r="A1484" s="726">
        <v>43159</v>
      </c>
      <c r="B1484" s="723">
        <v>15.5</v>
      </c>
    </row>
    <row r="1485" spans="1:2">
      <c r="A1485" s="726">
        <v>43160</v>
      </c>
      <c r="B1485" s="723">
        <v>15.51</v>
      </c>
    </row>
    <row r="1486" spans="1:2">
      <c r="A1486" s="726">
        <v>43161</v>
      </c>
      <c r="B1486" s="723">
        <v>15.32</v>
      </c>
    </row>
    <row r="1487" spans="1:2">
      <c r="A1487" s="726">
        <v>43164</v>
      </c>
      <c r="B1487" s="723">
        <v>15.7</v>
      </c>
    </row>
    <row r="1488" spans="1:2">
      <c r="A1488" s="726">
        <v>43165</v>
      </c>
      <c r="B1488" s="723">
        <v>15.37</v>
      </c>
    </row>
    <row r="1489" spans="1:2">
      <c r="A1489" s="726">
        <v>43166</v>
      </c>
      <c r="B1489" s="723">
        <v>15.12</v>
      </c>
    </row>
    <row r="1490" spans="1:2">
      <c r="A1490" s="726">
        <v>43167</v>
      </c>
      <c r="B1490" s="723">
        <v>14.62</v>
      </c>
    </row>
    <row r="1491" spans="1:2">
      <c r="A1491" s="726">
        <v>43168</v>
      </c>
      <c r="B1491" s="723">
        <v>14.55</v>
      </c>
    </row>
    <row r="1492" spans="1:2">
      <c r="A1492" s="726">
        <v>43171</v>
      </c>
      <c r="B1492" s="723">
        <v>14.68</v>
      </c>
    </row>
    <row r="1493" spans="1:2">
      <c r="A1493" s="726">
        <v>43172</v>
      </c>
      <c r="B1493" s="723">
        <v>14.91</v>
      </c>
    </row>
    <row r="1494" spans="1:2">
      <c r="A1494" s="726">
        <v>43173</v>
      </c>
      <c r="B1494" s="723">
        <v>15.08</v>
      </c>
    </row>
    <row r="1495" spans="1:2">
      <c r="A1495" s="726">
        <v>43174</v>
      </c>
      <c r="B1495" s="723">
        <v>14.91</v>
      </c>
    </row>
    <row r="1496" spans="1:2">
      <c r="A1496" s="726">
        <v>43175</v>
      </c>
      <c r="B1496" s="723">
        <v>14.53</v>
      </c>
    </row>
    <row r="1497" spans="1:2">
      <c r="A1497" s="726">
        <v>43178</v>
      </c>
      <c r="B1497" s="723">
        <v>14.5</v>
      </c>
    </row>
    <row r="1498" spans="1:2">
      <c r="A1498" s="726">
        <v>43179</v>
      </c>
      <c r="B1498" s="723">
        <v>14.58</v>
      </c>
    </row>
    <row r="1499" spans="1:2">
      <c r="A1499" s="726">
        <v>43180</v>
      </c>
      <c r="B1499" s="723">
        <v>14.48</v>
      </c>
    </row>
    <row r="1500" spans="1:2">
      <c r="A1500" s="726">
        <v>43181</v>
      </c>
      <c r="B1500" s="723">
        <v>14.35</v>
      </c>
    </row>
    <row r="1501" spans="1:2">
      <c r="A1501" s="726">
        <v>43182</v>
      </c>
      <c r="B1501" s="723">
        <v>13.7</v>
      </c>
    </row>
    <row r="1502" spans="1:2">
      <c r="A1502" s="726">
        <v>43185</v>
      </c>
      <c r="B1502" s="723">
        <v>13.46</v>
      </c>
    </row>
    <row r="1503" spans="1:2">
      <c r="A1503" s="726">
        <v>43186</v>
      </c>
      <c r="B1503" s="723">
        <v>13.1</v>
      </c>
    </row>
    <row r="1504" spans="1:2">
      <c r="A1504" s="726">
        <v>43187</v>
      </c>
      <c r="B1504" s="723">
        <v>13.19</v>
      </c>
    </row>
    <row r="1505" spans="1:2">
      <c r="A1505" s="726">
        <v>43188</v>
      </c>
      <c r="B1505" s="723">
        <v>13.6</v>
      </c>
    </row>
    <row r="1506" spans="1:2">
      <c r="A1506" s="726">
        <v>43192</v>
      </c>
      <c r="B1506" s="723">
        <v>13.49</v>
      </c>
    </row>
    <row r="1507" spans="1:2">
      <c r="A1507" s="726">
        <v>43193</v>
      </c>
      <c r="B1507" s="723">
        <v>13.22</v>
      </c>
    </row>
    <row r="1508" spans="1:2">
      <c r="A1508" s="726">
        <v>43194</v>
      </c>
      <c r="B1508" s="723">
        <v>12.81</v>
      </c>
    </row>
    <row r="1509" spans="1:2">
      <c r="A1509" s="726">
        <v>43195</v>
      </c>
      <c r="B1509" s="723">
        <v>13.16</v>
      </c>
    </row>
    <row r="1510" spans="1:2">
      <c r="A1510" s="726">
        <v>43196</v>
      </c>
      <c r="B1510" s="723">
        <v>13.34</v>
      </c>
    </row>
    <row r="1511" spans="1:2">
      <c r="A1511" s="726">
        <v>43199</v>
      </c>
      <c r="B1511" s="723">
        <v>13.24</v>
      </c>
    </row>
    <row r="1512" spans="1:2">
      <c r="A1512" s="726">
        <v>43200</v>
      </c>
      <c r="B1512" s="723">
        <v>13.18</v>
      </c>
    </row>
    <row r="1513" spans="1:2">
      <c r="A1513" s="726">
        <v>43201</v>
      </c>
      <c r="B1513" s="723">
        <v>13.7</v>
      </c>
    </row>
    <row r="1514" spans="1:2">
      <c r="A1514" s="726">
        <v>43202</v>
      </c>
      <c r="B1514" s="723">
        <v>14.1</v>
      </c>
    </row>
    <row r="1515" spans="1:2">
      <c r="A1515" s="726">
        <v>43203</v>
      </c>
      <c r="B1515" s="723">
        <v>14.24</v>
      </c>
    </row>
    <row r="1516" spans="1:2">
      <c r="A1516" s="726">
        <v>43206</v>
      </c>
      <c r="B1516" s="723">
        <v>13.98</v>
      </c>
    </row>
    <row r="1517" spans="1:2">
      <c r="A1517" s="726">
        <v>43207</v>
      </c>
      <c r="B1517" s="723">
        <v>14.03</v>
      </c>
    </row>
    <row r="1518" spans="1:2">
      <c r="A1518" s="726">
        <v>43208</v>
      </c>
      <c r="B1518" s="723">
        <v>13.95</v>
      </c>
    </row>
    <row r="1519" spans="1:2">
      <c r="A1519" s="726">
        <v>43209</v>
      </c>
      <c r="B1519" s="723">
        <v>13.64</v>
      </c>
    </row>
    <row r="1520" spans="1:2">
      <c r="A1520" s="726">
        <v>43210</v>
      </c>
      <c r="B1520" s="723">
        <v>13.5</v>
      </c>
    </row>
    <row r="1521" spans="1:2">
      <c r="A1521" s="726">
        <v>43213</v>
      </c>
      <c r="B1521" s="723">
        <v>14.21</v>
      </c>
    </row>
    <row r="1522" spans="1:2">
      <c r="A1522" s="726">
        <v>43214</v>
      </c>
      <c r="B1522" s="723">
        <v>14.5</v>
      </c>
    </row>
    <row r="1523" spans="1:2">
      <c r="A1523" s="726">
        <v>43215</v>
      </c>
      <c r="B1523" s="723">
        <v>14.01</v>
      </c>
    </row>
    <row r="1524" spans="1:2">
      <c r="A1524" s="726">
        <v>43216</v>
      </c>
      <c r="B1524" s="723">
        <v>13.7</v>
      </c>
    </row>
    <row r="1525" spans="1:2">
      <c r="A1525" s="726">
        <v>43217</v>
      </c>
      <c r="B1525" s="723">
        <v>14.2</v>
      </c>
    </row>
    <row r="1526" spans="1:2">
      <c r="A1526" s="726">
        <v>43220</v>
      </c>
      <c r="B1526" s="723">
        <v>14.01</v>
      </c>
    </row>
    <row r="1527" spans="1:2">
      <c r="A1527" s="726">
        <v>43222</v>
      </c>
      <c r="B1527" s="723">
        <v>13.6</v>
      </c>
    </row>
    <row r="1528" spans="1:2">
      <c r="A1528" s="726">
        <v>43223</v>
      </c>
      <c r="B1528" s="723">
        <v>13.25</v>
      </c>
    </row>
    <row r="1529" spans="1:2">
      <c r="A1529" s="726">
        <v>43224</v>
      </c>
      <c r="B1529" s="723">
        <v>13.28</v>
      </c>
    </row>
    <row r="1530" spans="1:2">
      <c r="A1530" s="726">
        <v>43227</v>
      </c>
      <c r="B1530" s="723">
        <v>13.24</v>
      </c>
    </row>
    <row r="1531" spans="1:2">
      <c r="A1531" s="726">
        <v>43228</v>
      </c>
      <c r="B1531" s="723">
        <v>13.35</v>
      </c>
    </row>
    <row r="1532" spans="1:2">
      <c r="A1532" s="726">
        <v>43229</v>
      </c>
      <c r="B1532" s="723">
        <v>12.85</v>
      </c>
    </row>
    <row r="1533" spans="1:2">
      <c r="A1533" s="726">
        <v>43230</v>
      </c>
      <c r="B1533" s="723">
        <v>13.15</v>
      </c>
    </row>
    <row r="1534" spans="1:2">
      <c r="A1534" s="726">
        <v>43231</v>
      </c>
      <c r="B1534" s="723">
        <v>11.15</v>
      </c>
    </row>
    <row r="1535" spans="1:2">
      <c r="A1535" s="726">
        <v>43234</v>
      </c>
      <c r="B1535" s="723">
        <v>11.1</v>
      </c>
    </row>
    <row r="1536" spans="1:2">
      <c r="A1536" s="726">
        <v>43235</v>
      </c>
      <c r="B1536" s="723">
        <v>11.23</v>
      </c>
    </row>
    <row r="1537" spans="1:2">
      <c r="A1537" s="726">
        <v>43236</v>
      </c>
      <c r="B1537" s="723">
        <v>11.58</v>
      </c>
    </row>
    <row r="1538" spans="1:2">
      <c r="A1538" s="726">
        <v>43237</v>
      </c>
      <c r="B1538" s="723">
        <v>10.94</v>
      </c>
    </row>
    <row r="1539" spans="1:2">
      <c r="A1539" s="726">
        <v>43238</v>
      </c>
      <c r="B1539" s="723">
        <v>10.63</v>
      </c>
    </row>
    <row r="1540" spans="1:2">
      <c r="A1540" s="726">
        <v>43241</v>
      </c>
      <c r="B1540" s="723">
        <v>10.8</v>
      </c>
    </row>
    <row r="1541" spans="1:2">
      <c r="A1541" s="726">
        <v>43242</v>
      </c>
      <c r="B1541" s="723">
        <v>11.41</v>
      </c>
    </row>
    <row r="1542" spans="1:2">
      <c r="A1542" s="726">
        <v>43243</v>
      </c>
      <c r="B1542" s="723">
        <v>11.45</v>
      </c>
    </row>
    <row r="1543" spans="1:2">
      <c r="A1543" s="726">
        <v>43244</v>
      </c>
      <c r="B1543" s="723">
        <v>11.81</v>
      </c>
    </row>
    <row r="1544" spans="1:2">
      <c r="A1544" s="726">
        <v>43245</v>
      </c>
      <c r="B1544" s="723">
        <v>11.44</v>
      </c>
    </row>
    <row r="1545" spans="1:2">
      <c r="A1545" s="726">
        <v>43248</v>
      </c>
      <c r="B1545" s="723">
        <v>10.75</v>
      </c>
    </row>
    <row r="1546" spans="1:2">
      <c r="A1546" s="726">
        <v>43249</v>
      </c>
      <c r="B1546" s="723">
        <v>10.4</v>
      </c>
    </row>
    <row r="1547" spans="1:2">
      <c r="A1547" s="726">
        <v>43250</v>
      </c>
      <c r="B1547" s="723">
        <v>10.81</v>
      </c>
    </row>
    <row r="1548" spans="1:2">
      <c r="A1548" s="726">
        <v>43252</v>
      </c>
      <c r="B1548" s="723">
        <v>11.32</v>
      </c>
    </row>
    <row r="1549" spans="1:2">
      <c r="A1549" s="726">
        <v>43255</v>
      </c>
      <c r="B1549" s="723">
        <v>11.16</v>
      </c>
    </row>
    <row r="1550" spans="1:2">
      <c r="A1550" s="726">
        <v>43256</v>
      </c>
      <c r="B1550" s="723">
        <v>11.05</v>
      </c>
    </row>
    <row r="1551" spans="1:2">
      <c r="A1551" s="726">
        <v>43257</v>
      </c>
      <c r="B1551" s="723">
        <v>10.5</v>
      </c>
    </row>
    <row r="1552" spans="1:2">
      <c r="A1552" s="726">
        <v>43258</v>
      </c>
      <c r="B1552" s="723">
        <v>10.119999999999999</v>
      </c>
    </row>
    <row r="1553" spans="1:2">
      <c r="A1553" s="726">
        <v>43259</v>
      </c>
      <c r="B1553" s="723">
        <v>10.8</v>
      </c>
    </row>
    <row r="1554" spans="1:2">
      <c r="A1554" s="726">
        <v>43262</v>
      </c>
      <c r="B1554" s="723">
        <v>10.3</v>
      </c>
    </row>
    <row r="1555" spans="1:2">
      <c r="A1555" s="726">
        <v>43263</v>
      </c>
      <c r="B1555" s="723">
        <v>10.37</v>
      </c>
    </row>
    <row r="1556" spans="1:2">
      <c r="A1556" s="726">
        <v>43264</v>
      </c>
      <c r="B1556" s="723">
        <v>10.16</v>
      </c>
    </row>
    <row r="1557" spans="1:2">
      <c r="A1557" s="726">
        <v>43265</v>
      </c>
      <c r="B1557" s="723">
        <v>10.16</v>
      </c>
    </row>
    <row r="1558" spans="1:2">
      <c r="A1558" s="726">
        <v>43266</v>
      </c>
      <c r="B1558" s="723">
        <v>10.32</v>
      </c>
    </row>
    <row r="1559" spans="1:2">
      <c r="A1559" s="726">
        <v>43269</v>
      </c>
      <c r="B1559" s="723">
        <v>10.1</v>
      </c>
    </row>
    <row r="1560" spans="1:2">
      <c r="A1560" s="726">
        <v>43270</v>
      </c>
      <c r="B1560" s="723">
        <v>10.039999999999999</v>
      </c>
    </row>
    <row r="1561" spans="1:2">
      <c r="A1561" s="726">
        <v>43271</v>
      </c>
      <c r="B1561" s="723">
        <v>9.77</v>
      </c>
    </row>
    <row r="1562" spans="1:2">
      <c r="A1562" s="726">
        <v>43272</v>
      </c>
      <c r="B1562" s="723">
        <v>9.64</v>
      </c>
    </row>
    <row r="1563" spans="1:2">
      <c r="A1563" s="726">
        <v>43273</v>
      </c>
      <c r="B1563" s="723">
        <v>9.65</v>
      </c>
    </row>
    <row r="1564" spans="1:2">
      <c r="A1564" s="726">
        <v>43276</v>
      </c>
      <c r="B1564" s="723">
        <v>9.48</v>
      </c>
    </row>
    <row r="1565" spans="1:2">
      <c r="A1565" s="726">
        <v>43277</v>
      </c>
      <c r="B1565" s="723">
        <v>9.44</v>
      </c>
    </row>
    <row r="1566" spans="1:2">
      <c r="A1566" s="726">
        <v>43278</v>
      </c>
      <c r="B1566" s="723">
        <v>9.16</v>
      </c>
    </row>
    <row r="1567" spans="1:2">
      <c r="A1567" s="726">
        <v>43279</v>
      </c>
      <c r="B1567" s="723">
        <v>9.4</v>
      </c>
    </row>
    <row r="1568" spans="1:2">
      <c r="A1568" s="726">
        <v>43280</v>
      </c>
      <c r="B1568" s="723">
        <v>9.32</v>
      </c>
    </row>
    <row r="1569" spans="1:2">
      <c r="A1569" s="726">
        <v>43283</v>
      </c>
      <c r="B1569" s="723">
        <v>9.73</v>
      </c>
    </row>
    <row r="1570" spans="1:2">
      <c r="A1570" s="726">
        <v>43284</v>
      </c>
      <c r="B1570" s="723">
        <v>10.66</v>
      </c>
    </row>
    <row r="1571" spans="1:2">
      <c r="A1571" s="726">
        <v>43285</v>
      </c>
      <c r="B1571" s="723">
        <v>10.43</v>
      </c>
    </row>
    <row r="1572" spans="1:2">
      <c r="A1572" s="726">
        <v>43286</v>
      </c>
      <c r="B1572" s="723">
        <v>10.5</v>
      </c>
    </row>
    <row r="1573" spans="1:2">
      <c r="A1573" s="726">
        <v>43287</v>
      </c>
      <c r="B1573" s="723">
        <v>11.21</v>
      </c>
    </row>
    <row r="1574" spans="1:2">
      <c r="A1574" s="726">
        <v>43291</v>
      </c>
      <c r="B1574" s="723">
        <v>11.19</v>
      </c>
    </row>
    <row r="1575" spans="1:2">
      <c r="A1575" s="726">
        <v>43292</v>
      </c>
      <c r="B1575" s="723">
        <v>11.11</v>
      </c>
    </row>
    <row r="1576" spans="1:2">
      <c r="A1576" s="726">
        <v>43293</v>
      </c>
      <c r="B1576" s="723">
        <v>11.13</v>
      </c>
    </row>
    <row r="1577" spans="1:2">
      <c r="A1577" s="726">
        <v>43294</v>
      </c>
      <c r="B1577" s="723">
        <v>11.22</v>
      </c>
    </row>
    <row r="1578" spans="1:2">
      <c r="A1578" s="726">
        <v>43297</v>
      </c>
      <c r="B1578" s="723">
        <v>11.3</v>
      </c>
    </row>
    <row r="1579" spans="1:2">
      <c r="A1579" s="726">
        <v>43298</v>
      </c>
      <c r="B1579" s="723">
        <v>11.57</v>
      </c>
    </row>
    <row r="1580" spans="1:2">
      <c r="A1580" s="726">
        <v>43299</v>
      </c>
      <c r="B1580" s="723">
        <v>11.3</v>
      </c>
    </row>
    <row r="1581" spans="1:2">
      <c r="A1581" s="726">
        <v>43300</v>
      </c>
      <c r="B1581" s="723">
        <v>12</v>
      </c>
    </row>
    <row r="1582" spans="1:2">
      <c r="A1582" s="726">
        <v>43301</v>
      </c>
      <c r="B1582" s="723">
        <v>11.97</v>
      </c>
    </row>
    <row r="1583" spans="1:2">
      <c r="A1583" s="726">
        <v>43304</v>
      </c>
      <c r="B1583" s="723">
        <v>11.6</v>
      </c>
    </row>
    <row r="1584" spans="1:2">
      <c r="A1584" s="726">
        <v>43305</v>
      </c>
      <c r="B1584" s="723">
        <v>11.64</v>
      </c>
    </row>
    <row r="1585" spans="1:2">
      <c r="A1585" s="726">
        <v>43306</v>
      </c>
      <c r="B1585" s="723">
        <v>11.87</v>
      </c>
    </row>
    <row r="1586" spans="1:2">
      <c r="A1586" s="726">
        <v>43307</v>
      </c>
      <c r="B1586" s="723">
        <v>11.53</v>
      </c>
    </row>
    <row r="1587" spans="1:2">
      <c r="A1587" s="726">
        <v>43308</v>
      </c>
      <c r="B1587" s="723">
        <v>11.68</v>
      </c>
    </row>
    <row r="1588" spans="1:2">
      <c r="A1588" s="726">
        <v>43311</v>
      </c>
      <c r="B1588" s="723">
        <v>11.39</v>
      </c>
    </row>
    <row r="1589" spans="1:2">
      <c r="A1589" s="726">
        <v>43312</v>
      </c>
      <c r="B1589" s="723">
        <v>11.3</v>
      </c>
    </row>
    <row r="1590" spans="1:2">
      <c r="A1590" s="726">
        <v>43313</v>
      </c>
      <c r="B1590" s="723">
        <v>11.09</v>
      </c>
    </row>
    <row r="1591" spans="1:2">
      <c r="A1591" s="726">
        <v>43314</v>
      </c>
      <c r="B1591" s="723">
        <v>11.42</v>
      </c>
    </row>
    <row r="1592" spans="1:2">
      <c r="A1592" s="726">
        <v>43315</v>
      </c>
      <c r="B1592" s="723">
        <v>11.61</v>
      </c>
    </row>
    <row r="1593" spans="1:2">
      <c r="A1593" s="726">
        <v>43318</v>
      </c>
      <c r="B1593" s="723">
        <v>11.68</v>
      </c>
    </row>
    <row r="1594" spans="1:2">
      <c r="A1594" s="726">
        <v>43319</v>
      </c>
      <c r="B1594" s="723">
        <v>11.08</v>
      </c>
    </row>
    <row r="1595" spans="1:2">
      <c r="A1595" s="726">
        <v>43320</v>
      </c>
      <c r="B1595" s="723">
        <v>10.46</v>
      </c>
    </row>
    <row r="1596" spans="1:2">
      <c r="A1596" s="726">
        <v>43321</v>
      </c>
      <c r="B1596" s="723">
        <v>10.26</v>
      </c>
    </row>
    <row r="1597" spans="1:2">
      <c r="A1597" s="726">
        <v>43322</v>
      </c>
      <c r="B1597" s="723">
        <v>9.9600000000000009</v>
      </c>
    </row>
    <row r="1598" spans="1:2">
      <c r="A1598" s="726">
        <v>43325</v>
      </c>
      <c r="B1598" s="723">
        <v>10.66</v>
      </c>
    </row>
    <row r="1599" spans="1:2">
      <c r="A1599" s="726">
        <v>43326</v>
      </c>
      <c r="B1599" s="723">
        <v>10.87</v>
      </c>
    </row>
    <row r="1600" spans="1:2">
      <c r="A1600" s="726">
        <v>43327</v>
      </c>
      <c r="B1600" s="723">
        <v>10.1</v>
      </c>
    </row>
    <row r="1601" spans="1:2">
      <c r="A1601" s="726">
        <v>43328</v>
      </c>
      <c r="B1601" s="723">
        <v>10.15</v>
      </c>
    </row>
    <row r="1602" spans="1:2">
      <c r="A1602" s="726">
        <v>43329</v>
      </c>
      <c r="B1602" s="723">
        <v>10.210000000000001</v>
      </c>
    </row>
    <row r="1603" spans="1:2">
      <c r="A1603" s="726">
        <v>43332</v>
      </c>
      <c r="B1603" s="723">
        <v>10.039999999999999</v>
      </c>
    </row>
    <row r="1604" spans="1:2">
      <c r="A1604" s="726">
        <v>43333</v>
      </c>
      <c r="B1604" s="723">
        <v>9.74</v>
      </c>
    </row>
    <row r="1605" spans="1:2">
      <c r="A1605" s="726">
        <v>43334</v>
      </c>
      <c r="B1605" s="723">
        <v>10.38</v>
      </c>
    </row>
    <row r="1606" spans="1:2">
      <c r="A1606" s="726">
        <v>43335</v>
      </c>
      <c r="B1606" s="723">
        <v>10.17</v>
      </c>
    </row>
    <row r="1607" spans="1:2">
      <c r="A1607" s="726">
        <v>43336</v>
      </c>
      <c r="B1607" s="723">
        <v>10.41</v>
      </c>
    </row>
    <row r="1608" spans="1:2">
      <c r="A1608" s="726">
        <v>43339</v>
      </c>
      <c r="B1608" s="723">
        <v>10.83</v>
      </c>
    </row>
    <row r="1609" spans="1:2">
      <c r="A1609" s="726">
        <v>43340</v>
      </c>
      <c r="B1609" s="723">
        <v>10.81</v>
      </c>
    </row>
    <row r="1610" spans="1:2">
      <c r="A1610" s="726">
        <v>43341</v>
      </c>
      <c r="B1610" s="723">
        <v>10.58</v>
      </c>
    </row>
    <row r="1611" spans="1:2">
      <c r="A1611" s="726">
        <v>43342</v>
      </c>
      <c r="B1611" s="723">
        <v>10.17</v>
      </c>
    </row>
    <row r="1612" spans="1:2">
      <c r="A1612" s="726">
        <v>43343</v>
      </c>
      <c r="B1612" s="723">
        <v>10.220000000000001</v>
      </c>
    </row>
    <row r="1613" spans="1:2">
      <c r="A1613" s="726">
        <v>43346</v>
      </c>
      <c r="B1613" s="723">
        <v>10.3</v>
      </c>
    </row>
    <row r="1614" spans="1:2">
      <c r="A1614" s="726">
        <v>43347</v>
      </c>
      <c r="B1614" s="723">
        <v>9.89</v>
      </c>
    </row>
    <row r="1615" spans="1:2">
      <c r="A1615" s="726">
        <v>43348</v>
      </c>
      <c r="B1615" s="723">
        <v>9.8000000000000007</v>
      </c>
    </row>
    <row r="1616" spans="1:2">
      <c r="A1616" s="726">
        <v>43349</v>
      </c>
      <c r="B1616" s="723">
        <v>9.6999999999999993</v>
      </c>
    </row>
    <row r="1617" spans="1:2">
      <c r="A1617" s="726">
        <v>43353</v>
      </c>
      <c r="B1617" s="723">
        <v>9.76</v>
      </c>
    </row>
    <row r="1618" spans="1:2">
      <c r="A1618" s="726">
        <v>43354</v>
      </c>
      <c r="B1618" s="723">
        <v>9.5</v>
      </c>
    </row>
    <row r="1619" spans="1:2">
      <c r="A1619" s="726">
        <v>43355</v>
      </c>
      <c r="B1619" s="723">
        <v>9.64</v>
      </c>
    </row>
    <row r="1620" spans="1:2">
      <c r="A1620" s="726">
        <v>43356</v>
      </c>
      <c r="B1620" s="723">
        <v>9.7200000000000006</v>
      </c>
    </row>
    <row r="1621" spans="1:2">
      <c r="A1621" s="726">
        <v>43357</v>
      </c>
      <c r="B1621" s="723">
        <v>9.84</v>
      </c>
    </row>
    <row r="1622" spans="1:2">
      <c r="A1622" s="726">
        <v>43360</v>
      </c>
      <c r="B1622" s="723">
        <v>9.8800000000000008</v>
      </c>
    </row>
    <row r="1623" spans="1:2">
      <c r="A1623" s="726">
        <v>43361</v>
      </c>
      <c r="B1623" s="723">
        <v>10.36</v>
      </c>
    </row>
    <row r="1624" spans="1:2">
      <c r="A1624" s="726">
        <v>43362</v>
      </c>
      <c r="B1624" s="723">
        <v>10.8</v>
      </c>
    </row>
    <row r="1625" spans="1:2">
      <c r="A1625" s="726">
        <v>43363</v>
      </c>
      <c r="B1625" s="723">
        <v>10.82</v>
      </c>
    </row>
    <row r="1626" spans="1:2">
      <c r="A1626" s="726">
        <v>43364</v>
      </c>
      <c r="B1626" s="723">
        <v>10.87</v>
      </c>
    </row>
    <row r="1627" spans="1:2">
      <c r="A1627" s="726">
        <v>43367</v>
      </c>
      <c r="B1627" s="723">
        <v>10.43</v>
      </c>
    </row>
    <row r="1628" spans="1:2">
      <c r="A1628" s="726">
        <v>43368</v>
      </c>
      <c r="B1628" s="723">
        <v>10.85</v>
      </c>
    </row>
    <row r="1629" spans="1:2">
      <c r="A1629" s="726">
        <v>43369</v>
      </c>
      <c r="B1629" s="723">
        <v>11.25</v>
      </c>
    </row>
    <row r="1630" spans="1:2">
      <c r="A1630" s="726">
        <v>43370</v>
      </c>
      <c r="B1630" s="723">
        <v>11.71</v>
      </c>
    </row>
    <row r="1631" spans="1:2">
      <c r="A1631" s="726">
        <v>43371</v>
      </c>
      <c r="B1631" s="723">
        <v>11.4</v>
      </c>
    </row>
    <row r="1632" spans="1:2">
      <c r="A1632" s="726">
        <v>43374</v>
      </c>
      <c r="B1632" s="723">
        <v>11.3</v>
      </c>
    </row>
    <row r="1633" spans="1:2">
      <c r="A1633" s="726">
        <v>43375</v>
      </c>
      <c r="B1633" s="723">
        <v>11.68</v>
      </c>
    </row>
    <row r="1634" spans="1:2">
      <c r="A1634" s="726">
        <v>43376</v>
      </c>
      <c r="B1634" s="723">
        <v>11.9</v>
      </c>
    </row>
    <row r="1635" spans="1:2">
      <c r="A1635" s="726">
        <v>43377</v>
      </c>
      <c r="B1635" s="723">
        <v>12.25</v>
      </c>
    </row>
    <row r="1636" spans="1:2">
      <c r="A1636" s="726">
        <v>43378</v>
      </c>
      <c r="B1636" s="723">
        <v>11.86</v>
      </c>
    </row>
    <row r="1637" spans="1:2">
      <c r="A1637" s="726">
        <v>43381</v>
      </c>
      <c r="B1637" s="723">
        <v>12.2</v>
      </c>
    </row>
    <row r="1638" spans="1:2">
      <c r="A1638" s="726">
        <v>43382</v>
      </c>
      <c r="B1638" s="723">
        <v>11.86</v>
      </c>
    </row>
    <row r="1639" spans="1:2">
      <c r="A1639" s="726">
        <v>43383</v>
      </c>
      <c r="B1639" s="723">
        <v>11.34</v>
      </c>
    </row>
    <row r="1640" spans="1:2">
      <c r="A1640" s="726">
        <v>43384</v>
      </c>
      <c r="B1640" s="723">
        <v>11.15</v>
      </c>
    </row>
    <row r="1641" spans="1:2">
      <c r="A1641" s="726">
        <v>43388</v>
      </c>
      <c r="B1641" s="723">
        <v>10.7</v>
      </c>
    </row>
    <row r="1642" spans="1:2">
      <c r="A1642" s="726">
        <v>43389</v>
      </c>
      <c r="B1642" s="723">
        <v>10.56</v>
      </c>
    </row>
    <row r="1643" spans="1:2">
      <c r="A1643" s="726">
        <v>43390</v>
      </c>
      <c r="B1643" s="723">
        <v>10.8</v>
      </c>
    </row>
    <row r="1644" spans="1:2">
      <c r="A1644" s="726">
        <v>43391</v>
      </c>
      <c r="B1644" s="723">
        <v>10.67</v>
      </c>
    </row>
    <row r="1645" spans="1:2">
      <c r="A1645" s="726">
        <v>43392</v>
      </c>
      <c r="B1645" s="723">
        <v>10.83</v>
      </c>
    </row>
    <row r="1646" spans="1:2">
      <c r="A1646" s="726">
        <v>43395</v>
      </c>
      <c r="B1646" s="723">
        <v>11.35</v>
      </c>
    </row>
    <row r="1647" spans="1:2">
      <c r="A1647" s="726">
        <v>43396</v>
      </c>
      <c r="B1647" s="723">
        <v>11.56</v>
      </c>
    </row>
    <row r="1648" spans="1:2">
      <c r="A1648" s="726">
        <v>43397</v>
      </c>
      <c r="B1648" s="723">
        <v>11.1</v>
      </c>
    </row>
    <row r="1649" spans="1:2">
      <c r="A1649" s="726">
        <v>43398</v>
      </c>
      <c r="B1649" s="723">
        <v>11.45</v>
      </c>
    </row>
    <row r="1650" spans="1:2">
      <c r="A1650" s="726">
        <v>43399</v>
      </c>
      <c r="B1650" s="723">
        <v>11.64</v>
      </c>
    </row>
    <row r="1651" spans="1:2">
      <c r="A1651" s="726">
        <v>43402</v>
      </c>
      <c r="B1651" s="723">
        <v>10.8</v>
      </c>
    </row>
    <row r="1652" spans="1:2">
      <c r="A1652" s="726">
        <v>43403</v>
      </c>
      <c r="B1652" s="723">
        <v>11.1</v>
      </c>
    </row>
    <row r="1653" spans="1:2">
      <c r="A1653" s="726">
        <v>43404</v>
      </c>
      <c r="B1653" s="723">
        <v>11.42</v>
      </c>
    </row>
    <row r="1654" spans="1:2">
      <c r="A1654" s="726">
        <v>43405</v>
      </c>
      <c r="B1654" s="723">
        <v>11.52</v>
      </c>
    </row>
    <row r="1655" spans="1:2">
      <c r="A1655" s="726">
        <v>43409</v>
      </c>
      <c r="B1655" s="723">
        <v>12.28</v>
      </c>
    </row>
    <row r="1656" spans="1:2">
      <c r="A1656" s="726">
        <v>43410</v>
      </c>
      <c r="B1656" s="723">
        <v>11.6</v>
      </c>
    </row>
    <row r="1657" spans="1:2">
      <c r="A1657" s="726">
        <v>43411</v>
      </c>
      <c r="B1657" s="723">
        <v>11.48</v>
      </c>
    </row>
    <row r="1658" spans="1:2">
      <c r="A1658" s="726">
        <v>43412</v>
      </c>
      <c r="B1658" s="723">
        <v>10.85</v>
      </c>
    </row>
    <row r="1659" spans="1:2">
      <c r="A1659" s="726">
        <v>43413</v>
      </c>
      <c r="B1659" s="723">
        <v>10.35</v>
      </c>
    </row>
    <row r="1660" spans="1:2">
      <c r="A1660" s="726">
        <v>43416</v>
      </c>
      <c r="B1660" s="723">
        <v>10.61</v>
      </c>
    </row>
    <row r="1661" spans="1:2">
      <c r="A1661" s="726">
        <v>43417</v>
      </c>
      <c r="B1661" s="723">
        <v>10.28</v>
      </c>
    </row>
    <row r="1662" spans="1:2">
      <c r="A1662" s="726">
        <v>43418</v>
      </c>
      <c r="B1662" s="723">
        <v>10.95</v>
      </c>
    </row>
    <row r="1663" spans="1:2">
      <c r="A1663" s="726">
        <v>43420</v>
      </c>
      <c r="B1663" s="723">
        <v>11.16</v>
      </c>
    </row>
    <row r="1664" spans="1:2">
      <c r="A1664" s="726">
        <v>43423</v>
      </c>
      <c r="B1664" s="723">
        <v>10.83</v>
      </c>
    </row>
    <row r="1665" spans="1:2">
      <c r="A1665" s="726">
        <v>43425</v>
      </c>
      <c r="B1665" s="723">
        <v>10.77</v>
      </c>
    </row>
    <row r="1666" spans="1:2">
      <c r="A1666" s="726">
        <v>43426</v>
      </c>
      <c r="B1666" s="723">
        <v>10.86</v>
      </c>
    </row>
    <row r="1667" spans="1:2">
      <c r="A1667" s="726">
        <v>43427</v>
      </c>
      <c r="B1667" s="723">
        <v>10.95</v>
      </c>
    </row>
    <row r="1668" spans="1:2">
      <c r="A1668" s="726">
        <v>43430</v>
      </c>
      <c r="B1668" s="723">
        <v>10.61</v>
      </c>
    </row>
    <row r="1669" spans="1:2">
      <c r="A1669" s="726">
        <v>43431</v>
      </c>
      <c r="B1669" s="723">
        <v>10.93</v>
      </c>
    </row>
    <row r="1670" spans="1:2">
      <c r="A1670" s="726">
        <v>43432</v>
      </c>
      <c r="B1670" s="723">
        <v>10.96</v>
      </c>
    </row>
    <row r="1671" spans="1:2">
      <c r="A1671" s="726">
        <v>43433</v>
      </c>
      <c r="B1671" s="723">
        <v>10.9</v>
      </c>
    </row>
    <row r="1672" spans="1:2">
      <c r="A1672" s="726">
        <v>43434</v>
      </c>
      <c r="B1672" s="723">
        <v>10.5</v>
      </c>
    </row>
    <row r="1673" spans="1:2">
      <c r="A1673" s="726">
        <v>43437</v>
      </c>
      <c r="B1673" s="723">
        <v>10.59</v>
      </c>
    </row>
    <row r="1674" spans="1:2">
      <c r="A1674" s="726">
        <v>43438</v>
      </c>
      <c r="B1674" s="723">
        <v>10.199999999999999</v>
      </c>
    </row>
    <row r="1675" spans="1:2">
      <c r="A1675" s="726">
        <v>43439</v>
      </c>
      <c r="B1675" s="723">
        <v>10.24</v>
      </c>
    </row>
    <row r="1676" spans="1:2">
      <c r="A1676" s="726">
        <v>43440</v>
      </c>
      <c r="B1676" s="723">
        <v>10.19</v>
      </c>
    </row>
    <row r="1677" spans="1:2">
      <c r="A1677" s="726">
        <v>43441</v>
      </c>
      <c r="B1677" s="723">
        <v>10.14</v>
      </c>
    </row>
    <row r="1678" spans="1:2">
      <c r="A1678" s="726">
        <v>43444</v>
      </c>
      <c r="B1678" s="723">
        <v>9.75</v>
      </c>
    </row>
    <row r="1679" spans="1:2">
      <c r="A1679" s="726">
        <v>43445</v>
      </c>
      <c r="B1679" s="723">
        <v>9.75</v>
      </c>
    </row>
    <row r="1680" spans="1:2">
      <c r="A1680" s="726">
        <v>43446</v>
      </c>
      <c r="B1680" s="723">
        <v>9.8000000000000007</v>
      </c>
    </row>
    <row r="1681" spans="1:2">
      <c r="A1681" s="726">
        <v>43447</v>
      </c>
      <c r="B1681" s="723">
        <v>9.5399999999999991</v>
      </c>
    </row>
    <row r="1682" spans="1:2">
      <c r="A1682" s="726">
        <v>43448</v>
      </c>
      <c r="B1682" s="723">
        <v>9.36</v>
      </c>
    </row>
    <row r="1683" spans="1:2">
      <c r="A1683" s="726">
        <v>43451</v>
      </c>
      <c r="B1683" s="723">
        <v>9.1199999999999992</v>
      </c>
    </row>
    <row r="1684" spans="1:2">
      <c r="A1684" s="726">
        <v>43452</v>
      </c>
      <c r="B1684" s="723">
        <v>9.1</v>
      </c>
    </row>
    <row r="1685" spans="1:2">
      <c r="A1685" s="726">
        <v>43453</v>
      </c>
      <c r="B1685" s="723">
        <v>8.76</v>
      </c>
    </row>
    <row r="1686" spans="1:2">
      <c r="A1686" s="726">
        <v>43454</v>
      </c>
      <c r="B1686" s="723">
        <v>8.7100000000000009</v>
      </c>
    </row>
    <row r="1687" spans="1:2">
      <c r="A1687" s="726">
        <v>43455</v>
      </c>
      <c r="B1687" s="723">
        <v>9.07</v>
      </c>
    </row>
    <row r="1688" spans="1:2">
      <c r="A1688" s="726">
        <v>43460</v>
      </c>
      <c r="B1688" s="723">
        <v>8.6</v>
      </c>
    </row>
    <row r="1689" spans="1:2">
      <c r="A1689" s="726">
        <v>43461</v>
      </c>
      <c r="B1689" s="723">
        <v>8.77</v>
      </c>
    </row>
    <row r="1690" spans="1:2">
      <c r="A1690" s="726">
        <v>43462</v>
      </c>
      <c r="B1690" s="723">
        <v>8.8699999999999992</v>
      </c>
    </row>
    <row r="1691" spans="1:2">
      <c r="A1691" s="726">
        <v>43467</v>
      </c>
      <c r="B1691" s="723">
        <v>9.25</v>
      </c>
    </row>
    <row r="1692" spans="1:2">
      <c r="A1692" s="726">
        <v>43468</v>
      </c>
      <c r="B1692" s="723">
        <v>9.36</v>
      </c>
    </row>
    <row r="1693" spans="1:2">
      <c r="A1693" s="726">
        <v>43469</v>
      </c>
      <c r="B1693" s="723">
        <v>9.3699999999999992</v>
      </c>
    </row>
    <row r="1694" spans="1:2">
      <c r="A1694" s="726">
        <v>43472</v>
      </c>
      <c r="B1694" s="723">
        <v>9.1300000000000008</v>
      </c>
    </row>
    <row r="1695" spans="1:2">
      <c r="A1695" s="726">
        <v>43473</v>
      </c>
      <c r="B1695" s="723">
        <v>9.1999999999999993</v>
      </c>
    </row>
    <row r="1696" spans="1:2">
      <c r="A1696" s="726">
        <v>43474</v>
      </c>
      <c r="B1696" s="723">
        <v>9.58</v>
      </c>
    </row>
    <row r="1697" spans="1:2">
      <c r="A1697" s="726">
        <v>43475</v>
      </c>
      <c r="B1697" s="723">
        <v>9.66</v>
      </c>
    </row>
    <row r="1698" spans="1:2">
      <c r="A1698" s="726">
        <v>43476</v>
      </c>
      <c r="B1698" s="723">
        <v>9.85</v>
      </c>
    </row>
    <row r="1699" spans="1:2">
      <c r="A1699" s="726">
        <v>43479</v>
      </c>
      <c r="B1699" s="723">
        <v>10.199999999999999</v>
      </c>
    </row>
    <row r="1700" spans="1:2">
      <c r="A1700" s="726">
        <v>43480</v>
      </c>
      <c r="B1700" s="723">
        <v>10.09</v>
      </c>
    </row>
    <row r="1701" spans="1:2">
      <c r="A1701" s="726">
        <v>43481</v>
      </c>
      <c r="B1701" s="723">
        <v>10.25</v>
      </c>
    </row>
    <row r="1702" spans="1:2">
      <c r="A1702" s="726">
        <v>43482</v>
      </c>
      <c r="B1702" s="723">
        <v>10.47</v>
      </c>
    </row>
    <row r="1703" spans="1:2">
      <c r="A1703" s="726">
        <v>43483</v>
      </c>
      <c r="B1703" s="723">
        <v>10.18</v>
      </c>
    </row>
    <row r="1704" spans="1:2">
      <c r="A1704" s="726">
        <v>43486</v>
      </c>
      <c r="B1704" s="723">
        <v>10.1</v>
      </c>
    </row>
    <row r="1705" spans="1:2">
      <c r="A1705" s="726">
        <v>43487</v>
      </c>
      <c r="B1705" s="723">
        <v>10.1</v>
      </c>
    </row>
    <row r="1706" spans="1:2">
      <c r="A1706" s="726">
        <v>43488</v>
      </c>
      <c r="B1706" s="723">
        <v>10.84</v>
      </c>
    </row>
    <row r="1707" spans="1:2">
      <c r="A1707" s="726">
        <v>43489</v>
      </c>
      <c r="B1707" s="723">
        <v>11.44</v>
      </c>
    </row>
    <row r="1708" spans="1:2">
      <c r="A1708" s="726">
        <v>43493</v>
      </c>
      <c r="B1708" s="723">
        <v>11.47</v>
      </c>
    </row>
    <row r="1709" spans="1:2">
      <c r="A1709" s="726">
        <v>43494</v>
      </c>
      <c r="B1709" s="723">
        <v>11.33</v>
      </c>
    </row>
    <row r="1710" spans="1:2">
      <c r="A1710" s="726">
        <v>43495</v>
      </c>
      <c r="B1710" s="723">
        <v>11.94</v>
      </c>
    </row>
    <row r="1711" spans="1:2">
      <c r="A1711" s="726">
        <v>43496</v>
      </c>
      <c r="B1711" s="723">
        <v>11.43</v>
      </c>
    </row>
    <row r="1712" spans="1:2">
      <c r="A1712" s="726">
        <v>43497</v>
      </c>
      <c r="B1712" s="723">
        <v>11.61</v>
      </c>
    </row>
    <row r="1713" spans="1:2">
      <c r="A1713" s="726">
        <v>43500</v>
      </c>
      <c r="B1713" s="723">
        <v>11.75</v>
      </c>
    </row>
    <row r="1714" spans="1:2">
      <c r="A1714" s="726">
        <v>43501</v>
      </c>
      <c r="B1714" s="723">
        <v>11.67</v>
      </c>
    </row>
    <row r="1715" spans="1:2">
      <c r="A1715" s="726">
        <v>43502</v>
      </c>
      <c r="B1715" s="723">
        <v>11.22</v>
      </c>
    </row>
    <row r="1716" spans="1:2">
      <c r="A1716" s="726">
        <v>43503</v>
      </c>
      <c r="B1716" s="723">
        <v>11.18</v>
      </c>
    </row>
    <row r="1717" spans="1:2">
      <c r="A1717" s="726">
        <v>43504</v>
      </c>
      <c r="B1717" s="723">
        <v>11.16</v>
      </c>
    </row>
    <row r="1718" spans="1:2">
      <c r="A1718" s="726">
        <v>43507</v>
      </c>
      <c r="B1718" s="723">
        <v>11.4</v>
      </c>
    </row>
    <row r="1719" spans="1:2">
      <c r="A1719" s="726">
        <v>43508</v>
      </c>
      <c r="B1719" s="723">
        <v>11.33</v>
      </c>
    </row>
    <row r="1720" spans="1:2">
      <c r="A1720" s="726">
        <v>43509</v>
      </c>
      <c r="B1720" s="723">
        <v>11.27</v>
      </c>
    </row>
    <row r="1721" spans="1:2">
      <c r="A1721" s="726">
        <v>43510</v>
      </c>
      <c r="B1721" s="723">
        <v>11.6</v>
      </c>
    </row>
    <row r="1722" spans="1:2">
      <c r="A1722" s="726">
        <v>43511</v>
      </c>
      <c r="B1722" s="723">
        <v>10.88</v>
      </c>
    </row>
    <row r="1723" spans="1:2">
      <c r="A1723" s="726">
        <v>43514</v>
      </c>
      <c r="B1723" s="723">
        <v>10.8</v>
      </c>
    </row>
    <row r="1724" spans="1:2">
      <c r="A1724" s="726">
        <v>43515</v>
      </c>
      <c r="B1724" s="723">
        <v>11.04</v>
      </c>
    </row>
    <row r="1725" spans="1:2">
      <c r="A1725" s="726">
        <v>43516</v>
      </c>
      <c r="B1725" s="723">
        <v>10.62</v>
      </c>
    </row>
    <row r="1726" spans="1:2">
      <c r="A1726" s="726">
        <v>43517</v>
      </c>
      <c r="B1726" s="723">
        <v>11.18</v>
      </c>
    </row>
    <row r="1727" spans="1:2">
      <c r="A1727" s="726">
        <v>43518</v>
      </c>
      <c r="B1727" s="723">
        <v>11.39</v>
      </c>
    </row>
    <row r="1728" spans="1:2">
      <c r="A1728" s="726">
        <v>43521</v>
      </c>
      <c r="B1728" s="723">
        <v>11.23</v>
      </c>
    </row>
    <row r="1729" spans="1:2">
      <c r="A1729" s="726">
        <v>43522</v>
      </c>
      <c r="B1729" s="723">
        <v>11.02</v>
      </c>
    </row>
    <row r="1730" spans="1:2">
      <c r="A1730" s="726">
        <v>43523</v>
      </c>
      <c r="B1730" s="723">
        <v>11.09</v>
      </c>
    </row>
    <row r="1731" spans="1:2">
      <c r="A1731" s="726">
        <v>43524</v>
      </c>
      <c r="B1731" s="723">
        <v>10.97</v>
      </c>
    </row>
    <row r="1732" spans="1:2">
      <c r="A1732" s="726">
        <v>43525</v>
      </c>
      <c r="B1732" s="723">
        <v>10.87</v>
      </c>
    </row>
    <row r="1733" spans="1:2">
      <c r="A1733" s="726">
        <v>43530</v>
      </c>
      <c r="B1733" s="723">
        <v>10.53</v>
      </c>
    </row>
    <row r="1734" spans="1:2">
      <c r="A1734" s="726">
        <v>43531</v>
      </c>
      <c r="B1734" s="723">
        <v>10.37</v>
      </c>
    </row>
    <row r="1735" spans="1:2">
      <c r="A1735" s="726">
        <v>43532</v>
      </c>
      <c r="B1735" s="723">
        <v>11.17</v>
      </c>
    </row>
    <row r="1736" spans="1:2">
      <c r="A1736" s="726">
        <v>43535</v>
      </c>
      <c r="B1736" s="723">
        <v>11.48</v>
      </c>
    </row>
    <row r="1737" spans="1:2">
      <c r="A1737" s="726">
        <v>43536</v>
      </c>
      <c r="B1737" s="723">
        <v>11.23</v>
      </c>
    </row>
    <row r="1738" spans="1:2">
      <c r="A1738" s="726">
        <v>43537</v>
      </c>
      <c r="B1738" s="723">
        <v>11.1</v>
      </c>
    </row>
    <row r="1739" spans="1:2">
      <c r="A1739" s="726">
        <v>43538</v>
      </c>
      <c r="B1739" s="723">
        <v>11.05</v>
      </c>
    </row>
    <row r="1740" spans="1:2">
      <c r="A1740" s="726">
        <v>43539</v>
      </c>
      <c r="B1740" s="723">
        <v>10.78</v>
      </c>
    </row>
    <row r="1741" spans="1:2">
      <c r="A1741" s="726">
        <v>43542</v>
      </c>
      <c r="B1741" s="723">
        <v>10.99</v>
      </c>
    </row>
    <row r="1742" spans="1:2">
      <c r="A1742" s="726">
        <v>43543</v>
      </c>
      <c r="B1742" s="723">
        <v>10.89</v>
      </c>
    </row>
    <row r="1743" spans="1:2">
      <c r="A1743" s="726">
        <v>43544</v>
      </c>
      <c r="B1743" s="723">
        <v>11.02</v>
      </c>
    </row>
    <row r="1744" spans="1:2">
      <c r="A1744" s="726">
        <v>43545</v>
      </c>
      <c r="B1744" s="723">
        <v>10.83</v>
      </c>
    </row>
    <row r="1745" spans="1:2">
      <c r="A1745" s="726">
        <v>43546</v>
      </c>
      <c r="B1745" s="723">
        <v>10.87</v>
      </c>
    </row>
    <row r="1746" spans="1:2">
      <c r="A1746" s="726">
        <v>43549</v>
      </c>
      <c r="B1746" s="723">
        <v>11.21</v>
      </c>
    </row>
    <row r="1747" spans="1:2">
      <c r="A1747" s="726">
        <v>43550</v>
      </c>
      <c r="B1747" s="723">
        <v>11.1</v>
      </c>
    </row>
    <row r="1748" spans="1:2">
      <c r="A1748" s="726">
        <v>43551</v>
      </c>
      <c r="B1748" s="723">
        <v>10.36</v>
      </c>
    </row>
    <row r="1749" spans="1:2">
      <c r="A1749" s="726">
        <v>43552</v>
      </c>
      <c r="B1749" s="723">
        <v>10.91</v>
      </c>
    </row>
    <row r="1750" spans="1:2">
      <c r="A1750" s="726">
        <v>43553</v>
      </c>
      <c r="B1750" s="723">
        <v>10.6</v>
      </c>
    </row>
    <row r="1751" spans="1:2">
      <c r="A1751" s="726">
        <v>43556</v>
      </c>
      <c r="B1751" s="723">
        <v>10.35</v>
      </c>
    </row>
    <row r="1752" spans="1:2">
      <c r="A1752" s="726">
        <v>43557</v>
      </c>
      <c r="B1752" s="723">
        <v>10.34</v>
      </c>
    </row>
    <row r="1753" spans="1:2">
      <c r="A1753" s="726">
        <v>43558</v>
      </c>
      <c r="B1753" s="723">
        <v>10.24</v>
      </c>
    </row>
    <row r="1754" spans="1:2">
      <c r="A1754" s="726">
        <v>43559</v>
      </c>
      <c r="B1754" s="723">
        <v>10.86</v>
      </c>
    </row>
    <row r="1755" spans="1:2">
      <c r="A1755" s="726">
        <v>43560</v>
      </c>
      <c r="B1755" s="723">
        <v>10.65</v>
      </c>
    </row>
    <row r="1756" spans="1:2">
      <c r="A1756" s="726">
        <v>43563</v>
      </c>
      <c r="B1756" s="723">
        <v>10.56</v>
      </c>
    </row>
    <row r="1757" spans="1:2">
      <c r="A1757" s="726">
        <v>43564</v>
      </c>
      <c r="B1757" s="723">
        <v>10.29</v>
      </c>
    </row>
    <row r="1758" spans="1:2">
      <c r="A1758" s="726">
        <v>43565</v>
      </c>
      <c r="B1758" s="723">
        <v>10.37</v>
      </c>
    </row>
    <row r="1759" spans="1:2">
      <c r="A1759" s="726">
        <v>43566</v>
      </c>
      <c r="B1759" s="723">
        <v>10.48</v>
      </c>
    </row>
    <row r="1760" spans="1:2">
      <c r="A1760" s="726">
        <v>43567</v>
      </c>
      <c r="B1760" s="723">
        <v>10.32</v>
      </c>
    </row>
    <row r="1761" spans="1:2">
      <c r="A1761" s="726">
        <v>43570</v>
      </c>
      <c r="B1761" s="723">
        <v>10.15</v>
      </c>
    </row>
    <row r="1762" spans="1:2">
      <c r="A1762" s="726">
        <v>43571</v>
      </c>
      <c r="B1762" s="723">
        <v>9.9499999999999993</v>
      </c>
    </row>
    <row r="1763" spans="1:2">
      <c r="A1763" s="726">
        <v>43572</v>
      </c>
      <c r="B1763" s="723">
        <v>9.7899999999999991</v>
      </c>
    </row>
    <row r="1764" spans="1:2">
      <c r="A1764" s="726">
        <v>43573</v>
      </c>
      <c r="B1764" s="723">
        <v>9.8800000000000008</v>
      </c>
    </row>
    <row r="1765" spans="1:2">
      <c r="A1765" s="726">
        <v>43577</v>
      </c>
      <c r="B1765" s="723">
        <v>10.08</v>
      </c>
    </row>
    <row r="1766" spans="1:2">
      <c r="A1766" s="726">
        <v>43578</v>
      </c>
      <c r="B1766" s="723">
        <v>9.85</v>
      </c>
    </row>
    <row r="1767" spans="1:2">
      <c r="A1767" s="726">
        <v>43579</v>
      </c>
      <c r="B1767" s="723">
        <v>9.6999999999999993</v>
      </c>
    </row>
    <row r="1768" spans="1:2">
      <c r="A1768" s="726">
        <v>43580</v>
      </c>
      <c r="B1768" s="723">
        <v>9.85</v>
      </c>
    </row>
    <row r="1769" spans="1:2">
      <c r="A1769" s="726">
        <v>43581</v>
      </c>
      <c r="B1769" s="723">
        <v>9.85</v>
      </c>
    </row>
    <row r="1770" spans="1:2">
      <c r="A1770" s="726">
        <v>43584</v>
      </c>
      <c r="B1770" s="723">
        <v>9.81</v>
      </c>
    </row>
    <row r="1771" spans="1:2">
      <c r="A1771" s="726">
        <v>43585</v>
      </c>
      <c r="B1771" s="723">
        <v>9.75</v>
      </c>
    </row>
    <row r="1772" spans="1:2">
      <c r="A1772" s="726">
        <v>43587</v>
      </c>
      <c r="B1772" s="723">
        <v>9.5500000000000007</v>
      </c>
    </row>
    <row r="1773" spans="1:2">
      <c r="A1773" s="726">
        <v>43588</v>
      </c>
      <c r="B1773" s="723">
        <v>9.44</v>
      </c>
    </row>
    <row r="1774" spans="1:2">
      <c r="A1774" s="726">
        <v>43591</v>
      </c>
      <c r="B1774" s="723">
        <v>9.35</v>
      </c>
    </row>
    <row r="1775" spans="1:2">
      <c r="A1775" s="726">
        <v>43592</v>
      </c>
      <c r="B1775" s="723">
        <v>9.25</v>
      </c>
    </row>
    <row r="1776" spans="1:2">
      <c r="A1776" s="726">
        <v>43593</v>
      </c>
      <c r="B1776" s="723">
        <v>9.4</v>
      </c>
    </row>
    <row r="1777" spans="1:2">
      <c r="A1777" s="726">
        <v>43594</v>
      </c>
      <c r="B1777" s="723">
        <v>9.61</v>
      </c>
    </row>
    <row r="1778" spans="1:2">
      <c r="A1778" s="726">
        <v>43595</v>
      </c>
      <c r="B1778" s="723">
        <v>10.1</v>
      </c>
    </row>
    <row r="1779" spans="1:2">
      <c r="A1779" s="726">
        <v>43598</v>
      </c>
      <c r="B1779" s="723">
        <v>10</v>
      </c>
    </row>
    <row r="1780" spans="1:2">
      <c r="A1780" s="726">
        <v>43599</v>
      </c>
      <c r="B1780" s="723">
        <v>9.9600000000000009</v>
      </c>
    </row>
    <row r="1781" spans="1:2">
      <c r="A1781" s="726">
        <v>43600</v>
      </c>
      <c r="B1781" s="723">
        <v>9.44</v>
      </c>
    </row>
    <row r="1782" spans="1:2">
      <c r="A1782" s="726">
        <v>43601</v>
      </c>
      <c r="B1782" s="723">
        <v>9.0500000000000007</v>
      </c>
    </row>
    <row r="1783" spans="1:2">
      <c r="A1783" s="726">
        <v>43602</v>
      </c>
      <c r="B1783" s="723">
        <v>8.8000000000000007</v>
      </c>
    </row>
    <row r="1784" spans="1:2">
      <c r="A1784" s="726">
        <v>43605</v>
      </c>
      <c r="B1784" s="723">
        <v>9.08</v>
      </c>
    </row>
    <row r="1785" spans="1:2">
      <c r="A1785" s="726">
        <v>43606</v>
      </c>
      <c r="B1785" s="723">
        <v>9.5</v>
      </c>
    </row>
    <row r="1786" spans="1:2">
      <c r="A1786" s="726">
        <v>43607</v>
      </c>
      <c r="B1786" s="723">
        <v>9.4700000000000006</v>
      </c>
    </row>
    <row r="1787" spans="1:2">
      <c r="A1787" s="726">
        <v>43608</v>
      </c>
      <c r="B1787" s="723">
        <v>9.6</v>
      </c>
    </row>
    <row r="1788" spans="1:2">
      <c r="A1788" s="726">
        <v>43609</v>
      </c>
      <c r="B1788" s="723">
        <v>9.5</v>
      </c>
    </row>
    <row r="1789" spans="1:2">
      <c r="A1789" s="726">
        <v>43612</v>
      </c>
      <c r="B1789" s="723">
        <v>9.98</v>
      </c>
    </row>
    <row r="1790" spans="1:2">
      <c r="A1790" s="726">
        <v>43613</v>
      </c>
      <c r="B1790" s="723">
        <v>10.029999999999999</v>
      </c>
    </row>
    <row r="1791" spans="1:2">
      <c r="A1791" s="726">
        <v>43614</v>
      </c>
      <c r="B1791" s="723">
        <v>10.02</v>
      </c>
    </row>
    <row r="1792" spans="1:2">
      <c r="A1792" s="726">
        <v>43615</v>
      </c>
      <c r="B1792" s="723">
        <v>10.07</v>
      </c>
    </row>
    <row r="1793" spans="1:2">
      <c r="A1793" s="726">
        <v>43616</v>
      </c>
      <c r="B1793" s="723">
        <v>10.34</v>
      </c>
    </row>
    <row r="1794" spans="1:2">
      <c r="A1794" s="726">
        <v>43619</v>
      </c>
      <c r="B1794" s="723">
        <v>10.39</v>
      </c>
    </row>
    <row r="1795" spans="1:2">
      <c r="A1795" s="726">
        <v>43620</v>
      </c>
      <c r="B1795" s="723">
        <v>10.65</v>
      </c>
    </row>
    <row r="1796" spans="1:2">
      <c r="A1796" s="726">
        <v>43621</v>
      </c>
      <c r="B1796" s="723">
        <v>10.49</v>
      </c>
    </row>
    <row r="1797" spans="1:2">
      <c r="A1797" s="726">
        <v>43622</v>
      </c>
      <c r="B1797" s="723">
        <v>10.220000000000001</v>
      </c>
    </row>
    <row r="1798" spans="1:2">
      <c r="A1798" s="726">
        <v>43623</v>
      </c>
      <c r="B1798" s="723">
        <v>10.5</v>
      </c>
    </row>
    <row r="1799" spans="1:2">
      <c r="A1799" s="726">
        <v>43626</v>
      </c>
      <c r="B1799" s="723">
        <v>10.44</v>
      </c>
    </row>
    <row r="1800" spans="1:2">
      <c r="A1800" s="726">
        <v>43627</v>
      </c>
      <c r="B1800" s="723">
        <v>10.4</v>
      </c>
    </row>
    <row r="1801" spans="1:2">
      <c r="A1801" s="726">
        <v>43628</v>
      </c>
      <c r="B1801" s="723">
        <v>10.35</v>
      </c>
    </row>
    <row r="1802" spans="1:2">
      <c r="A1802" s="726">
        <v>43629</v>
      </c>
      <c r="B1802" s="723">
        <v>10.55</v>
      </c>
    </row>
    <row r="1803" spans="1:2">
      <c r="A1803" s="726">
        <v>43630</v>
      </c>
      <c r="B1803" s="723">
        <v>10.48</v>
      </c>
    </row>
    <row r="1804" spans="1:2">
      <c r="A1804" s="726">
        <v>43633</v>
      </c>
      <c r="B1804" s="723">
        <v>10.19</v>
      </c>
    </row>
    <row r="1805" spans="1:2">
      <c r="A1805" s="726">
        <v>43634</v>
      </c>
      <c r="B1805" s="723">
        <v>10.25</v>
      </c>
    </row>
    <row r="1806" spans="1:2">
      <c r="A1806" s="726">
        <v>43635</v>
      </c>
      <c r="B1806" s="723">
        <v>10.49</v>
      </c>
    </row>
    <row r="1807" spans="1:2">
      <c r="A1807" s="726">
        <v>43637</v>
      </c>
      <c r="B1807" s="723">
        <v>10.87</v>
      </c>
    </row>
    <row r="1808" spans="1:2">
      <c r="A1808" s="726">
        <v>43640</v>
      </c>
      <c r="B1808" s="723">
        <v>10.93</v>
      </c>
    </row>
    <row r="1809" spans="1:2">
      <c r="A1809" s="726">
        <v>43641</v>
      </c>
      <c r="B1809" s="723">
        <v>10.66</v>
      </c>
    </row>
    <row r="1810" spans="1:2">
      <c r="A1810" s="726">
        <v>43642</v>
      </c>
      <c r="B1810" s="723">
        <v>10.61</v>
      </c>
    </row>
    <row r="1811" spans="1:2">
      <c r="A1811" s="726">
        <v>43643</v>
      </c>
      <c r="B1811" s="723">
        <v>10.94</v>
      </c>
    </row>
    <row r="1812" spans="1:2">
      <c r="A1812" s="726">
        <v>43644</v>
      </c>
      <c r="B1812" s="723">
        <v>10.97</v>
      </c>
    </row>
    <row r="1813" spans="1:2">
      <c r="A1813" s="726">
        <v>43647</v>
      </c>
      <c r="B1813" s="723">
        <v>10.85</v>
      </c>
    </row>
    <row r="1814" spans="1:2">
      <c r="A1814" s="726">
        <v>43648</v>
      </c>
      <c r="B1814" s="723">
        <v>11.1</v>
      </c>
    </row>
    <row r="1815" spans="1:2">
      <c r="A1815" s="726">
        <v>43649</v>
      </c>
      <c r="B1815" s="723">
        <v>11.27</v>
      </c>
    </row>
    <row r="1816" spans="1:2">
      <c r="A1816" s="726">
        <v>43650</v>
      </c>
      <c r="B1816" s="723">
        <v>11.57</v>
      </c>
    </row>
    <row r="1817" spans="1:2">
      <c r="A1817" s="726">
        <v>43651</v>
      </c>
      <c r="B1817" s="723">
        <v>11.7</v>
      </c>
    </row>
    <row r="1818" spans="1:2">
      <c r="A1818" s="726">
        <v>43654</v>
      </c>
      <c r="B1818" s="723">
        <v>12.38</v>
      </c>
    </row>
    <row r="1819" spans="1:2">
      <c r="A1819" s="726">
        <v>43656</v>
      </c>
      <c r="B1819" s="723">
        <v>12.33</v>
      </c>
    </row>
    <row r="1820" spans="1:2">
      <c r="A1820" s="726">
        <v>43657</v>
      </c>
      <c r="B1820" s="723">
        <v>11.82</v>
      </c>
    </row>
    <row r="1821" spans="1:2">
      <c r="A1821" s="726">
        <v>43658</v>
      </c>
      <c r="B1821" s="723">
        <v>11.45</v>
      </c>
    </row>
    <row r="1822" spans="1:2">
      <c r="A1822" s="726">
        <v>43661</v>
      </c>
      <c r="B1822" s="723">
        <v>11.66</v>
      </c>
    </row>
    <row r="1823" spans="1:2">
      <c r="A1823" s="726">
        <v>43662</v>
      </c>
      <c r="B1823" s="723">
        <v>11.75</v>
      </c>
    </row>
    <row r="1824" spans="1:2">
      <c r="A1824" s="726">
        <v>43663</v>
      </c>
      <c r="B1824" s="723">
        <v>12</v>
      </c>
    </row>
    <row r="1825" spans="1:2">
      <c r="A1825" s="726">
        <v>43664</v>
      </c>
      <c r="B1825" s="723">
        <v>12.6</v>
      </c>
    </row>
    <row r="1826" spans="1:2">
      <c r="A1826" s="726">
        <v>43665</v>
      </c>
      <c r="B1826" s="723">
        <v>12.6</v>
      </c>
    </row>
    <row r="1827" spans="1:2">
      <c r="A1827" s="726">
        <v>43668</v>
      </c>
      <c r="B1827" s="723">
        <v>12.52</v>
      </c>
    </row>
    <row r="1828" spans="1:2">
      <c r="A1828" s="726">
        <v>43669</v>
      </c>
      <c r="B1828" s="723">
        <v>12.45</v>
      </c>
    </row>
    <row r="1829" spans="1:2">
      <c r="A1829" s="726">
        <v>43670</v>
      </c>
      <c r="B1829" s="723">
        <v>12.3</v>
      </c>
    </row>
    <row r="1830" spans="1:2">
      <c r="A1830" s="726">
        <v>43671</v>
      </c>
      <c r="B1830" s="723">
        <v>12.24</v>
      </c>
    </row>
    <row r="1831" spans="1:2">
      <c r="A1831" s="726">
        <v>43672</v>
      </c>
      <c r="B1831" s="723">
        <v>12.54</v>
      </c>
    </row>
    <row r="1832" spans="1:2">
      <c r="A1832" s="726">
        <v>43675</v>
      </c>
      <c r="B1832" s="723">
        <v>12.42</v>
      </c>
    </row>
    <row r="1833" spans="1:2">
      <c r="A1833" s="726">
        <v>43676</v>
      </c>
      <c r="B1833" s="723">
        <v>12.28</v>
      </c>
    </row>
    <row r="1834" spans="1:2">
      <c r="A1834" s="726">
        <v>43677</v>
      </c>
      <c r="B1834" s="723">
        <v>12.56</v>
      </c>
    </row>
    <row r="1835" spans="1:2">
      <c r="A1835" s="726">
        <v>43678</v>
      </c>
      <c r="B1835" s="723">
        <v>13.17</v>
      </c>
    </row>
    <row r="1836" spans="1:2">
      <c r="A1836" s="726">
        <v>43679</v>
      </c>
      <c r="B1836" s="723">
        <v>13.66</v>
      </c>
    </row>
    <row r="1837" spans="1:2">
      <c r="A1837" s="726">
        <v>43682</v>
      </c>
      <c r="B1837" s="723">
        <v>12.98</v>
      </c>
    </row>
    <row r="1838" spans="1:2">
      <c r="A1838" s="726">
        <v>43683</v>
      </c>
      <c r="B1838" s="723">
        <v>13.21</v>
      </c>
    </row>
    <row r="1839" spans="1:2">
      <c r="A1839" s="726">
        <v>43684</v>
      </c>
      <c r="B1839" s="723">
        <v>12.95</v>
      </c>
    </row>
    <row r="1840" spans="1:2">
      <c r="A1840" s="726">
        <v>43685</v>
      </c>
      <c r="B1840" s="723">
        <v>13.05</v>
      </c>
    </row>
    <row r="1841" spans="1:2">
      <c r="A1841" s="726">
        <v>43686</v>
      </c>
      <c r="B1841" s="723">
        <v>13.32</v>
      </c>
    </row>
    <row r="1842" spans="1:2">
      <c r="A1842" s="726">
        <v>43689</v>
      </c>
      <c r="B1842" s="723">
        <v>13.1</v>
      </c>
    </row>
    <row r="1843" spans="1:2">
      <c r="A1843" s="726">
        <v>43690</v>
      </c>
      <c r="B1843" s="723">
        <v>12.9</v>
      </c>
    </row>
    <row r="1844" spans="1:2">
      <c r="A1844" s="726">
        <v>43691</v>
      </c>
      <c r="B1844" s="723">
        <v>11.41</v>
      </c>
    </row>
    <row r="1845" spans="1:2">
      <c r="A1845" s="726">
        <v>43692</v>
      </c>
      <c r="B1845" s="723">
        <v>10.75</v>
      </c>
    </row>
    <row r="1846" spans="1:2">
      <c r="A1846" s="726">
        <v>43693</v>
      </c>
      <c r="B1846" s="723">
        <v>10.72</v>
      </c>
    </row>
    <row r="1847" spans="1:2">
      <c r="A1847" s="726">
        <v>43696</v>
      </c>
      <c r="B1847" s="723">
        <v>10.79</v>
      </c>
    </row>
    <row r="1848" spans="1:2">
      <c r="A1848" s="726">
        <v>43697</v>
      </c>
      <c r="B1848" s="723">
        <v>11.13</v>
      </c>
    </row>
    <row r="1849" spans="1:2">
      <c r="A1849" s="726">
        <v>43698</v>
      </c>
      <c r="B1849" s="723">
        <v>11.15</v>
      </c>
    </row>
    <row r="1850" spans="1:2">
      <c r="A1850" s="726">
        <v>43699</v>
      </c>
      <c r="B1850" s="723">
        <v>10.66</v>
      </c>
    </row>
    <row r="1851" spans="1:2">
      <c r="A1851" s="726">
        <v>43700</v>
      </c>
      <c r="B1851" s="723">
        <v>10.27</v>
      </c>
    </row>
    <row r="1852" spans="1:2">
      <c r="A1852" s="726">
        <v>43703</v>
      </c>
      <c r="B1852" s="723">
        <v>9.85</v>
      </c>
    </row>
    <row r="1853" spans="1:2">
      <c r="A1853" s="726">
        <v>43704</v>
      </c>
      <c r="B1853" s="723">
        <v>9.76</v>
      </c>
    </row>
    <row r="1854" spans="1:2">
      <c r="A1854" s="726">
        <v>43705</v>
      </c>
      <c r="B1854" s="723">
        <v>9.86</v>
      </c>
    </row>
    <row r="1855" spans="1:2">
      <c r="A1855" s="726">
        <v>43706</v>
      </c>
      <c r="B1855" s="723">
        <v>10.19</v>
      </c>
    </row>
    <row r="1856" spans="1:2">
      <c r="A1856" s="726">
        <v>43707</v>
      </c>
      <c r="B1856" s="723">
        <v>10.08</v>
      </c>
    </row>
    <row r="1857" spans="1:2">
      <c r="A1857" s="726">
        <v>43710</v>
      </c>
      <c r="B1857" s="723">
        <v>10.07</v>
      </c>
    </row>
    <row r="1858" spans="1:2">
      <c r="A1858" s="726">
        <v>43711</v>
      </c>
      <c r="B1858" s="723">
        <v>10.050000000000001</v>
      </c>
    </row>
    <row r="1859" spans="1:2">
      <c r="A1859" s="726">
        <v>43712</v>
      </c>
      <c r="B1859" s="723">
        <v>10.28</v>
      </c>
    </row>
    <row r="1860" spans="1:2">
      <c r="A1860" s="726">
        <v>43713</v>
      </c>
      <c r="B1860" s="723">
        <v>10.33</v>
      </c>
    </row>
    <row r="1861" spans="1:2">
      <c r="A1861" s="726">
        <v>43714</v>
      </c>
      <c r="B1861" s="723">
        <v>10.4</v>
      </c>
    </row>
    <row r="1862" spans="1:2">
      <c r="A1862" s="726">
        <v>43717</v>
      </c>
      <c r="B1862" s="723">
        <v>10.35</v>
      </c>
    </row>
    <row r="1863" spans="1:2">
      <c r="A1863" s="726">
        <v>43718</v>
      </c>
      <c r="B1863" s="723">
        <v>10.69</v>
      </c>
    </row>
    <row r="1864" spans="1:2">
      <c r="A1864" s="726">
        <v>43719</v>
      </c>
      <c r="B1864" s="723">
        <v>10.53</v>
      </c>
    </row>
    <row r="1865" spans="1:2">
      <c r="A1865" s="726">
        <v>43720</v>
      </c>
      <c r="B1865" s="723">
        <v>11.13</v>
      </c>
    </row>
    <row r="1866" spans="1:2">
      <c r="A1866" s="726">
        <v>43721</v>
      </c>
      <c r="B1866" s="723">
        <v>10.72</v>
      </c>
    </row>
    <row r="1867" spans="1:2">
      <c r="A1867" s="726">
        <v>43724</v>
      </c>
      <c r="B1867" s="723">
        <v>11.22</v>
      </c>
    </row>
    <row r="1868" spans="1:2">
      <c r="A1868" s="726">
        <v>43725</v>
      </c>
      <c r="B1868" s="723">
        <v>11.3</v>
      </c>
    </row>
    <row r="1869" spans="1:2">
      <c r="A1869" s="726">
        <v>43726</v>
      </c>
      <c r="B1869" s="723">
        <v>11.28</v>
      </c>
    </row>
    <row r="1870" spans="1:2">
      <c r="A1870" s="726">
        <v>43727</v>
      </c>
      <c r="B1870" s="723">
        <v>11.29</v>
      </c>
    </row>
    <row r="1871" spans="1:2">
      <c r="A1871" s="726">
        <v>43728</v>
      </c>
      <c r="B1871" s="723">
        <v>11.26</v>
      </c>
    </row>
    <row r="1872" spans="1:2">
      <c r="A1872" s="726">
        <v>43731</v>
      </c>
      <c r="B1872" s="723">
        <v>11.43</v>
      </c>
    </row>
    <row r="1873" spans="1:2">
      <c r="A1873" s="726">
        <v>43732</v>
      </c>
      <c r="B1873" s="723">
        <v>11.65</v>
      </c>
    </row>
    <row r="1874" spans="1:2">
      <c r="A1874" s="726">
        <v>43733</v>
      </c>
      <c r="B1874" s="723">
        <v>11.3</v>
      </c>
    </row>
    <row r="1875" spans="1:2">
      <c r="A1875" s="726">
        <v>43734</v>
      </c>
      <c r="B1875" s="723">
        <v>11.4</v>
      </c>
    </row>
    <row r="1876" spans="1:2">
      <c r="A1876" s="726">
        <v>43735</v>
      </c>
      <c r="B1876" s="723">
        <v>11.3</v>
      </c>
    </row>
    <row r="1877" spans="1:2">
      <c r="A1877" s="726">
        <v>43738</v>
      </c>
      <c r="B1877" s="723">
        <v>11.18</v>
      </c>
    </row>
    <row r="1878" spans="1:2">
      <c r="A1878" s="726">
        <v>43739</v>
      </c>
      <c r="B1878" s="723">
        <v>11.11</v>
      </c>
    </row>
    <row r="1879" spans="1:2">
      <c r="A1879" s="726">
        <v>43740</v>
      </c>
      <c r="B1879" s="723">
        <v>10.8</v>
      </c>
    </row>
    <row r="1880" spans="1:2">
      <c r="A1880" s="726">
        <v>43741</v>
      </c>
      <c r="B1880" s="723">
        <v>10.91</v>
      </c>
    </row>
    <row r="1881" spans="1:2">
      <c r="A1881" s="726">
        <v>43742</v>
      </c>
      <c r="B1881" s="723">
        <v>11.1</v>
      </c>
    </row>
    <row r="1882" spans="1:2">
      <c r="A1882" s="726">
        <v>43745</v>
      </c>
      <c r="B1882" s="723">
        <v>10.8</v>
      </c>
    </row>
    <row r="1883" spans="1:2">
      <c r="A1883" s="726">
        <v>43746</v>
      </c>
      <c r="B1883" s="723">
        <v>10.4</v>
      </c>
    </row>
    <row r="1884" spans="1:2">
      <c r="A1884" s="726">
        <v>43747</v>
      </c>
      <c r="B1884" s="723">
        <v>10.55</v>
      </c>
    </row>
    <row r="1885" spans="1:2">
      <c r="A1885" s="726">
        <v>43748</v>
      </c>
      <c r="B1885" s="723">
        <v>10.38</v>
      </c>
    </row>
    <row r="1886" spans="1:2">
      <c r="A1886" s="726">
        <v>43749</v>
      </c>
      <c r="B1886" s="723">
        <v>10.65</v>
      </c>
    </row>
    <row r="1887" spans="1:2">
      <c r="A1887" s="726">
        <v>43752</v>
      </c>
      <c r="B1887" s="723">
        <v>10.67</v>
      </c>
    </row>
    <row r="1888" spans="1:2">
      <c r="A1888" s="726">
        <v>43753</v>
      </c>
      <c r="B1888" s="723">
        <v>10.51</v>
      </c>
    </row>
    <row r="1889" spans="1:2">
      <c r="A1889" s="726">
        <v>43754</v>
      </c>
      <c r="B1889" s="723">
        <v>10.48</v>
      </c>
    </row>
    <row r="1890" spans="1:2">
      <c r="A1890" s="726">
        <v>43755</v>
      </c>
      <c r="B1890" s="723">
        <v>10.78</v>
      </c>
    </row>
    <row r="1891" spans="1:2">
      <c r="A1891" s="726">
        <v>43756</v>
      </c>
      <c r="B1891" s="723">
        <v>10.75</v>
      </c>
    </row>
    <row r="1892" spans="1:2">
      <c r="A1892" s="726">
        <v>43759</v>
      </c>
      <c r="B1892" s="723">
        <v>10.61</v>
      </c>
    </row>
    <row r="1893" spans="1:2">
      <c r="A1893" s="726">
        <v>43760</v>
      </c>
      <c r="B1893" s="723">
        <v>10.79</v>
      </c>
    </row>
    <row r="1894" spans="1:2">
      <c r="A1894" s="726">
        <v>43761</v>
      </c>
      <c r="B1894" s="723">
        <v>10.44</v>
      </c>
    </row>
    <row r="1895" spans="1:2">
      <c r="A1895" s="726">
        <v>43762</v>
      </c>
      <c r="B1895" s="723">
        <v>9.9499999999999993</v>
      </c>
    </row>
    <row r="1896" spans="1:2">
      <c r="A1896" s="726">
        <v>43763</v>
      </c>
      <c r="B1896" s="723">
        <v>9.7899999999999991</v>
      </c>
    </row>
    <row r="1897" spans="1:2">
      <c r="A1897" s="726">
        <v>43766</v>
      </c>
      <c r="B1897" s="723">
        <v>9.77</v>
      </c>
    </row>
    <row r="1898" spans="1:2">
      <c r="A1898" s="726">
        <v>43767</v>
      </c>
      <c r="B1898" s="723">
        <v>9.5399999999999991</v>
      </c>
    </row>
    <row r="1899" spans="1:2">
      <c r="A1899" s="726">
        <v>43768</v>
      </c>
      <c r="B1899" s="723">
        <v>9.6</v>
      </c>
    </row>
    <row r="1900" spans="1:2">
      <c r="A1900" s="726">
        <v>43769</v>
      </c>
      <c r="B1900" s="723">
        <v>9.67</v>
      </c>
    </row>
    <row r="1901" spans="1:2">
      <c r="A1901" s="726">
        <v>43770</v>
      </c>
      <c r="B1901" s="723">
        <v>9.85</v>
      </c>
    </row>
    <row r="1902" spans="1:2">
      <c r="A1902" s="726">
        <v>43773</v>
      </c>
      <c r="B1902" s="723">
        <v>9.89</v>
      </c>
    </row>
    <row r="1903" spans="1:2">
      <c r="A1903" s="726">
        <v>43774</v>
      </c>
      <c r="B1903" s="723">
        <v>9.9</v>
      </c>
    </row>
    <row r="1904" spans="1:2">
      <c r="A1904" s="726">
        <v>43775</v>
      </c>
      <c r="B1904" s="723">
        <v>9.86</v>
      </c>
    </row>
    <row r="1905" spans="1:2">
      <c r="A1905" s="726">
        <v>43776</v>
      </c>
      <c r="B1905" s="723">
        <v>10</v>
      </c>
    </row>
    <row r="1906" spans="1:2">
      <c r="A1906" s="726">
        <v>43777</v>
      </c>
      <c r="B1906" s="723">
        <v>9.82</v>
      </c>
    </row>
    <row r="1907" spans="1:2">
      <c r="A1907" s="726">
        <v>43780</v>
      </c>
      <c r="B1907" s="723">
        <v>9.8000000000000007</v>
      </c>
    </row>
    <row r="1908" spans="1:2">
      <c r="A1908" s="726">
        <v>43781</v>
      </c>
      <c r="B1908" s="723">
        <v>9.5</v>
      </c>
    </row>
    <row r="1909" spans="1:2">
      <c r="A1909" s="726">
        <v>43782</v>
      </c>
      <c r="B1909" s="723">
        <v>9.67</v>
      </c>
    </row>
    <row r="1910" spans="1:2">
      <c r="A1910" s="726">
        <v>43783</v>
      </c>
      <c r="B1910" s="723">
        <v>10.29</v>
      </c>
    </row>
    <row r="1911" spans="1:2">
      <c r="A1911" s="726">
        <v>43787</v>
      </c>
      <c r="B1911" s="723">
        <v>10.3</v>
      </c>
    </row>
    <row r="1912" spans="1:2">
      <c r="A1912" s="726">
        <v>43788</v>
      </c>
      <c r="B1912" s="723">
        <v>10.26</v>
      </c>
    </row>
    <row r="1913" spans="1:2">
      <c r="A1913" s="726">
        <v>43790</v>
      </c>
      <c r="B1913" s="723">
        <v>10.54</v>
      </c>
    </row>
    <row r="1914" spans="1:2">
      <c r="A1914" s="726">
        <v>43791</v>
      </c>
      <c r="B1914" s="723">
        <v>10.45</v>
      </c>
    </row>
    <row r="1915" spans="1:2">
      <c r="A1915" s="726">
        <v>43794</v>
      </c>
      <c r="B1915" s="723">
        <v>10.36</v>
      </c>
    </row>
    <row r="1916" spans="1:2">
      <c r="A1916" s="726">
        <v>43795</v>
      </c>
      <c r="B1916" s="723">
        <v>9.9499999999999993</v>
      </c>
    </row>
    <row r="1917" spans="1:2">
      <c r="A1917" s="726">
        <v>43796</v>
      </c>
      <c r="B1917" s="723">
        <v>10.07</v>
      </c>
    </row>
    <row r="1918" spans="1:2">
      <c r="A1918" s="726">
        <v>43797</v>
      </c>
      <c r="B1918" s="723">
        <v>10.27</v>
      </c>
    </row>
    <row r="1919" spans="1:2">
      <c r="A1919" s="726">
        <v>43798</v>
      </c>
      <c r="B1919" s="723">
        <v>10.25</v>
      </c>
    </row>
    <row r="1920" spans="1:2">
      <c r="A1920" s="726">
        <v>43801</v>
      </c>
      <c r="B1920" s="723">
        <v>10.44</v>
      </c>
    </row>
    <row r="1921" spans="1:2">
      <c r="A1921" s="726">
        <v>43802</v>
      </c>
      <c r="B1921" s="723">
        <v>10.49</v>
      </c>
    </row>
    <row r="1922" spans="1:2">
      <c r="A1922" s="726">
        <v>43803</v>
      </c>
      <c r="B1922" s="723">
        <v>10.62</v>
      </c>
    </row>
    <row r="1923" spans="1:2">
      <c r="A1923" s="726">
        <v>43804</v>
      </c>
      <c r="B1923" s="723">
        <v>10.66</v>
      </c>
    </row>
    <row r="1924" spans="1:2">
      <c r="A1924" s="726">
        <v>43805</v>
      </c>
      <c r="B1924" s="723">
        <v>10.94</v>
      </c>
    </row>
    <row r="1925" spans="1:2">
      <c r="A1925" s="726">
        <v>43808</v>
      </c>
      <c r="B1925" s="723">
        <v>10.99</v>
      </c>
    </row>
    <row r="1926" spans="1:2">
      <c r="A1926" s="726">
        <v>43809</v>
      </c>
      <c r="B1926" s="723">
        <v>11.16</v>
      </c>
    </row>
    <row r="1927" spans="1:2">
      <c r="A1927" s="726">
        <v>43810</v>
      </c>
      <c r="B1927" s="723">
        <v>11.95</v>
      </c>
    </row>
    <row r="1928" spans="1:2">
      <c r="A1928" s="726">
        <v>43811</v>
      </c>
      <c r="B1928" s="723">
        <v>12.1</v>
      </c>
    </row>
    <row r="1929" spans="1:2">
      <c r="A1929" s="726">
        <v>43812</v>
      </c>
      <c r="B1929" s="723">
        <v>12.2</v>
      </c>
    </row>
    <row r="1930" spans="1:2">
      <c r="A1930" s="726">
        <v>43815</v>
      </c>
      <c r="B1930" s="723">
        <v>12.1</v>
      </c>
    </row>
    <row r="1931" spans="1:2">
      <c r="A1931" s="726">
        <v>43816</v>
      </c>
      <c r="B1931" s="723">
        <v>12</v>
      </c>
    </row>
    <row r="1932" spans="1:2">
      <c r="A1932" s="726">
        <v>43817</v>
      </c>
      <c r="B1932" s="723">
        <v>11.64</v>
      </c>
    </row>
    <row r="1933" spans="1:2">
      <c r="A1933" s="726">
        <v>43818</v>
      </c>
      <c r="B1933" s="723">
        <v>11.21</v>
      </c>
    </row>
    <row r="1934" spans="1:2">
      <c r="A1934" s="726">
        <v>43819</v>
      </c>
      <c r="B1934" s="723">
        <v>10.89</v>
      </c>
    </row>
    <row r="1935" spans="1:2">
      <c r="A1935" s="726">
        <v>43822</v>
      </c>
      <c r="B1935" s="723">
        <v>11.2</v>
      </c>
    </row>
    <row r="1936" spans="1:2">
      <c r="A1936" s="726">
        <v>43825</v>
      </c>
      <c r="B1936" s="723">
        <v>11.6</v>
      </c>
    </row>
    <row r="1937" spans="1:2">
      <c r="A1937" s="726">
        <v>43826</v>
      </c>
      <c r="B1937" s="723">
        <v>11.61</v>
      </c>
    </row>
    <row r="1938" spans="1:2">
      <c r="A1938" s="726">
        <v>43829</v>
      </c>
      <c r="B1938" s="723">
        <v>11.43</v>
      </c>
    </row>
    <row r="1939" spans="1:2">
      <c r="A1939" s="726">
        <v>43832</v>
      </c>
      <c r="B1939" s="723">
        <v>12.2</v>
      </c>
    </row>
    <row r="1940" spans="1:2">
      <c r="A1940" s="726">
        <v>43833</v>
      </c>
      <c r="B1940" s="723">
        <v>12.15</v>
      </c>
    </row>
    <row r="1941" spans="1:2">
      <c r="A1941" s="726">
        <v>43836</v>
      </c>
      <c r="B1941" s="723">
        <v>11.99</v>
      </c>
    </row>
    <row r="1942" spans="1:2">
      <c r="A1942" s="726">
        <v>43837</v>
      </c>
      <c r="B1942" s="723">
        <v>12.08</v>
      </c>
    </row>
    <row r="1943" spans="1:2">
      <c r="A1943" s="726">
        <v>43838</v>
      </c>
      <c r="B1943" s="723">
        <v>12</v>
      </c>
    </row>
    <row r="1944" spans="1:2">
      <c r="A1944" s="726">
        <v>43839</v>
      </c>
      <c r="B1944" s="723">
        <v>12.1</v>
      </c>
    </row>
    <row r="1945" spans="1:2">
      <c r="A1945" s="726">
        <v>43840</v>
      </c>
      <c r="B1945" s="723">
        <v>12.2</v>
      </c>
    </row>
    <row r="1946" spans="1:2">
      <c r="A1946" s="726">
        <v>43843</v>
      </c>
      <c r="B1946" s="723">
        <v>12.55</v>
      </c>
    </row>
    <row r="1947" spans="1:2">
      <c r="A1947" s="726">
        <v>43844</v>
      </c>
      <c r="B1947" s="723">
        <v>12.79</v>
      </c>
    </row>
    <row r="1948" spans="1:2">
      <c r="A1948" s="726">
        <v>43845</v>
      </c>
      <c r="B1948" s="723">
        <v>12.35</v>
      </c>
    </row>
    <row r="1949" spans="1:2">
      <c r="A1949" s="726">
        <v>43846</v>
      </c>
      <c r="B1949" s="723">
        <v>12.02</v>
      </c>
    </row>
    <row r="1950" spans="1:2">
      <c r="A1950" s="726">
        <v>43847</v>
      </c>
      <c r="B1950" s="723">
        <v>11.67</v>
      </c>
    </row>
    <row r="1951" spans="1:2">
      <c r="A1951" s="726">
        <v>43850</v>
      </c>
      <c r="B1951" s="723">
        <v>11.53</v>
      </c>
    </row>
    <row r="1952" spans="1:2">
      <c r="A1952" s="726">
        <v>43851</v>
      </c>
      <c r="B1952" s="723">
        <v>11.18</v>
      </c>
    </row>
    <row r="1953" spans="1:2">
      <c r="A1953" s="726">
        <v>43852</v>
      </c>
      <c r="B1953" s="723">
        <v>11.3</v>
      </c>
    </row>
    <row r="1954" spans="1:2">
      <c r="A1954" s="726">
        <v>43853</v>
      </c>
      <c r="B1954" s="723">
        <v>11.69</v>
      </c>
    </row>
    <row r="1955" spans="1:2">
      <c r="A1955" s="726">
        <v>43854</v>
      </c>
      <c r="B1955" s="723">
        <v>11.67</v>
      </c>
    </row>
    <row r="1956" spans="1:2">
      <c r="A1956" s="726">
        <v>43857</v>
      </c>
      <c r="B1956" s="723">
        <v>11.28</v>
      </c>
    </row>
    <row r="1957" spans="1:2">
      <c r="A1957" s="726">
        <v>43858</v>
      </c>
      <c r="B1957" s="723">
        <v>11.7</v>
      </c>
    </row>
    <row r="1958" spans="1:2">
      <c r="A1958" s="726">
        <v>43859</v>
      </c>
      <c r="B1958" s="723">
        <v>11.7</v>
      </c>
    </row>
    <row r="1959" spans="1:2">
      <c r="A1959" s="726">
        <v>43860</v>
      </c>
      <c r="B1959" s="723">
        <v>11.49</v>
      </c>
    </row>
    <row r="1960" spans="1:2">
      <c r="A1960" s="726">
        <v>43861</v>
      </c>
      <c r="B1960" s="723">
        <v>11.62</v>
      </c>
    </row>
    <row r="1961" spans="1:2">
      <c r="A1961" s="726">
        <v>43864</v>
      </c>
      <c r="B1961" s="723">
        <v>11.65</v>
      </c>
    </row>
    <row r="1962" spans="1:2">
      <c r="A1962" s="726">
        <v>43865</v>
      </c>
      <c r="B1962" s="723">
        <v>12.3</v>
      </c>
    </row>
    <row r="1963" spans="1:2">
      <c r="A1963" s="726">
        <v>43866</v>
      </c>
      <c r="B1963" s="723">
        <v>12.18</v>
      </c>
    </row>
    <row r="1964" spans="1:2">
      <c r="A1964" s="726">
        <v>43867</v>
      </c>
      <c r="B1964" s="723">
        <v>11.85</v>
      </c>
    </row>
    <row r="1965" spans="1:2">
      <c r="A1965" s="726">
        <v>43868</v>
      </c>
      <c r="B1965" s="723">
        <v>11.29</v>
      </c>
    </row>
    <row r="1966" spans="1:2">
      <c r="A1966" s="726">
        <v>43871</v>
      </c>
      <c r="B1966" s="723">
        <v>11.09</v>
      </c>
    </row>
    <row r="1967" spans="1:2">
      <c r="A1967" s="726">
        <v>43872</v>
      </c>
      <c r="B1967" s="723">
        <v>11.15</v>
      </c>
    </row>
    <row r="1968" spans="1:2">
      <c r="A1968" s="726">
        <v>43873</v>
      </c>
      <c r="B1968" s="723">
        <v>11.6</v>
      </c>
    </row>
    <row r="1969" spans="1:2">
      <c r="A1969" s="726">
        <v>43874</v>
      </c>
      <c r="B1969" s="723">
        <v>11.8</v>
      </c>
    </row>
    <row r="1970" spans="1:2">
      <c r="A1970" s="726">
        <v>43875</v>
      </c>
      <c r="B1970" s="723">
        <v>11.71</v>
      </c>
    </row>
    <row r="1971" spans="1:2">
      <c r="A1971" s="726">
        <v>43878</v>
      </c>
      <c r="B1971" s="723">
        <v>11.71</v>
      </c>
    </row>
    <row r="1972" spans="1:2">
      <c r="A1972" s="726">
        <v>43879</v>
      </c>
      <c r="B1972" s="723">
        <v>11.4</v>
      </c>
    </row>
    <row r="1973" spans="1:2">
      <c r="A1973" s="726">
        <v>43880</v>
      </c>
      <c r="B1973" s="723">
        <v>11.15</v>
      </c>
    </row>
    <row r="1974" spans="1:2">
      <c r="A1974" s="726">
        <v>43881</v>
      </c>
      <c r="B1974" s="723">
        <v>11.05</v>
      </c>
    </row>
    <row r="1975" spans="1:2">
      <c r="A1975" s="726">
        <v>43882</v>
      </c>
      <c r="B1975" s="723">
        <v>11.05</v>
      </c>
    </row>
    <row r="1976" spans="1:2">
      <c r="A1976" s="726">
        <v>43887</v>
      </c>
      <c r="B1976" s="723">
        <v>10.26</v>
      </c>
    </row>
    <row r="1977" spans="1:2">
      <c r="A1977" s="726">
        <v>43888</v>
      </c>
      <c r="B1977" s="723">
        <v>9.94</v>
      </c>
    </row>
    <row r="1978" spans="1:2">
      <c r="A1978" s="726">
        <v>43889</v>
      </c>
      <c r="B1978" s="723">
        <v>10.09</v>
      </c>
    </row>
    <row r="1979" spans="1:2">
      <c r="A1979" s="726">
        <v>43892</v>
      </c>
      <c r="B1979" s="723">
        <v>10.25</v>
      </c>
    </row>
    <row r="1980" spans="1:2">
      <c r="A1980" s="726">
        <v>43893</v>
      </c>
      <c r="B1980" s="723">
        <v>10.49</v>
      </c>
    </row>
    <row r="1981" spans="1:2">
      <c r="A1981" s="726">
        <v>43894</v>
      </c>
      <c r="B1981" s="723">
        <v>10.43</v>
      </c>
    </row>
    <row r="1982" spans="1:2">
      <c r="A1982" s="726">
        <v>43895</v>
      </c>
      <c r="B1982" s="723">
        <v>9.98</v>
      </c>
    </row>
    <row r="1983" spans="1:2">
      <c r="A1983" s="726">
        <v>43896</v>
      </c>
      <c r="B1983" s="723">
        <v>9</v>
      </c>
    </row>
    <row r="1984" spans="1:2">
      <c r="A1984" s="726">
        <v>43899</v>
      </c>
      <c r="B1984" s="723">
        <v>7.54</v>
      </c>
    </row>
    <row r="1985" spans="1:2">
      <c r="A1985" s="726">
        <v>43900</v>
      </c>
      <c r="B1985" s="723">
        <v>8.15</v>
      </c>
    </row>
    <row r="1986" spans="1:2">
      <c r="A1986" s="726">
        <v>43901</v>
      </c>
      <c r="B1986" s="723">
        <v>7.55</v>
      </c>
    </row>
    <row r="1987" spans="1:2">
      <c r="A1987" s="726">
        <v>43902</v>
      </c>
      <c r="B1987" s="723">
        <v>5.98</v>
      </c>
    </row>
    <row r="1988" spans="1:2">
      <c r="A1988" s="726">
        <v>43903</v>
      </c>
      <c r="B1988" s="723">
        <v>6.67</v>
      </c>
    </row>
    <row r="1989" spans="1:2">
      <c r="A1989" s="726">
        <v>43906</v>
      </c>
      <c r="B1989" s="723">
        <v>5.29</v>
      </c>
    </row>
    <row r="1990" spans="1:2">
      <c r="A1990" s="726">
        <v>43907</v>
      </c>
      <c r="B1990" s="723">
        <v>5.91</v>
      </c>
    </row>
    <row r="1991" spans="1:2">
      <c r="A1991" s="726">
        <v>43908</v>
      </c>
      <c r="B1991" s="723">
        <v>4.75</v>
      </c>
    </row>
    <row r="1992" spans="1:2">
      <c r="A1992" s="726">
        <v>43909</v>
      </c>
      <c r="B1992" s="723">
        <v>4.8600000000000003</v>
      </c>
    </row>
    <row r="1993" spans="1:2">
      <c r="A1993" s="726">
        <v>43910</v>
      </c>
      <c r="B1993" s="723">
        <v>4.91</v>
      </c>
    </row>
    <row r="1994" spans="1:2">
      <c r="A1994" s="726">
        <v>43913</v>
      </c>
      <c r="B1994" s="723">
        <v>4.53</v>
      </c>
    </row>
    <row r="1995" spans="1:2">
      <c r="A1995" s="726">
        <v>43914</v>
      </c>
      <c r="B1995" s="723">
        <v>4.4800000000000004</v>
      </c>
    </row>
    <row r="1996" spans="1:2">
      <c r="A1996" s="726">
        <v>43915</v>
      </c>
      <c r="B1996" s="723">
        <v>5</v>
      </c>
    </row>
    <row r="1997" spans="1:2">
      <c r="A1997" s="726">
        <v>43916</v>
      </c>
      <c r="B1997" s="723">
        <v>5.85</v>
      </c>
    </row>
    <row r="1998" spans="1:2">
      <c r="A1998" s="726">
        <v>43917</v>
      </c>
      <c r="B1998" s="723">
        <v>5.32</v>
      </c>
    </row>
    <row r="1999" spans="1:2">
      <c r="A1999" s="726">
        <v>43920</v>
      </c>
      <c r="B1999" s="723">
        <v>5.0599999999999996</v>
      </c>
    </row>
    <row r="2000" spans="1:2">
      <c r="A2000" s="726">
        <v>43921</v>
      </c>
      <c r="B2000" s="723">
        <v>4</v>
      </c>
    </row>
    <row r="2001" spans="1:2">
      <c r="A2001" s="726">
        <v>43922</v>
      </c>
      <c r="B2001" s="723">
        <v>3.87</v>
      </c>
    </row>
    <row r="2002" spans="1:2">
      <c r="A2002" s="726">
        <v>43923</v>
      </c>
      <c r="B2002" s="723">
        <v>3.66</v>
      </c>
    </row>
    <row r="2003" spans="1:2">
      <c r="A2003" s="726">
        <v>43924</v>
      </c>
      <c r="B2003" s="723">
        <v>3.72</v>
      </c>
    </row>
    <row r="2004" spans="1:2">
      <c r="A2004" s="726">
        <v>43927</v>
      </c>
      <c r="B2004" s="723">
        <v>4.2</v>
      </c>
    </row>
    <row r="2005" spans="1:2">
      <c r="A2005" s="726">
        <v>43928</v>
      </c>
      <c r="B2005" s="723">
        <v>4.4800000000000004</v>
      </c>
    </row>
    <row r="2006" spans="1:2">
      <c r="A2006" s="726">
        <v>43929</v>
      </c>
      <c r="B2006" s="723">
        <v>4.5999999999999996</v>
      </c>
    </row>
    <row r="2007" spans="1:2">
      <c r="A2007" s="726">
        <v>43930</v>
      </c>
      <c r="B2007" s="723">
        <v>4.58</v>
      </c>
    </row>
    <row r="2008" spans="1:2">
      <c r="A2008" s="726">
        <v>43934</v>
      </c>
      <c r="B2008" s="723">
        <v>4.87</v>
      </c>
    </row>
    <row r="2009" spans="1:2">
      <c r="A2009" s="726">
        <v>43935</v>
      </c>
      <c r="B2009" s="723">
        <v>4.96</v>
      </c>
    </row>
    <row r="2010" spans="1:2">
      <c r="A2010" s="726">
        <v>43936</v>
      </c>
      <c r="B2010" s="723">
        <v>5.25</v>
      </c>
    </row>
    <row r="2011" spans="1:2">
      <c r="A2011" s="726">
        <v>43937</v>
      </c>
      <c r="B2011" s="723">
        <v>5.1100000000000003</v>
      </c>
    </row>
    <row r="2012" spans="1:2">
      <c r="A2012" s="726">
        <v>43938</v>
      </c>
      <c r="B2012" s="723">
        <v>5.04</v>
      </c>
    </row>
    <row r="2013" spans="1:2">
      <c r="A2013" s="726">
        <v>43941</v>
      </c>
      <c r="B2013" s="723">
        <v>5.09</v>
      </c>
    </row>
    <row r="2014" spans="1:2">
      <c r="A2014" s="726">
        <v>43943</v>
      </c>
      <c r="B2014" s="723">
        <v>5.08</v>
      </c>
    </row>
    <row r="2015" spans="1:2">
      <c r="A2015" s="726">
        <v>43944</v>
      </c>
      <c r="B2015" s="723">
        <v>4.9000000000000004</v>
      </c>
    </row>
    <row r="2016" spans="1:2">
      <c r="A2016" s="726">
        <v>43945</v>
      </c>
      <c r="B2016" s="723">
        <v>4.6100000000000003</v>
      </c>
    </row>
    <row r="2017" spans="1:2">
      <c r="A2017" s="726">
        <v>43948</v>
      </c>
      <c r="B2017" s="723">
        <v>4.5999999999999996</v>
      </c>
    </row>
    <row r="2018" spans="1:2">
      <c r="A2018" s="726">
        <v>43949</v>
      </c>
      <c r="B2018" s="723">
        <v>4.9800000000000004</v>
      </c>
    </row>
    <row r="2019" spans="1:2">
      <c r="A2019" s="726">
        <v>43950</v>
      </c>
      <c r="B2019" s="723">
        <v>5.59</v>
      </c>
    </row>
    <row r="2020" spans="1:2">
      <c r="A2020" s="726">
        <v>43951</v>
      </c>
      <c r="B2020" s="723">
        <v>5.54</v>
      </c>
    </row>
    <row r="2021" spans="1:2">
      <c r="A2021" s="726">
        <v>43955</v>
      </c>
      <c r="B2021" s="723">
        <v>5.22</v>
      </c>
    </row>
    <row r="2022" spans="1:2">
      <c r="A2022" s="726">
        <v>43956</v>
      </c>
      <c r="B2022" s="723">
        <v>4.96</v>
      </c>
    </row>
    <row r="2023" spans="1:2">
      <c r="A2023" s="726">
        <v>43957</v>
      </c>
      <c r="B2023" s="723">
        <v>4.9800000000000004</v>
      </c>
    </row>
    <row r="2024" spans="1:2">
      <c r="A2024" s="726">
        <v>43958</v>
      </c>
      <c r="B2024" s="723">
        <v>4.71</v>
      </c>
    </row>
    <row r="2025" spans="1:2">
      <c r="A2025" s="726">
        <v>43959</v>
      </c>
      <c r="B2025" s="723">
        <v>4.7300000000000004</v>
      </c>
    </row>
    <row r="2026" spans="1:2">
      <c r="A2026" s="726">
        <v>43962</v>
      </c>
      <c r="B2026" s="723">
        <v>4.5199999999999996</v>
      </c>
    </row>
    <row r="2027" spans="1:2">
      <c r="A2027" s="726">
        <v>43963</v>
      </c>
      <c r="B2027" s="723">
        <v>4.3600000000000003</v>
      </c>
    </row>
    <row r="2028" spans="1:2">
      <c r="A2028" s="726">
        <v>43964</v>
      </c>
      <c r="B2028" s="723">
        <v>4.1500000000000004</v>
      </c>
    </row>
    <row r="2029" spans="1:2">
      <c r="A2029" s="726">
        <v>43965</v>
      </c>
      <c r="B2029" s="723">
        <v>4.2</v>
      </c>
    </row>
    <row r="2030" spans="1:2">
      <c r="A2030" s="726">
        <v>43966</v>
      </c>
      <c r="B2030" s="723">
        <v>4.21</v>
      </c>
    </row>
    <row r="2031" spans="1:2">
      <c r="A2031" s="726">
        <v>43969</v>
      </c>
      <c r="B2031" s="723">
        <v>4.6500000000000004</v>
      </c>
    </row>
    <row r="2032" spans="1:2">
      <c r="A2032" s="726">
        <v>43970</v>
      </c>
      <c r="B2032" s="723">
        <v>4.6100000000000003</v>
      </c>
    </row>
    <row r="2033" spans="1:2">
      <c r="A2033" s="726">
        <v>43971</v>
      </c>
      <c r="B2033" s="723">
        <v>4.57</v>
      </c>
    </row>
    <row r="2034" spans="1:2">
      <c r="A2034" s="726">
        <v>43972</v>
      </c>
      <c r="B2034" s="723">
        <v>4.7</v>
      </c>
    </row>
    <row r="2035" spans="1:2">
      <c r="A2035" s="726">
        <v>43973</v>
      </c>
      <c r="B2035" s="723">
        <v>4.3</v>
      </c>
    </row>
    <row r="2036" spans="1:2">
      <c r="A2036" s="726">
        <v>43976</v>
      </c>
      <c r="B2036" s="723">
        <v>4.7300000000000004</v>
      </c>
    </row>
    <row r="2037" spans="1:2">
      <c r="A2037" s="726">
        <v>43977</v>
      </c>
      <c r="B2037" s="723">
        <v>4.8099999999999996</v>
      </c>
    </row>
    <row r="2038" spans="1:2">
      <c r="A2038" s="726">
        <v>43978</v>
      </c>
      <c r="B2038" s="723">
        <v>5.3</v>
      </c>
    </row>
    <row r="2039" spans="1:2">
      <c r="A2039" s="726">
        <v>43979</v>
      </c>
      <c r="B2039" s="723">
        <v>5.23</v>
      </c>
    </row>
    <row r="2040" spans="1:2">
      <c r="A2040" s="726">
        <v>43980</v>
      </c>
      <c r="B2040" s="723">
        <v>5.26</v>
      </c>
    </row>
    <row r="2041" spans="1:2">
      <c r="A2041" s="726">
        <v>43983</v>
      </c>
      <c r="B2041" s="723">
        <v>5.63</v>
      </c>
    </row>
    <row r="2042" spans="1:2">
      <c r="A2042" s="726">
        <v>43984</v>
      </c>
      <c r="B2042" s="723">
        <v>6.4</v>
      </c>
    </row>
    <row r="2043" spans="1:2">
      <c r="A2043" s="726">
        <v>43985</v>
      </c>
      <c r="B2043" s="723">
        <v>6.78</v>
      </c>
    </row>
    <row r="2044" spans="1:2">
      <c r="A2044" s="726">
        <v>43986</v>
      </c>
      <c r="B2044" s="723">
        <v>6.74</v>
      </c>
    </row>
    <row r="2045" spans="1:2">
      <c r="A2045" s="726">
        <v>43987</v>
      </c>
      <c r="B2045" s="723">
        <v>6.9</v>
      </c>
    </row>
    <row r="2046" spans="1:2">
      <c r="A2046" s="726">
        <v>43990</v>
      </c>
      <c r="B2046" s="723">
        <v>6.9</v>
      </c>
    </row>
    <row r="2047" spans="1:2">
      <c r="A2047" s="726">
        <v>43991</v>
      </c>
      <c r="B2047" s="723">
        <v>6.95</v>
      </c>
    </row>
    <row r="2048" spans="1:2">
      <c r="A2048" s="726">
        <v>43992</v>
      </c>
      <c r="B2048" s="723">
        <v>6.66</v>
      </c>
    </row>
    <row r="2049" spans="1:2">
      <c r="A2049" s="726">
        <v>43994</v>
      </c>
      <c r="B2049" s="723">
        <v>6.35</v>
      </c>
    </row>
    <row r="2050" spans="1:2">
      <c r="A2050" s="726">
        <v>43997</v>
      </c>
      <c r="B2050" s="723">
        <v>6.39</v>
      </c>
    </row>
    <row r="2051" spans="1:2">
      <c r="A2051" s="726">
        <v>43998</v>
      </c>
      <c r="B2051" s="723">
        <v>6.15</v>
      </c>
    </row>
    <row r="2052" spans="1:2">
      <c r="A2052" s="726">
        <v>43999</v>
      </c>
      <c r="B2052" s="723">
        <v>6.43</v>
      </c>
    </row>
    <row r="2053" spans="1:2">
      <c r="A2053" s="726">
        <v>44000</v>
      </c>
      <c r="B2053" s="723">
        <v>6.33</v>
      </c>
    </row>
    <row r="2054" spans="1:2">
      <c r="A2054" s="726">
        <v>44001</v>
      </c>
      <c r="B2054" s="723">
        <v>6.31</v>
      </c>
    </row>
    <row r="2055" spans="1:2">
      <c r="A2055" s="726">
        <v>44004</v>
      </c>
      <c r="B2055" s="723">
        <v>6.61</v>
      </c>
    </row>
    <row r="2056" spans="1:2">
      <c r="A2056" s="726">
        <v>44005</v>
      </c>
      <c r="B2056" s="723">
        <v>7.01</v>
      </c>
    </row>
    <row r="2057" spans="1:2">
      <c r="A2057" s="726">
        <v>44006</v>
      </c>
      <c r="B2057" s="723">
        <v>6.76</v>
      </c>
    </row>
    <row r="2058" spans="1:2">
      <c r="A2058" s="726">
        <v>44007</v>
      </c>
      <c r="B2058" s="723">
        <v>6.71</v>
      </c>
    </row>
    <row r="2059" spans="1:2">
      <c r="A2059" s="726">
        <v>44008</v>
      </c>
      <c r="B2059" s="723">
        <v>6.36</v>
      </c>
    </row>
    <row r="2060" spans="1:2">
      <c r="A2060" s="726">
        <v>44011</v>
      </c>
      <c r="B2060" s="723">
        <v>6.55</v>
      </c>
    </row>
    <row r="2061" spans="1:2">
      <c r="A2061" s="726">
        <v>44012</v>
      </c>
      <c r="B2061" s="723">
        <v>6.61</v>
      </c>
    </row>
    <row r="2062" spans="1:2">
      <c r="A2062" s="726">
        <v>44013</v>
      </c>
      <c r="B2062" s="723">
        <v>6.97</v>
      </c>
    </row>
    <row r="2063" spans="1:2">
      <c r="A2063" s="726">
        <v>44014</v>
      </c>
      <c r="B2063" s="723">
        <v>6.92</v>
      </c>
    </row>
    <row r="2064" spans="1:2">
      <c r="A2064" s="726">
        <v>44015</v>
      </c>
      <c r="B2064" s="723">
        <v>7.2</v>
      </c>
    </row>
    <row r="2065" spans="1:2">
      <c r="A2065" s="726">
        <v>44018</v>
      </c>
      <c r="B2065" s="723">
        <v>7.6</v>
      </c>
    </row>
    <row r="2066" spans="1:2">
      <c r="A2066" s="726">
        <v>44019</v>
      </c>
      <c r="B2066" s="723">
        <v>7.45</v>
      </c>
    </row>
    <row r="2067" spans="1:2">
      <c r="A2067" s="726">
        <v>44020</v>
      </c>
      <c r="B2067" s="723">
        <v>7.66</v>
      </c>
    </row>
    <row r="2068" spans="1:2">
      <c r="A2068" s="726">
        <v>44021</v>
      </c>
      <c r="B2068" s="723">
        <v>7.78</v>
      </c>
    </row>
    <row r="2069" spans="1:2">
      <c r="A2069" s="726">
        <v>44022</v>
      </c>
      <c r="B2069" s="723">
        <v>8.64</v>
      </c>
    </row>
    <row r="2070" spans="1:2">
      <c r="A2070" s="726">
        <v>44025</v>
      </c>
      <c r="B2070" s="723">
        <v>8.68</v>
      </c>
    </row>
    <row r="2071" spans="1:2">
      <c r="A2071" s="726">
        <v>44026</v>
      </c>
      <c r="B2071" s="723">
        <v>8.6199999999999992</v>
      </c>
    </row>
    <row r="2072" spans="1:2">
      <c r="A2072" s="726">
        <v>44027</v>
      </c>
      <c r="B2072" s="723">
        <v>8.75</v>
      </c>
    </row>
    <row r="2073" spans="1:2">
      <c r="A2073" s="726">
        <v>44028</v>
      </c>
      <c r="B2073" s="723">
        <v>9.19</v>
      </c>
    </row>
    <row r="2074" spans="1:2">
      <c r="A2074" s="726">
        <v>44029</v>
      </c>
      <c r="B2074" s="723">
        <v>9.35</v>
      </c>
    </row>
    <row r="2075" spans="1:2">
      <c r="A2075" s="726">
        <v>44032</v>
      </c>
      <c r="B2075" s="723">
        <v>9.6</v>
      </c>
    </row>
    <row r="2076" spans="1:2">
      <c r="A2076" s="726">
        <v>44033</v>
      </c>
      <c r="B2076" s="723">
        <v>9.4</v>
      </c>
    </row>
    <row r="2077" spans="1:2">
      <c r="A2077" s="726">
        <v>44034</v>
      </c>
      <c r="B2077" s="723">
        <v>9.39</v>
      </c>
    </row>
    <row r="2078" spans="1:2">
      <c r="A2078" s="726">
        <v>44035</v>
      </c>
      <c r="B2078" s="723">
        <v>8.75</v>
      </c>
    </row>
    <row r="2079" spans="1:2">
      <c r="A2079" s="726">
        <v>44036</v>
      </c>
      <c r="B2079" s="723">
        <v>8.2799999999999994</v>
      </c>
    </row>
    <row r="2080" spans="1:2">
      <c r="A2080" s="726">
        <v>44039</v>
      </c>
      <c r="B2080" s="723">
        <v>8.33</v>
      </c>
    </row>
    <row r="2081" spans="1:2">
      <c r="A2081" s="726">
        <v>44040</v>
      </c>
      <c r="B2081" s="723">
        <v>9</v>
      </c>
    </row>
    <row r="2082" spans="1:2">
      <c r="A2082" s="726">
        <v>44041</v>
      </c>
      <c r="B2082" s="723">
        <v>9.24</v>
      </c>
    </row>
    <row r="2083" spans="1:2">
      <c r="A2083" s="726">
        <v>44042</v>
      </c>
      <c r="B2083" s="723">
        <v>9.4600000000000009</v>
      </c>
    </row>
    <row r="2084" spans="1:2">
      <c r="A2084" s="726">
        <v>44043</v>
      </c>
      <c r="B2084" s="723">
        <v>8.2799999999999994</v>
      </c>
    </row>
    <row r="2085" spans="1:2">
      <c r="A2085" s="726">
        <v>44046</v>
      </c>
      <c r="B2085" s="723">
        <v>7.85</v>
      </c>
    </row>
    <row r="2086" spans="1:2">
      <c r="A2086" s="726">
        <v>44047</v>
      </c>
      <c r="B2086" s="723">
        <v>7.4</v>
      </c>
    </row>
    <row r="2087" spans="1:2">
      <c r="A2087" s="726">
        <v>44048</v>
      </c>
      <c r="B2087" s="723">
        <v>7.38</v>
      </c>
    </row>
    <row r="2088" spans="1:2">
      <c r="A2088" s="726">
        <v>44049</v>
      </c>
      <c r="B2088" s="723">
        <v>7.27</v>
      </c>
    </row>
    <row r="2089" spans="1:2">
      <c r="A2089" s="726">
        <v>44050</v>
      </c>
      <c r="B2089" s="723">
        <v>7.29</v>
      </c>
    </row>
    <row r="2090" spans="1:2">
      <c r="A2090" s="726">
        <v>44053</v>
      </c>
      <c r="B2090" s="723">
        <v>7.39</v>
      </c>
    </row>
    <row r="2091" spans="1:2">
      <c r="A2091" s="726">
        <v>44054</v>
      </c>
      <c r="B2091" s="723">
        <v>7.33</v>
      </c>
    </row>
    <row r="2092" spans="1:2">
      <c r="A2092" s="726">
        <v>44055</v>
      </c>
      <c r="B2092" s="723">
        <v>7.19</v>
      </c>
    </row>
    <row r="2093" spans="1:2">
      <c r="A2093" s="726">
        <v>44056</v>
      </c>
      <c r="B2093" s="723">
        <v>6.92</v>
      </c>
    </row>
    <row r="2094" spans="1:2">
      <c r="A2094" s="726">
        <v>44057</v>
      </c>
      <c r="B2094" s="723">
        <v>7.19</v>
      </c>
    </row>
    <row r="2095" spans="1:2">
      <c r="A2095" s="726">
        <v>44060</v>
      </c>
      <c r="B2095" s="723">
        <v>6.88</v>
      </c>
    </row>
    <row r="2096" spans="1:2">
      <c r="A2096" s="726">
        <v>44061</v>
      </c>
      <c r="B2096" s="723">
        <v>6.96</v>
      </c>
    </row>
    <row r="2097" spans="1:2">
      <c r="A2097" s="726">
        <v>44062</v>
      </c>
      <c r="B2097" s="723">
        <v>6.58</v>
      </c>
    </row>
    <row r="2098" spans="1:2">
      <c r="A2098" s="726">
        <v>44063</v>
      </c>
      <c r="B2098" s="723">
        <v>6.57</v>
      </c>
    </row>
    <row r="2099" spans="1:2">
      <c r="A2099" s="726">
        <v>44064</v>
      </c>
      <c r="B2099" s="723">
        <v>6.56</v>
      </c>
    </row>
    <row r="2100" spans="1:2">
      <c r="A2100" s="726">
        <v>44067</v>
      </c>
      <c r="B2100" s="723">
        <v>6.37</v>
      </c>
    </row>
    <row r="2101" spans="1:2">
      <c r="A2101" s="726">
        <v>44068</v>
      </c>
      <c r="B2101" s="723">
        <v>6.2</v>
      </c>
    </row>
    <row r="2102" spans="1:2">
      <c r="A2102" s="726">
        <v>44069</v>
      </c>
      <c r="B2102" s="723">
        <v>6.06</v>
      </c>
    </row>
    <row r="2103" spans="1:2">
      <c r="A2103" s="726">
        <v>44070</v>
      </c>
      <c r="B2103" s="723">
        <v>6.07</v>
      </c>
    </row>
    <row r="2104" spans="1:2">
      <c r="A2104" s="726">
        <v>44071</v>
      </c>
      <c r="B2104" s="723">
        <v>6.01</v>
      </c>
    </row>
    <row r="2105" spans="1:2">
      <c r="A2105" s="726">
        <v>44074</v>
      </c>
      <c r="B2105" s="723">
        <v>5.7</v>
      </c>
    </row>
    <row r="2106" spans="1:2">
      <c r="A2106" s="726">
        <v>44075</v>
      </c>
      <c r="B2106" s="723">
        <v>5.95</v>
      </c>
    </row>
    <row r="2107" spans="1:2">
      <c r="A2107" s="726">
        <v>44076</v>
      </c>
      <c r="B2107" s="723">
        <v>5.93</v>
      </c>
    </row>
    <row r="2108" spans="1:2">
      <c r="A2108" s="726">
        <v>44077</v>
      </c>
      <c r="B2108" s="723">
        <v>5.8</v>
      </c>
    </row>
    <row r="2109" spans="1:2">
      <c r="A2109" s="726">
        <v>44078</v>
      </c>
      <c r="B2109" s="723">
        <v>6.01</v>
      </c>
    </row>
    <row r="2110" spans="1:2">
      <c r="A2110" s="726">
        <v>44082</v>
      </c>
      <c r="B2110" s="723">
        <v>6.15</v>
      </c>
    </row>
    <row r="2111" spans="1:2">
      <c r="A2111" s="726">
        <v>44083</v>
      </c>
      <c r="B2111" s="723">
        <v>5.9</v>
      </c>
    </row>
    <row r="2112" spans="1:2">
      <c r="A2112" s="726">
        <v>44084</v>
      </c>
      <c r="B2112" s="723">
        <v>5.88</v>
      </c>
    </row>
    <row r="2113" spans="1:2">
      <c r="A2113" s="726">
        <v>44085</v>
      </c>
      <c r="B2113" s="723">
        <v>5.7</v>
      </c>
    </row>
    <row r="2114" spans="1:2">
      <c r="A2114" s="726">
        <v>44088</v>
      </c>
      <c r="B2114" s="723">
        <v>5.98</v>
      </c>
    </row>
    <row r="2115" spans="1:2">
      <c r="A2115" s="726">
        <v>44089</v>
      </c>
      <c r="B2115" s="723">
        <v>5.8</v>
      </c>
    </row>
    <row r="2116" spans="1:2">
      <c r="A2116" s="726">
        <v>44090</v>
      </c>
      <c r="B2116" s="723">
        <v>5.83</v>
      </c>
    </row>
    <row r="2117" spans="1:2">
      <c r="A2117" s="726">
        <v>44091</v>
      </c>
      <c r="B2117" s="723">
        <v>5.77</v>
      </c>
    </row>
    <row r="2118" spans="1:2">
      <c r="A2118" s="726">
        <v>44092</v>
      </c>
      <c r="B2118" s="723">
        <v>5.53</v>
      </c>
    </row>
    <row r="2119" spans="1:2">
      <c r="A2119" s="726">
        <v>44095</v>
      </c>
      <c r="B2119" s="723">
        <v>5.56</v>
      </c>
    </row>
    <row r="2120" spans="1:2">
      <c r="A2120" s="726">
        <v>44096</v>
      </c>
      <c r="B2120" s="723">
        <v>5.67</v>
      </c>
    </row>
    <row r="2121" spans="1:2">
      <c r="A2121" s="726">
        <v>44097</v>
      </c>
      <c r="B2121" s="723">
        <v>5.51</v>
      </c>
    </row>
    <row r="2122" spans="1:2">
      <c r="A2122" s="726">
        <v>44098</v>
      </c>
      <c r="B2122" s="723">
        <v>5.5</v>
      </c>
    </row>
    <row r="2123" spans="1:2">
      <c r="A2123" s="726">
        <v>44099</v>
      </c>
      <c r="B2123" s="723">
        <v>5.58</v>
      </c>
    </row>
    <row r="2124" spans="1:2">
      <c r="A2124" s="726">
        <v>44102</v>
      </c>
      <c r="B2124" s="723">
        <v>5.33</v>
      </c>
    </row>
    <row r="2125" spans="1:2">
      <c r="A2125" s="726">
        <v>44103</v>
      </c>
      <c r="B2125" s="723">
        <v>5.21</v>
      </c>
    </row>
    <row r="2126" spans="1:2">
      <c r="A2126" s="726">
        <v>44104</v>
      </c>
      <c r="B2126" s="723">
        <v>5.18</v>
      </c>
    </row>
    <row r="2127" spans="1:2">
      <c r="A2127" s="726">
        <v>44105</v>
      </c>
      <c r="B2127" s="723">
        <v>5.52</v>
      </c>
    </row>
    <row r="2128" spans="1:2">
      <c r="A2128" s="726">
        <v>44106</v>
      </c>
      <c r="B2128" s="723">
        <v>5.4</v>
      </c>
    </row>
    <row r="2129" spans="1:2">
      <c r="A2129" s="726">
        <v>44109</v>
      </c>
      <c r="B2129" s="723">
        <v>5.31</v>
      </c>
    </row>
    <row r="2130" spans="1:2">
      <c r="A2130" s="726">
        <v>44110</v>
      </c>
      <c r="B2130" s="723">
        <v>5.24</v>
      </c>
    </row>
    <row r="2131" spans="1:2">
      <c r="A2131" s="726">
        <v>44111</v>
      </c>
      <c r="B2131" s="723">
        <v>5.2</v>
      </c>
    </row>
    <row r="2132" spans="1:2">
      <c r="A2132" s="726">
        <v>44112</v>
      </c>
      <c r="B2132" s="723">
        <v>5.38</v>
      </c>
    </row>
    <row r="2133" spans="1:2">
      <c r="A2133" s="726">
        <v>44113</v>
      </c>
      <c r="B2133" s="723">
        <v>5.25</v>
      </c>
    </row>
    <row r="2134" spans="1:2">
      <c r="A2134" s="726">
        <v>44117</v>
      </c>
      <c r="B2134" s="723">
        <v>5.21</v>
      </c>
    </row>
    <row r="2135" spans="1:2">
      <c r="A2135" s="726">
        <v>44118</v>
      </c>
      <c r="B2135" s="723">
        <v>5.22</v>
      </c>
    </row>
    <row r="2136" spans="1:2">
      <c r="A2136" s="726">
        <v>44119</v>
      </c>
      <c r="B2136" s="723">
        <v>5.04</v>
      </c>
    </row>
    <row r="2137" spans="1:2">
      <c r="A2137" s="726">
        <v>44120</v>
      </c>
      <c r="B2137" s="723">
        <v>4.83</v>
      </c>
    </row>
    <row r="2138" spans="1:2">
      <c r="A2138" s="726">
        <v>44123</v>
      </c>
      <c r="B2138" s="723">
        <v>4.8099999999999996</v>
      </c>
    </row>
    <row r="2139" spans="1:2">
      <c r="A2139" s="726">
        <v>44124</v>
      </c>
      <c r="B2139" s="723">
        <v>4.9400000000000004</v>
      </c>
    </row>
    <row r="2140" spans="1:2">
      <c r="A2140" s="726">
        <v>44125</v>
      </c>
      <c r="B2140" s="723">
        <v>5.04</v>
      </c>
    </row>
    <row r="2141" spans="1:2">
      <c r="A2141" s="726">
        <v>44126</v>
      </c>
      <c r="B2141" s="723">
        <v>4.91</v>
      </c>
    </row>
    <row r="2142" spans="1:2">
      <c r="A2142" s="726">
        <v>44127</v>
      </c>
      <c r="B2142" s="723">
        <v>4.8499999999999996</v>
      </c>
    </row>
    <row r="2143" spans="1:2">
      <c r="A2143" s="726">
        <v>44130</v>
      </c>
      <c r="B2143" s="723">
        <v>4.8</v>
      </c>
    </row>
    <row r="2144" spans="1:2">
      <c r="A2144" s="726">
        <v>44131</v>
      </c>
      <c r="B2144" s="723">
        <v>4.62</v>
      </c>
    </row>
    <row r="2145" spans="1:2">
      <c r="A2145" s="726">
        <v>44132</v>
      </c>
      <c r="B2145" s="723">
        <v>4.25</v>
      </c>
    </row>
    <row r="2146" spans="1:2">
      <c r="A2146" s="726">
        <v>44133</v>
      </c>
      <c r="B2146" s="723">
        <v>4.54</v>
      </c>
    </row>
    <row r="2147" spans="1:2">
      <c r="A2147" s="726">
        <v>44134</v>
      </c>
      <c r="B2147" s="723">
        <v>4.29</v>
      </c>
    </row>
    <row r="2148" spans="1:2">
      <c r="A2148" s="726">
        <v>44138</v>
      </c>
      <c r="B2148" s="723">
        <v>4.2</v>
      </c>
    </row>
    <row r="2149" spans="1:2">
      <c r="A2149" s="726">
        <v>44139</v>
      </c>
      <c r="B2149" s="723">
        <v>4.47</v>
      </c>
    </row>
    <row r="2150" spans="1:2">
      <c r="A2150" s="726">
        <v>44140</v>
      </c>
      <c r="B2150" s="723">
        <v>4.3899999999999997</v>
      </c>
    </row>
    <row r="2151" spans="1:2">
      <c r="A2151" s="726">
        <v>44141</v>
      </c>
      <c r="B2151" s="723">
        <v>4.5</v>
      </c>
    </row>
    <row r="2152" spans="1:2">
      <c r="A2152" s="726">
        <v>44144</v>
      </c>
      <c r="B2152" s="723">
        <v>4.92</v>
      </c>
    </row>
    <row r="2153" spans="1:2">
      <c r="A2153" s="726">
        <v>44145</v>
      </c>
      <c r="B2153" s="723">
        <v>4.9000000000000004</v>
      </c>
    </row>
    <row r="2154" spans="1:2">
      <c r="A2154" s="726">
        <v>44146</v>
      </c>
      <c r="B2154" s="723">
        <v>4.71</v>
      </c>
    </row>
    <row r="2155" spans="1:2">
      <c r="A2155" s="726">
        <v>44147</v>
      </c>
      <c r="B2155" s="723">
        <v>4.58</v>
      </c>
    </row>
    <row r="2156" spans="1:2">
      <c r="A2156" s="726">
        <v>44148</v>
      </c>
      <c r="B2156" s="723">
        <v>4.76</v>
      </c>
    </row>
    <row r="2157" spans="1:2">
      <c r="A2157" s="726">
        <v>44151</v>
      </c>
      <c r="B2157" s="723">
        <v>4.75</v>
      </c>
    </row>
    <row r="2158" spans="1:2">
      <c r="A2158" s="726">
        <v>44152</v>
      </c>
      <c r="B2158" s="723">
        <v>4.87</v>
      </c>
    </row>
    <row r="2159" spans="1:2">
      <c r="A2159" s="726">
        <v>44153</v>
      </c>
      <c r="B2159" s="723">
        <v>5.13</v>
      </c>
    </row>
    <row r="2160" spans="1:2">
      <c r="A2160" s="726">
        <v>44154</v>
      </c>
      <c r="B2160" s="723">
        <v>4.9800000000000004</v>
      </c>
    </row>
    <row r="2161" spans="1:2">
      <c r="A2161" s="726">
        <v>44155</v>
      </c>
      <c r="B2161" s="723">
        <v>5.12</v>
      </c>
    </row>
    <row r="2162" spans="1:2">
      <c r="A2162" s="726">
        <v>44158</v>
      </c>
      <c r="B2162" s="723">
        <v>5.04</v>
      </c>
    </row>
    <row r="2163" spans="1:2">
      <c r="A2163" s="726">
        <v>44159</v>
      </c>
      <c r="B2163" s="723">
        <v>5.0199999999999996</v>
      </c>
    </row>
    <row r="2164" spans="1:2">
      <c r="A2164" s="726">
        <v>44160</v>
      </c>
      <c r="B2164" s="723">
        <v>4.88</v>
      </c>
    </row>
    <row r="2165" spans="1:2">
      <c r="A2165" s="726">
        <v>44161</v>
      </c>
      <c r="B2165" s="723">
        <v>5.09</v>
      </c>
    </row>
    <row r="2166" spans="1:2">
      <c r="A2166" s="726">
        <v>44162</v>
      </c>
      <c r="B2166" s="723">
        <v>4.8899999999999997</v>
      </c>
    </row>
    <row r="2167" spans="1:2">
      <c r="A2167" s="726">
        <v>44165</v>
      </c>
      <c r="B2167" s="723">
        <v>4.6900000000000004</v>
      </c>
    </row>
    <row r="2168" spans="1:2">
      <c r="A2168" s="726">
        <v>44166</v>
      </c>
      <c r="B2168" s="723">
        <v>5</v>
      </c>
    </row>
    <row r="2169" spans="1:2">
      <c r="A2169" s="726">
        <v>44167</v>
      </c>
      <c r="B2169" s="723">
        <v>5.17</v>
      </c>
    </row>
    <row r="2170" spans="1:2">
      <c r="A2170" s="726">
        <v>44168</v>
      </c>
      <c r="B2170" s="723">
        <v>5.26</v>
      </c>
    </row>
    <row r="2171" spans="1:2">
      <c r="A2171" s="726">
        <v>44169</v>
      </c>
      <c r="B2171" s="723">
        <v>5.2</v>
      </c>
    </row>
    <row r="2172" spans="1:2">
      <c r="A2172" s="726">
        <v>44172</v>
      </c>
      <c r="B2172" s="723">
        <v>5.1100000000000003</v>
      </c>
    </row>
    <row r="2173" spans="1:2">
      <c r="A2173" s="726">
        <v>44173</v>
      </c>
      <c r="B2173" s="723">
        <v>5.12</v>
      </c>
    </row>
    <row r="2174" spans="1:2">
      <c r="A2174" s="726">
        <v>44174</v>
      </c>
      <c r="B2174" s="723">
        <v>5.05</v>
      </c>
    </row>
    <row r="2175" spans="1:2">
      <c r="A2175" s="726">
        <v>44175</v>
      </c>
      <c r="B2175" s="723">
        <v>5.22</v>
      </c>
    </row>
    <row r="2176" spans="1:2">
      <c r="A2176" s="726">
        <v>44176</v>
      </c>
      <c r="B2176" s="723">
        <v>5.3</v>
      </c>
    </row>
    <row r="2177" spans="1:2">
      <c r="A2177" s="726">
        <v>44179</v>
      </c>
      <c r="B2177" s="723">
        <v>5.01</v>
      </c>
    </row>
    <row r="2178" spans="1:2">
      <c r="A2178" s="726">
        <v>44180</v>
      </c>
      <c r="B2178" s="723">
        <v>4.87</v>
      </c>
    </row>
    <row r="2179" spans="1:2">
      <c r="A2179" s="726">
        <v>44181</v>
      </c>
      <c r="B2179" s="723">
        <v>4.92</v>
      </c>
    </row>
    <row r="2180" spans="1:2">
      <c r="A2180" s="726">
        <v>44182</v>
      </c>
      <c r="B2180" s="723">
        <v>4.82</v>
      </c>
    </row>
    <row r="2181" spans="1:2">
      <c r="A2181" s="726">
        <v>44183</v>
      </c>
      <c r="B2181" s="723">
        <v>4.78</v>
      </c>
    </row>
    <row r="2182" spans="1:2">
      <c r="A2182" s="726">
        <v>44186</v>
      </c>
      <c r="B2182" s="723">
        <v>4.6399999999999997</v>
      </c>
    </row>
    <row r="2183" spans="1:2">
      <c r="A2183" s="726">
        <v>44187</v>
      </c>
      <c r="B2183" s="723">
        <v>4.5</v>
      </c>
    </row>
    <row r="2184" spans="1:2">
      <c r="A2184" s="726">
        <v>44188</v>
      </c>
      <c r="B2184" s="723">
        <v>4.5999999999999996</v>
      </c>
    </row>
    <row r="2185" spans="1:2">
      <c r="A2185" s="726">
        <v>44193</v>
      </c>
      <c r="B2185" s="723">
        <v>4.5999999999999996</v>
      </c>
    </row>
    <row r="2186" spans="1:2">
      <c r="A2186" s="726">
        <v>44194</v>
      </c>
      <c r="B2186" s="723">
        <v>4.6900000000000004</v>
      </c>
    </row>
    <row r="2187" spans="1:2">
      <c r="A2187" s="726">
        <v>44195</v>
      </c>
      <c r="B2187" s="723">
        <v>4.63</v>
      </c>
    </row>
    <row r="2188" spans="1:2">
      <c r="A2188" s="726">
        <v>44200</v>
      </c>
      <c r="B2188" s="723">
        <v>4.7</v>
      </c>
    </row>
    <row r="2189" spans="1:2">
      <c r="A2189" s="726">
        <v>44201</v>
      </c>
      <c r="B2189" s="723">
        <v>4.67</v>
      </c>
    </row>
    <row r="2190" spans="1:2">
      <c r="A2190" s="726">
        <v>44202</v>
      </c>
      <c r="B2190" s="723">
        <v>4.5199999999999996</v>
      </c>
    </row>
    <row r="2191" spans="1:2">
      <c r="A2191" s="726">
        <v>44203</v>
      </c>
      <c r="B2191" s="723">
        <v>4.62</v>
      </c>
    </row>
    <row r="2192" spans="1:2">
      <c r="A2192" s="726">
        <v>44204</v>
      </c>
      <c r="B2192" s="723">
        <v>4.82</v>
      </c>
    </row>
    <row r="2193" spans="1:2">
      <c r="A2193" s="726">
        <v>44207</v>
      </c>
      <c r="B2193" s="723">
        <v>4.62</v>
      </c>
    </row>
    <row r="2194" spans="1:2">
      <c r="A2194" s="726">
        <v>44208</v>
      </c>
      <c r="B2194" s="723">
        <v>4.6500000000000004</v>
      </c>
    </row>
    <row r="2195" spans="1:2">
      <c r="A2195" s="726">
        <v>44209</v>
      </c>
      <c r="B2195" s="723">
        <v>4.63</v>
      </c>
    </row>
    <row r="2196" spans="1:2">
      <c r="A2196" s="726">
        <v>44210</v>
      </c>
      <c r="B2196" s="723">
        <v>4.7699999999999996</v>
      </c>
    </row>
    <row r="2197" spans="1:2">
      <c r="A2197" s="726">
        <v>44211</v>
      </c>
      <c r="B2197" s="723">
        <v>4.76</v>
      </c>
    </row>
    <row r="2198" spans="1:2">
      <c r="A2198" s="726">
        <v>44214</v>
      </c>
      <c r="B2198" s="723">
        <v>4.6900000000000004</v>
      </c>
    </row>
    <row r="2199" spans="1:2">
      <c r="A2199" s="726">
        <v>44215</v>
      </c>
      <c r="B2199" s="723">
        <v>4.63</v>
      </c>
    </row>
    <row r="2200" spans="1:2">
      <c r="A2200" s="726">
        <v>44216</v>
      </c>
      <c r="B2200" s="723">
        <v>4.6399999999999997</v>
      </c>
    </row>
    <row r="2201" spans="1:2">
      <c r="A2201" s="726">
        <v>44217</v>
      </c>
      <c r="B2201" s="723">
        <v>4.5</v>
      </c>
    </row>
    <row r="2202" spans="1:2">
      <c r="A2202" s="726">
        <v>44218</v>
      </c>
      <c r="B2202" s="723">
        <v>4.41</v>
      </c>
    </row>
    <row r="2203" spans="1:2">
      <c r="A2203" s="726">
        <v>44222</v>
      </c>
      <c r="B2203" s="723">
        <v>4.33</v>
      </c>
    </row>
    <row r="2204" spans="1:2">
      <c r="A2204" s="726">
        <v>44223</v>
      </c>
      <c r="B2204" s="723">
        <v>4.37</v>
      </c>
    </row>
    <row r="2205" spans="1:2">
      <c r="A2205" s="726">
        <v>44224</v>
      </c>
      <c r="B2205" s="723">
        <v>4.59</v>
      </c>
    </row>
    <row r="2206" spans="1:2">
      <c r="A2206" s="726">
        <v>44225</v>
      </c>
      <c r="B2206" s="723">
        <v>4.5199999999999996</v>
      </c>
    </row>
    <row r="2207" spans="1:2">
      <c r="A2207" s="726">
        <v>44228</v>
      </c>
      <c r="B2207" s="723">
        <v>4.54</v>
      </c>
    </row>
    <row r="2208" spans="1:2">
      <c r="A2208" s="726">
        <v>44229</v>
      </c>
      <c r="B2208" s="723">
        <v>4.6500000000000004</v>
      </c>
    </row>
    <row r="2209" spans="1:2">
      <c r="A2209" s="726">
        <v>44230</v>
      </c>
      <c r="B2209" s="723">
        <v>4.74</v>
      </c>
    </row>
    <row r="2210" spans="1:2">
      <c r="A2210" s="726">
        <v>44231</v>
      </c>
      <c r="B2210" s="723">
        <v>4.62</v>
      </c>
    </row>
    <row r="2211" spans="1:2">
      <c r="A2211" s="726">
        <v>44232</v>
      </c>
      <c r="B2211" s="723">
        <v>4.63</v>
      </c>
    </row>
    <row r="2212" spans="1:2">
      <c r="A2212" s="726">
        <v>44235</v>
      </c>
      <c r="B2212" s="723">
        <v>4.47</v>
      </c>
    </row>
    <row r="2213" spans="1:2">
      <c r="A2213" s="726">
        <v>44236</v>
      </c>
      <c r="B2213" s="723">
        <v>4.42</v>
      </c>
    </row>
    <row r="2214" spans="1:2">
      <c r="A2214" s="726">
        <v>44237</v>
      </c>
      <c r="B2214" s="723">
        <v>4.24</v>
      </c>
    </row>
    <row r="2215" spans="1:2">
      <c r="A2215" s="726">
        <v>44238</v>
      </c>
      <c r="B2215" s="723">
        <v>4.2300000000000004</v>
      </c>
    </row>
    <row r="2216" spans="1:2">
      <c r="A2216" s="726">
        <v>44239</v>
      </c>
      <c r="B2216" s="723">
        <v>4.1900000000000004</v>
      </c>
    </row>
    <row r="2217" spans="1:2">
      <c r="A2217" s="726">
        <v>44244</v>
      </c>
      <c r="B2217" s="723">
        <v>4.26</v>
      </c>
    </row>
    <row r="2218" spans="1:2">
      <c r="A2218" s="726">
        <v>44245</v>
      </c>
      <c r="B2218" s="723">
        <v>4.2</v>
      </c>
    </row>
    <row r="2219" spans="1:2">
      <c r="A2219" s="726">
        <v>44246</v>
      </c>
      <c r="B2219" s="723">
        <v>4.18</v>
      </c>
    </row>
    <row r="2220" spans="1:2">
      <c r="A2220" s="726">
        <v>44249</v>
      </c>
      <c r="B2220" s="723">
        <v>3.98</v>
      </c>
    </row>
    <row r="2221" spans="1:2">
      <c r="A2221" s="726">
        <v>44250</v>
      </c>
      <c r="B2221" s="723">
        <v>3.96</v>
      </c>
    </row>
    <row r="2222" spans="1:2">
      <c r="A2222" s="726">
        <v>44251</v>
      </c>
      <c r="B2222" s="723">
        <v>3.9</v>
      </c>
    </row>
    <row r="2223" spans="1:2">
      <c r="A2223" s="726">
        <v>44252</v>
      </c>
      <c r="B2223" s="723">
        <v>3.83</v>
      </c>
    </row>
    <row r="2224" spans="1:2">
      <c r="A2224" s="726">
        <v>44253</v>
      </c>
      <c r="B2224" s="723">
        <v>3.74</v>
      </c>
    </row>
    <row r="2225" spans="1:2">
      <c r="A2225" s="726">
        <v>44256</v>
      </c>
      <c r="B2225" s="723">
        <v>3.61</v>
      </c>
    </row>
    <row r="2226" spans="1:2">
      <c r="A2226" s="726">
        <v>44257</v>
      </c>
      <c r="B2226" s="723">
        <v>3.63</v>
      </c>
    </row>
    <row r="2227" spans="1:2">
      <c r="A2227" s="726">
        <v>44258</v>
      </c>
      <c r="B2227" s="723">
        <v>3.67</v>
      </c>
    </row>
    <row r="2228" spans="1:2">
      <c r="A2228" s="726">
        <v>44259</v>
      </c>
      <c r="B2228" s="723">
        <v>3.7</v>
      </c>
    </row>
    <row r="2229" spans="1:2">
      <c r="A2229" s="726">
        <v>44260</v>
      </c>
      <c r="B2229" s="723">
        <v>4.07</v>
      </c>
    </row>
    <row r="2230" spans="1:2">
      <c r="A2230" s="726">
        <v>44263</v>
      </c>
      <c r="B2230" s="723">
        <v>3.83</v>
      </c>
    </row>
    <row r="2231" spans="1:2">
      <c r="A2231" s="726">
        <v>44264</v>
      </c>
      <c r="B2231" s="723">
        <v>3.75</v>
      </c>
    </row>
    <row r="2232" spans="1:2">
      <c r="A2232" s="726">
        <v>44265</v>
      </c>
      <c r="B2232" s="723">
        <v>4.05</v>
      </c>
    </row>
    <row r="2233" spans="1:2">
      <c r="A2233" s="726">
        <v>44266</v>
      </c>
      <c r="B2233" s="723">
        <v>4.1399999999999997</v>
      </c>
    </row>
    <row r="2234" spans="1:2">
      <c r="A2234" s="726">
        <v>44267</v>
      </c>
      <c r="B2234" s="723">
        <v>4.1900000000000004</v>
      </c>
    </row>
    <row r="2235" spans="1:2">
      <c r="A2235" s="726">
        <v>44270</v>
      </c>
      <c r="B2235" s="723">
        <v>4.12</v>
      </c>
    </row>
    <row r="2236" spans="1:2">
      <c r="A2236" s="726">
        <v>44271</v>
      </c>
      <c r="B2236" s="723">
        <v>3.97</v>
      </c>
    </row>
    <row r="2237" spans="1:2">
      <c r="A2237" s="726">
        <v>44272</v>
      </c>
      <c r="B2237" s="723">
        <v>4.12</v>
      </c>
    </row>
    <row r="2238" spans="1:2">
      <c r="A2238" s="726">
        <v>44273</v>
      </c>
      <c r="B2238" s="723">
        <v>3.97</v>
      </c>
    </row>
    <row r="2239" spans="1:2">
      <c r="A2239" s="726">
        <v>44274</v>
      </c>
      <c r="B2239" s="723">
        <v>4.16</v>
      </c>
    </row>
    <row r="2240" spans="1:2">
      <c r="A2240" s="726">
        <v>44277</v>
      </c>
      <c r="B2240" s="723">
        <v>4.05</v>
      </c>
    </row>
    <row r="2241" spans="1:2">
      <c r="A2241" s="726">
        <v>44278</v>
      </c>
      <c r="B2241" s="723">
        <v>3.96</v>
      </c>
    </row>
    <row r="2242" spans="1:2">
      <c r="A2242" s="726">
        <v>44279</v>
      </c>
      <c r="B2242" s="723">
        <v>3.88</v>
      </c>
    </row>
    <row r="2243" spans="1:2">
      <c r="A2243" s="726">
        <v>44280</v>
      </c>
      <c r="B2243" s="723">
        <v>3.99</v>
      </c>
    </row>
    <row r="2244" spans="1:2">
      <c r="A2244" s="726">
        <v>44281</v>
      </c>
      <c r="B2244" s="723">
        <v>3.81</v>
      </c>
    </row>
    <row r="2245" spans="1:2">
      <c r="A2245" s="726">
        <v>44284</v>
      </c>
      <c r="B2245" s="723">
        <v>3.77</v>
      </c>
    </row>
    <row r="2246" spans="1:2">
      <c r="A2246" s="726">
        <v>44285</v>
      </c>
      <c r="B2246" s="723">
        <v>3.86</v>
      </c>
    </row>
    <row r="2247" spans="1:2">
      <c r="A2247" s="726">
        <v>44286</v>
      </c>
      <c r="B2247" s="723">
        <v>3.98</v>
      </c>
    </row>
    <row r="2248" spans="1:2">
      <c r="A2248" s="726">
        <v>44287</v>
      </c>
      <c r="B2248" s="723">
        <v>3.84</v>
      </c>
    </row>
    <row r="2249" spans="1:2">
      <c r="A2249" s="726">
        <v>44291</v>
      </c>
      <c r="B2249" s="723">
        <v>4.07</v>
      </c>
    </row>
    <row r="2250" spans="1:2">
      <c r="A2250" s="726">
        <v>44292</v>
      </c>
      <c r="B2250" s="723">
        <v>4.05</v>
      </c>
    </row>
    <row r="2251" spans="1:2">
      <c r="A2251" s="726">
        <v>44293</v>
      </c>
      <c r="B2251" s="723">
        <v>4</v>
      </c>
    </row>
    <row r="2252" spans="1:2">
      <c r="A2252" s="726">
        <v>44294</v>
      </c>
      <c r="B2252" s="723">
        <v>4.05</v>
      </c>
    </row>
    <row r="2253" spans="1:2">
      <c r="A2253" s="726">
        <v>44295</v>
      </c>
      <c r="B2253" s="723">
        <v>4.1100000000000003</v>
      </c>
    </row>
    <row r="2254" spans="1:2">
      <c r="A2254" s="726">
        <v>44298</v>
      </c>
      <c r="B2254" s="723">
        <v>4.09</v>
      </c>
    </row>
    <row r="2255" spans="1:2">
      <c r="A2255" s="726">
        <v>44299</v>
      </c>
      <c r="B2255" s="723">
        <v>4.33</v>
      </c>
    </row>
    <row r="2256" spans="1:2">
      <c r="A2256" s="726">
        <v>44300</v>
      </c>
      <c r="B2256" s="723">
        <v>4.13</v>
      </c>
    </row>
    <row r="2257" spans="1:2">
      <c r="A2257" s="726">
        <v>44301</v>
      </c>
      <c r="B2257" s="723">
        <v>4.1100000000000003</v>
      </c>
    </row>
    <row r="2258" spans="1:2">
      <c r="A2258" s="726">
        <v>44302</v>
      </c>
      <c r="B2258" s="723">
        <v>4.1900000000000004</v>
      </c>
    </row>
    <row r="2259" spans="1:2">
      <c r="A2259" s="726">
        <v>44305</v>
      </c>
      <c r="B2259" s="723">
        <v>4.0999999999999996</v>
      </c>
    </row>
    <row r="2260" spans="1:2">
      <c r="A2260" s="726">
        <v>44306</v>
      </c>
      <c r="B2260" s="723">
        <v>3.99</v>
      </c>
    </row>
    <row r="2261" spans="1:2">
      <c r="A2261" s="726">
        <v>44308</v>
      </c>
      <c r="B2261" s="723">
        <v>3.96</v>
      </c>
    </row>
    <row r="2262" spans="1:2">
      <c r="A2262" s="726">
        <v>44309</v>
      </c>
      <c r="B2262" s="723">
        <v>3.96</v>
      </c>
    </row>
    <row r="2263" spans="1:2">
      <c r="A2263" s="726">
        <v>44312</v>
      </c>
      <c r="B2263" s="723">
        <v>3.99</v>
      </c>
    </row>
    <row r="2264" spans="1:2">
      <c r="A2264" s="726">
        <v>44313</v>
      </c>
      <c r="B2264" s="723">
        <v>3.96</v>
      </c>
    </row>
    <row r="2265" spans="1:2">
      <c r="A2265" s="726">
        <v>44314</v>
      </c>
      <c r="B2265" s="723">
        <v>4</v>
      </c>
    </row>
    <row r="2266" spans="1:2">
      <c r="A2266" s="726">
        <v>44315</v>
      </c>
      <c r="B2266" s="723">
        <v>3.93</v>
      </c>
    </row>
    <row r="2267" spans="1:2">
      <c r="A2267" s="726">
        <v>44316</v>
      </c>
      <c r="B2267" s="723">
        <v>3.87</v>
      </c>
    </row>
    <row r="2268" spans="1:2">
      <c r="A2268" s="726">
        <v>44319</v>
      </c>
      <c r="B2268" s="723">
        <v>3.86</v>
      </c>
    </row>
    <row r="2269" spans="1:2">
      <c r="A2269" s="726">
        <v>44320</v>
      </c>
      <c r="B2269" s="723">
        <v>3.77</v>
      </c>
    </row>
    <row r="2270" spans="1:2">
      <c r="A2270" s="726">
        <v>44321</v>
      </c>
      <c r="B2270" s="723">
        <v>3.88</v>
      </c>
    </row>
    <row r="2271" spans="1:2">
      <c r="A2271" s="726">
        <v>44322</v>
      </c>
      <c r="B2271" s="723">
        <v>3.85</v>
      </c>
    </row>
    <row r="2272" spans="1:2">
      <c r="A2272" s="726">
        <v>44323</v>
      </c>
      <c r="B2272" s="723">
        <v>3.87</v>
      </c>
    </row>
    <row r="2273" spans="1:2">
      <c r="A2273" s="726">
        <v>44326</v>
      </c>
      <c r="B2273" s="723">
        <v>3.97</v>
      </c>
    </row>
    <row r="2274" spans="1:2">
      <c r="A2274" s="726">
        <v>44327</v>
      </c>
      <c r="B2274" s="723">
        <v>3.92</v>
      </c>
    </row>
    <row r="2275" spans="1:2">
      <c r="A2275" s="726">
        <v>44328</v>
      </c>
      <c r="B2275" s="723">
        <v>3.78</v>
      </c>
    </row>
    <row r="2276" spans="1:2">
      <c r="A2276" s="726">
        <v>44329</v>
      </c>
      <c r="B2276" s="723">
        <v>3.87</v>
      </c>
    </row>
    <row r="2277" spans="1:2">
      <c r="A2277" s="726">
        <v>44330</v>
      </c>
      <c r="B2277" s="723">
        <v>3.98</v>
      </c>
    </row>
    <row r="2278" spans="1:2">
      <c r="A2278" s="726">
        <v>44333</v>
      </c>
      <c r="B2278" s="723">
        <v>4.03</v>
      </c>
    </row>
    <row r="2279" spans="1:2">
      <c r="A2279" s="726">
        <v>44334</v>
      </c>
      <c r="B2279" s="723">
        <v>4.0199999999999996</v>
      </c>
    </row>
    <row r="2280" spans="1:2">
      <c r="A2280" s="726">
        <v>44335</v>
      </c>
      <c r="B2280" s="723">
        <v>4.01</v>
      </c>
    </row>
    <row r="2281" spans="1:2">
      <c r="A2281" s="726">
        <v>44336</v>
      </c>
      <c r="B2281" s="723">
        <v>3.99</v>
      </c>
    </row>
    <row r="2282" spans="1:2">
      <c r="A2282" s="726">
        <v>44337</v>
      </c>
      <c r="B2282" s="723">
        <v>3.92</v>
      </c>
    </row>
    <row r="2283" spans="1:2">
      <c r="A2283" s="726">
        <v>44340</v>
      </c>
      <c r="B2283" s="723">
        <v>3.91</v>
      </c>
    </row>
    <row r="2284" spans="1:2">
      <c r="A2284" s="726">
        <v>44341</v>
      </c>
      <c r="B2284" s="723">
        <v>4.17</v>
      </c>
    </row>
    <row r="2285" spans="1:2">
      <c r="A2285" s="726">
        <v>44342</v>
      </c>
      <c r="B2285" s="723">
        <v>4.04</v>
      </c>
    </row>
    <row r="2286" spans="1:2">
      <c r="A2286" s="726">
        <v>44343</v>
      </c>
      <c r="B2286" s="723">
        <v>4.29</v>
      </c>
    </row>
    <row r="2287" spans="1:2">
      <c r="A2287" s="726">
        <v>44344</v>
      </c>
      <c r="B2287" s="723">
        <v>4.26</v>
      </c>
    </row>
    <row r="2288" spans="1:2">
      <c r="A2288" s="726">
        <v>44347</v>
      </c>
      <c r="B2288" s="723">
        <v>4.22</v>
      </c>
    </row>
    <row r="2289" spans="1:2">
      <c r="A2289" s="726">
        <v>44348</v>
      </c>
      <c r="B2289" s="723">
        <v>4.45</v>
      </c>
    </row>
    <row r="2290" spans="1:2">
      <c r="A2290" s="726">
        <v>44349</v>
      </c>
      <c r="B2290" s="723">
        <v>4.45</v>
      </c>
    </row>
    <row r="2291" spans="1:2">
      <c r="A2291" s="726">
        <v>44351</v>
      </c>
      <c r="B2291" s="723">
        <v>4.63</v>
      </c>
    </row>
    <row r="2292" spans="1:2">
      <c r="A2292" s="726">
        <v>44354</v>
      </c>
      <c r="B2292" s="723">
        <v>4.59</v>
      </c>
    </row>
    <row r="2293" spans="1:2">
      <c r="A2293" s="726">
        <v>44355</v>
      </c>
      <c r="B2293" s="723">
        <v>4.5599999999999996</v>
      </c>
    </row>
    <row r="2294" spans="1:2">
      <c r="A2294" s="726">
        <v>44356</v>
      </c>
      <c r="B2294" s="723">
        <v>4.5</v>
      </c>
    </row>
    <row r="2295" spans="1:2">
      <c r="A2295" s="726">
        <v>44357</v>
      </c>
      <c r="B2295" s="723">
        <v>4.46</v>
      </c>
    </row>
    <row r="2296" spans="1:2">
      <c r="A2296" s="726">
        <v>44358</v>
      </c>
      <c r="B2296" s="723">
        <v>4.34</v>
      </c>
    </row>
    <row r="2297" spans="1:2">
      <c r="A2297" s="726">
        <v>44361</v>
      </c>
      <c r="B2297" s="723">
        <v>4.75</v>
      </c>
    </row>
    <row r="2298" spans="1:2">
      <c r="A2298" s="726">
        <v>44362</v>
      </c>
      <c r="B2298" s="723">
        <v>4.66</v>
      </c>
    </row>
    <row r="2299" spans="1:2">
      <c r="A2299" s="726">
        <v>44363</v>
      </c>
      <c r="B2299" s="723">
        <v>4.6399999999999997</v>
      </c>
    </row>
    <row r="2300" spans="1:2">
      <c r="A2300" s="726">
        <v>44364</v>
      </c>
      <c r="B2300" s="723">
        <v>4.66</v>
      </c>
    </row>
    <row r="2301" spans="1:2">
      <c r="A2301" s="726">
        <v>44365</v>
      </c>
      <c r="B2301" s="723">
        <v>4.57</v>
      </c>
    </row>
    <row r="2302" spans="1:2">
      <c r="A2302" s="726">
        <v>44368</v>
      </c>
      <c r="B2302" s="723">
        <v>4.8</v>
      </c>
    </row>
    <row r="2303" spans="1:2">
      <c r="A2303" s="726">
        <v>44369</v>
      </c>
      <c r="B2303" s="723">
        <v>4.6900000000000004</v>
      </c>
    </row>
    <row r="2304" spans="1:2">
      <c r="A2304" s="726">
        <v>44370</v>
      </c>
      <c r="B2304" s="723">
        <v>4.74</v>
      </c>
    </row>
    <row r="2305" spans="1:2">
      <c r="A2305" s="726">
        <v>44371</v>
      </c>
      <c r="B2305" s="723">
        <v>4.75</v>
      </c>
    </row>
    <row r="2306" spans="1:2">
      <c r="A2306" s="726">
        <v>44372</v>
      </c>
      <c r="B2306" s="723">
        <v>4.59</v>
      </c>
    </row>
    <row r="2307" spans="1:2">
      <c r="A2307" s="726">
        <v>44375</v>
      </c>
      <c r="B2307" s="723">
        <v>4.57</v>
      </c>
    </row>
    <row r="2308" spans="1:2">
      <c r="A2308" s="726">
        <v>44376</v>
      </c>
      <c r="B2308" s="723">
        <v>4.49</v>
      </c>
    </row>
    <row r="2309" spans="1:2">
      <c r="A2309" s="726">
        <v>44377</v>
      </c>
      <c r="B2309" s="723">
        <v>4.33</v>
      </c>
    </row>
    <row r="2310" spans="1:2">
      <c r="A2310" s="726">
        <v>44378</v>
      </c>
      <c r="B2310" s="723">
        <v>4.26</v>
      </c>
    </row>
    <row r="2311" spans="1:2">
      <c r="A2311" s="726">
        <v>44379</v>
      </c>
      <c r="B2311" s="723">
        <v>4.34</v>
      </c>
    </row>
    <row r="2312" spans="1:2">
      <c r="A2312" s="726">
        <v>44382</v>
      </c>
      <c r="B2312" s="723">
        <v>4.3</v>
      </c>
    </row>
    <row r="2313" spans="1:2">
      <c r="A2313" s="726">
        <v>44383</v>
      </c>
      <c r="B2313" s="723">
        <v>4.17</v>
      </c>
    </row>
    <row r="2314" spans="1:2">
      <c r="A2314" s="726">
        <v>44384</v>
      </c>
      <c r="B2314" s="723">
        <v>4.17</v>
      </c>
    </row>
    <row r="2315" spans="1:2">
      <c r="A2315" s="726">
        <v>44385</v>
      </c>
      <c r="B2315" s="723">
        <v>4.1399999999999997</v>
      </c>
    </row>
    <row r="2316" spans="1:2">
      <c r="A2316" s="726">
        <v>44389</v>
      </c>
      <c r="B2316" s="723">
        <v>4.2300000000000004</v>
      </c>
    </row>
    <row r="2317" spans="1:2">
      <c r="A2317" s="726">
        <v>44390</v>
      </c>
      <c r="B2317" s="723">
        <v>4.25</v>
      </c>
    </row>
    <row r="2318" spans="1:2">
      <c r="A2318" s="726">
        <v>44391</v>
      </c>
      <c r="B2318" s="723">
        <v>4.28</v>
      </c>
    </row>
    <row r="2319" spans="1:2">
      <c r="A2319" s="726">
        <v>44392</v>
      </c>
      <c r="B2319" s="723">
        <v>4.1900000000000004</v>
      </c>
    </row>
    <row r="2320" spans="1:2">
      <c r="A2320" s="726">
        <v>44393</v>
      </c>
      <c r="B2320" s="723">
        <v>4.1399999999999997</v>
      </c>
    </row>
    <row r="2321" spans="1:2">
      <c r="A2321" s="726">
        <v>44396</v>
      </c>
      <c r="B2321" s="723">
        <v>4.0599999999999996</v>
      </c>
    </row>
    <row r="2322" spans="1:2">
      <c r="A2322" s="726">
        <v>44397</v>
      </c>
      <c r="B2322" s="723">
        <v>4.07</v>
      </c>
    </row>
    <row r="2323" spans="1:2">
      <c r="A2323" s="726">
        <v>44398</v>
      </c>
      <c r="B2323" s="723">
        <v>3.97</v>
      </c>
    </row>
    <row r="2324" spans="1:2">
      <c r="A2324" s="726">
        <v>44399</v>
      </c>
      <c r="B2324" s="723">
        <v>3.95</v>
      </c>
    </row>
    <row r="2325" spans="1:2">
      <c r="A2325" s="726">
        <v>44400</v>
      </c>
      <c r="B2325" s="723">
        <v>3.87</v>
      </c>
    </row>
    <row r="2326" spans="1:2">
      <c r="A2326" s="726">
        <v>44403</v>
      </c>
      <c r="B2326" s="723">
        <v>3.79</v>
      </c>
    </row>
    <row r="2327" spans="1:2">
      <c r="A2327" s="726">
        <v>44404</v>
      </c>
      <c r="B2327" s="723">
        <v>3.73</v>
      </c>
    </row>
    <row r="2328" spans="1:2">
      <c r="A2328" s="726">
        <v>44405</v>
      </c>
      <c r="B2328" s="723">
        <v>3.82</v>
      </c>
    </row>
    <row r="2329" spans="1:2">
      <c r="A2329" s="726">
        <v>44406</v>
      </c>
      <c r="B2329" s="723">
        <v>3.71</v>
      </c>
    </row>
    <row r="2330" spans="1:2">
      <c r="A2330" s="726">
        <v>44407</v>
      </c>
      <c r="B2330" s="723">
        <v>3.64</v>
      </c>
    </row>
    <row r="2331" spans="1:2">
      <c r="A2331" s="726">
        <v>44410</v>
      </c>
      <c r="B2331" s="723">
        <v>3.64</v>
      </c>
    </row>
    <row r="2332" spans="1:2">
      <c r="A2332" s="726">
        <v>44411</v>
      </c>
      <c r="B2332" s="723">
        <v>3.6</v>
      </c>
    </row>
    <row r="2333" spans="1:2">
      <c r="A2333" s="726">
        <v>44412</v>
      </c>
      <c r="B2333" s="723">
        <v>3.56</v>
      </c>
    </row>
    <row r="2334" spans="1:2">
      <c r="A2334" s="726">
        <v>44413</v>
      </c>
      <c r="B2334" s="723">
        <v>3.48</v>
      </c>
    </row>
    <row r="2335" spans="1:2">
      <c r="A2335" s="726">
        <v>44414</v>
      </c>
      <c r="B2335" s="723">
        <v>3.51</v>
      </c>
    </row>
    <row r="2336" spans="1:2">
      <c r="A2336" s="726">
        <v>44417</v>
      </c>
      <c r="B2336" s="723">
        <v>3.48</v>
      </c>
    </row>
    <row r="2337" spans="1:2">
      <c r="A2337" s="726">
        <v>44418</v>
      </c>
      <c r="B2337" s="723">
        <v>3.44</v>
      </c>
    </row>
    <row r="2338" spans="1:2">
      <c r="A2338" s="726">
        <v>44419</v>
      </c>
      <c r="B2338" s="723">
        <v>3.35</v>
      </c>
    </row>
    <row r="2339" spans="1:2">
      <c r="A2339" s="726">
        <v>44420</v>
      </c>
      <c r="B2339" s="723">
        <v>3.27</v>
      </c>
    </row>
    <row r="2340" spans="1:2">
      <c r="A2340" s="726">
        <v>44421</v>
      </c>
      <c r="B2340" s="723">
        <v>3.32</v>
      </c>
    </row>
    <row r="2341" spans="1:2">
      <c r="A2341" s="726">
        <v>44424</v>
      </c>
      <c r="B2341" s="723">
        <v>3.12</v>
      </c>
    </row>
    <row r="2342" spans="1:2">
      <c r="A2342" s="726">
        <v>44425</v>
      </c>
      <c r="B2342" s="723">
        <v>3.1</v>
      </c>
    </row>
    <row r="2343" spans="1:2">
      <c r="A2343" s="726">
        <v>44426</v>
      </c>
      <c r="B2343" s="723">
        <v>3.24</v>
      </c>
    </row>
    <row r="2344" spans="1:2">
      <c r="A2344" s="726">
        <v>44427</v>
      </c>
      <c r="B2344" s="723">
        <v>3.22</v>
      </c>
    </row>
    <row r="2345" spans="1:2">
      <c r="A2345" s="726">
        <v>44428</v>
      </c>
      <c r="B2345" s="723">
        <v>3.32</v>
      </c>
    </row>
    <row r="2346" spans="1:2">
      <c r="A2346" s="726">
        <v>44431</v>
      </c>
      <c r="B2346" s="723">
        <v>3.3</v>
      </c>
    </row>
    <row r="2347" spans="1:2">
      <c r="A2347" s="726">
        <v>44432</v>
      </c>
      <c r="B2347" s="723">
        <v>3.39</v>
      </c>
    </row>
    <row r="2348" spans="1:2">
      <c r="A2348" s="726">
        <v>44433</v>
      </c>
      <c r="B2348" s="723">
        <v>3.39</v>
      </c>
    </row>
    <row r="2349" spans="1:2">
      <c r="A2349" s="726">
        <v>44434</v>
      </c>
      <c r="B2349" s="723">
        <v>3.4</v>
      </c>
    </row>
    <row r="2350" spans="1:2">
      <c r="A2350" s="726">
        <v>44435</v>
      </c>
      <c r="B2350" s="723">
        <v>3.39</v>
      </c>
    </row>
    <row r="2351" spans="1:2">
      <c r="A2351" s="726">
        <v>44438</v>
      </c>
      <c r="B2351" s="723">
        <v>3.26</v>
      </c>
    </row>
    <row r="2352" spans="1:2">
      <c r="A2352" s="726">
        <v>44439</v>
      </c>
      <c r="B2352" s="723">
        <v>3.21</v>
      </c>
    </row>
    <row r="2353" spans="1:2">
      <c r="A2353" s="726">
        <v>44440</v>
      </c>
      <c r="B2353" s="723">
        <v>3.15</v>
      </c>
    </row>
    <row r="2354" spans="1:2">
      <c r="A2354" s="726">
        <v>44441</v>
      </c>
      <c r="B2354" s="723">
        <v>3.06</v>
      </c>
    </row>
    <row r="2355" spans="1:2">
      <c r="A2355" s="726">
        <v>44442</v>
      </c>
      <c r="B2355" s="723">
        <v>3.04</v>
      </c>
    </row>
    <row r="2356" spans="1:2">
      <c r="A2356" s="726">
        <v>44445</v>
      </c>
      <c r="B2356" s="723">
        <v>3.06</v>
      </c>
    </row>
    <row r="2357" spans="1:2">
      <c r="A2357" s="726">
        <v>44447</v>
      </c>
      <c r="B2357" s="723">
        <v>2.87</v>
      </c>
    </row>
    <row r="2358" spans="1:2">
      <c r="A2358" s="726">
        <v>44448</v>
      </c>
      <c r="B2358" s="723">
        <v>2.98</v>
      </c>
    </row>
    <row r="2359" spans="1:2">
      <c r="A2359" s="726">
        <v>44449</v>
      </c>
      <c r="B2359" s="723">
        <v>3.01</v>
      </c>
    </row>
    <row r="2360" spans="1:2">
      <c r="A2360" s="726">
        <v>44452</v>
      </c>
      <c r="B2360" s="723">
        <v>3.21</v>
      </c>
    </row>
    <row r="2361" spans="1:2">
      <c r="A2361" s="726">
        <v>44453</v>
      </c>
      <c r="B2361" s="723">
        <v>3.17</v>
      </c>
    </row>
    <row r="2362" spans="1:2">
      <c r="A2362" s="726">
        <v>44454</v>
      </c>
      <c r="B2362" s="723">
        <v>3.03</v>
      </c>
    </row>
    <row r="2363" spans="1:2">
      <c r="A2363" s="726">
        <v>44455</v>
      </c>
      <c r="B2363" s="723">
        <v>3.04</v>
      </c>
    </row>
    <row r="2364" spans="1:2">
      <c r="A2364" s="726">
        <v>44456</v>
      </c>
      <c r="B2364" s="723">
        <v>2.97</v>
      </c>
    </row>
    <row r="2365" spans="1:2">
      <c r="A2365" s="726">
        <v>44459</v>
      </c>
      <c r="B2365" s="723">
        <v>2.87</v>
      </c>
    </row>
    <row r="2366" spans="1:2">
      <c r="A2366" s="726">
        <v>44460</v>
      </c>
      <c r="B2366" s="723">
        <v>2.99</v>
      </c>
    </row>
    <row r="2367" spans="1:2">
      <c r="A2367" s="726">
        <v>44461</v>
      </c>
      <c r="B2367" s="723">
        <v>3.04</v>
      </c>
    </row>
    <row r="2368" spans="1:2">
      <c r="A2368" s="726">
        <v>44462</v>
      </c>
      <c r="B2368" s="723">
        <v>3.08</v>
      </c>
    </row>
    <row r="2369" spans="1:2">
      <c r="A2369" s="726">
        <v>44463</v>
      </c>
      <c r="B2369" s="723">
        <v>3.01</v>
      </c>
    </row>
    <row r="2370" spans="1:2">
      <c r="A2370" s="726">
        <v>44466</v>
      </c>
      <c r="B2370" s="723">
        <v>2.94</v>
      </c>
    </row>
    <row r="2371" spans="1:2">
      <c r="A2371" s="726">
        <v>44467</v>
      </c>
      <c r="B2371" s="723">
        <v>2.73</v>
      </c>
    </row>
    <row r="2372" spans="1:2">
      <c r="A2372" s="726">
        <v>44468</v>
      </c>
      <c r="B2372" s="723">
        <v>2.74</v>
      </c>
    </row>
    <row r="2373" spans="1:2">
      <c r="A2373" s="726">
        <v>44469</v>
      </c>
      <c r="B2373" s="723">
        <v>2.71</v>
      </c>
    </row>
    <row r="2374" spans="1:2">
      <c r="A2374" s="726">
        <v>44470</v>
      </c>
      <c r="B2374" s="723">
        <v>2.93</v>
      </c>
    </row>
    <row r="2375" spans="1:2">
      <c r="A2375" s="726">
        <v>44473</v>
      </c>
      <c r="B2375" s="723">
        <v>2.79</v>
      </c>
    </row>
    <row r="2376" spans="1:2">
      <c r="A2376" s="726">
        <v>44474</v>
      </c>
      <c r="B2376" s="723">
        <v>2.77</v>
      </c>
    </row>
    <row r="2377" spans="1:2">
      <c r="A2377" s="726">
        <v>44475</v>
      </c>
      <c r="B2377" s="723">
        <v>2.78</v>
      </c>
    </row>
    <row r="2378" spans="1:2">
      <c r="A2378" s="726">
        <v>44476</v>
      </c>
      <c r="B2378" s="723">
        <v>2.91</v>
      </c>
    </row>
    <row r="2379" spans="1:2">
      <c r="A2379" s="726">
        <v>44477</v>
      </c>
      <c r="B2379" s="723">
        <v>3.01</v>
      </c>
    </row>
    <row r="2380" spans="1:2">
      <c r="A2380" s="726">
        <v>44480</v>
      </c>
      <c r="B2380" s="723">
        <v>2.96</v>
      </c>
    </row>
    <row r="2381" spans="1:2">
      <c r="A2381" s="726">
        <v>44482</v>
      </c>
      <c r="B2381" s="723">
        <v>3.15</v>
      </c>
    </row>
    <row r="2382" spans="1:2">
      <c r="A2382" s="726">
        <v>44483</v>
      </c>
      <c r="B2382" s="723">
        <v>3.08</v>
      </c>
    </row>
    <row r="2383" spans="1:2">
      <c r="A2383" s="726">
        <v>44484</v>
      </c>
      <c r="B2383" s="723">
        <v>3.11</v>
      </c>
    </row>
    <row r="2384" spans="1:2">
      <c r="A2384" s="726">
        <v>44487</v>
      </c>
      <c r="B2384" s="723">
        <v>3.11</v>
      </c>
    </row>
    <row r="2385" spans="1:2">
      <c r="A2385" s="726">
        <v>44488</v>
      </c>
      <c r="B2385" s="723">
        <v>2.9</v>
      </c>
    </row>
    <row r="2386" spans="1:2">
      <c r="A2386" s="726">
        <v>44489</v>
      </c>
      <c r="B2386" s="723">
        <v>2.89</v>
      </c>
    </row>
    <row r="2387" spans="1:2">
      <c r="A2387" s="726">
        <v>44490</v>
      </c>
      <c r="B2387" s="723">
        <v>2.72</v>
      </c>
    </row>
    <row r="2388" spans="1:2">
      <c r="A2388" s="726">
        <v>44491</v>
      </c>
      <c r="B2388" s="723">
        <v>2.62</v>
      </c>
    </row>
    <row r="2389" spans="1:2">
      <c r="A2389" s="726">
        <v>44494</v>
      </c>
      <c r="B2389" s="723">
        <v>2.7</v>
      </c>
    </row>
    <row r="2390" spans="1:2">
      <c r="A2390" s="726">
        <v>44495</v>
      </c>
      <c r="B2390" s="723">
        <v>2.5099999999999998</v>
      </c>
    </row>
    <row r="2391" spans="1:2">
      <c r="A2391" s="726">
        <v>44496</v>
      </c>
      <c r="B2391" s="723">
        <v>2.65</v>
      </c>
    </row>
    <row r="2392" spans="1:2">
      <c r="A2392" s="726">
        <v>44497</v>
      </c>
      <c r="B2392" s="723">
        <v>2.54</v>
      </c>
    </row>
    <row r="2393" spans="1:2">
      <c r="A2393" s="726">
        <v>44498</v>
      </c>
      <c r="B2393" s="723">
        <v>2.48</v>
      </c>
    </row>
    <row r="2394" spans="1:2">
      <c r="A2394" s="726">
        <v>44501</v>
      </c>
      <c r="B2394" s="723">
        <v>2.8</v>
      </c>
    </row>
    <row r="2395" spans="1:2">
      <c r="A2395" s="726">
        <v>44503</v>
      </c>
      <c r="B2395" s="723">
        <v>2.89</v>
      </c>
    </row>
    <row r="2396" spans="1:2">
      <c r="A2396" s="726">
        <v>44504</v>
      </c>
      <c r="B2396" s="723">
        <v>2.66</v>
      </c>
    </row>
    <row r="2397" spans="1:2">
      <c r="A2397" s="726">
        <v>44505</v>
      </c>
      <c r="B2397" s="723">
        <v>2.68</v>
      </c>
    </row>
    <row r="2398" spans="1:2">
      <c r="A2398" s="726">
        <v>44508</v>
      </c>
      <c r="B2398" s="723">
        <v>2.8</v>
      </c>
    </row>
    <row r="2399" spans="1:2">
      <c r="A2399" s="726">
        <v>44509</v>
      </c>
      <c r="B2399" s="723">
        <v>2.8</v>
      </c>
    </row>
    <row r="2400" spans="1:2">
      <c r="A2400" s="726">
        <v>44510</v>
      </c>
      <c r="B2400" s="723">
        <v>2.75</v>
      </c>
    </row>
    <row r="2401" spans="1:2">
      <c r="A2401" s="726">
        <v>44511</v>
      </c>
      <c r="B2401" s="723">
        <v>2.77</v>
      </c>
    </row>
    <row r="2402" spans="1:2">
      <c r="A2402" s="726">
        <v>44512</v>
      </c>
      <c r="B2402" s="723">
        <v>2.79</v>
      </c>
    </row>
    <row r="2403" spans="1:2">
      <c r="A2403" s="726">
        <v>44516</v>
      </c>
      <c r="B2403" s="723">
        <v>2.61</v>
      </c>
    </row>
    <row r="2404" spans="1:2">
      <c r="A2404" s="726">
        <v>44517</v>
      </c>
      <c r="B2404" s="723">
        <v>2.57</v>
      </c>
    </row>
    <row r="2405" spans="1:2">
      <c r="A2405" s="726">
        <v>44518</v>
      </c>
      <c r="B2405" s="723">
        <v>2.5499999999999998</v>
      </c>
    </row>
    <row r="2406" spans="1:2">
      <c r="A2406" s="726">
        <v>44519</v>
      </c>
      <c r="B2406" s="723">
        <v>2.5099999999999998</v>
      </c>
    </row>
    <row r="2407" spans="1:2">
      <c r="A2407" s="726">
        <v>44522</v>
      </c>
      <c r="B2407" s="723">
        <v>2.41</v>
      </c>
    </row>
    <row r="2408" spans="1:2">
      <c r="A2408" s="726">
        <v>44523</v>
      </c>
      <c r="B2408" s="723">
        <v>2.37</v>
      </c>
    </row>
    <row r="2409" spans="1:2">
      <c r="A2409" s="726">
        <v>44524</v>
      </c>
      <c r="B2409" s="723">
        <v>2.46</v>
      </c>
    </row>
    <row r="2410" spans="1:2">
      <c r="A2410" s="726">
        <v>44525</v>
      </c>
      <c r="B2410" s="723">
        <v>2.5</v>
      </c>
    </row>
    <row r="2411" spans="1:2">
      <c r="A2411" s="726">
        <v>44526</v>
      </c>
      <c r="B2411" s="723">
        <v>2.35</v>
      </c>
    </row>
    <row r="2412" spans="1:2">
      <c r="A2412" s="726">
        <v>44529</v>
      </c>
      <c r="B2412" s="723">
        <v>2.41</v>
      </c>
    </row>
    <row r="2413" spans="1:2">
      <c r="A2413" s="726">
        <v>44530</v>
      </c>
      <c r="B2413" s="723">
        <v>2.48</v>
      </c>
    </row>
    <row r="2414" spans="1:2">
      <c r="A2414" s="726">
        <v>44531</v>
      </c>
      <c r="B2414" s="723">
        <v>2.36</v>
      </c>
    </row>
    <row r="2415" spans="1:2">
      <c r="A2415" s="726">
        <v>44532</v>
      </c>
      <c r="B2415" s="723">
        <v>2.46</v>
      </c>
    </row>
    <row r="2416" spans="1:2">
      <c r="A2416" s="726">
        <v>44533</v>
      </c>
      <c r="B2416" s="723">
        <v>2.48</v>
      </c>
    </row>
    <row r="2417" spans="1:2">
      <c r="A2417" s="726">
        <v>44536</v>
      </c>
      <c r="B2417" s="723">
        <v>2.56</v>
      </c>
    </row>
    <row r="2418" spans="1:2">
      <c r="A2418" s="726">
        <v>44537</v>
      </c>
      <c r="B2418" s="723">
        <v>2.4900000000000002</v>
      </c>
    </row>
    <row r="2419" spans="1:2">
      <c r="A2419" s="726">
        <v>44538</v>
      </c>
      <c r="B2419" s="723">
        <v>2.62</v>
      </c>
    </row>
    <row r="2420" spans="1:2">
      <c r="A2420" s="726">
        <v>44539</v>
      </c>
      <c r="B2420" s="723">
        <v>2.59</v>
      </c>
    </row>
    <row r="2421" spans="1:2">
      <c r="A2421" s="726">
        <v>44540</v>
      </c>
      <c r="B2421" s="723">
        <v>2.9</v>
      </c>
    </row>
    <row r="2422" spans="1:2">
      <c r="A2422" s="726">
        <v>44543</v>
      </c>
      <c r="B2422" s="723">
        <v>2.63</v>
      </c>
    </row>
    <row r="2423" spans="1:2">
      <c r="A2423" s="726">
        <v>44544</v>
      </c>
      <c r="B2423" s="723">
        <v>2.5</v>
      </c>
    </row>
    <row r="2424" spans="1:2">
      <c r="A2424" s="726">
        <v>44545</v>
      </c>
      <c r="B2424" s="723">
        <v>2.5499999999999998</v>
      </c>
    </row>
    <row r="2425" spans="1:2">
      <c r="A2425" s="726">
        <v>44546</v>
      </c>
      <c r="B2425" s="723">
        <v>2.58</v>
      </c>
    </row>
    <row r="2426" spans="1:2">
      <c r="A2426" s="726">
        <v>44547</v>
      </c>
      <c r="B2426" s="723">
        <v>2.57</v>
      </c>
    </row>
    <row r="2427" spans="1:2">
      <c r="A2427" s="726">
        <v>44550</v>
      </c>
      <c r="B2427" s="723">
        <v>2.52</v>
      </c>
    </row>
    <row r="2428" spans="1:2">
      <c r="A2428" s="726">
        <v>44551</v>
      </c>
      <c r="B2428" s="723">
        <v>2.54</v>
      </c>
    </row>
    <row r="2429" spans="1:2">
      <c r="A2429" s="726">
        <v>44552</v>
      </c>
      <c r="B2429" s="723">
        <v>2.46</v>
      </c>
    </row>
    <row r="2430" spans="1:2">
      <c r="A2430" s="726">
        <v>44553</v>
      </c>
      <c r="B2430" s="723">
        <v>2.41</v>
      </c>
    </row>
    <row r="2431" spans="1:2">
      <c r="A2431" s="726">
        <v>44557</v>
      </c>
      <c r="B2431" s="723">
        <v>2.4</v>
      </c>
    </row>
    <row r="2432" spans="1:2">
      <c r="A2432" s="726">
        <v>44558</v>
      </c>
      <c r="B2432" s="723">
        <v>2.41</v>
      </c>
    </row>
    <row r="2433" spans="1:2">
      <c r="A2433" s="726">
        <v>44559</v>
      </c>
      <c r="B2433" s="723">
        <v>2.39</v>
      </c>
    </row>
    <row r="2434" spans="1:2">
      <c r="A2434" s="726">
        <v>44560</v>
      </c>
      <c r="B2434" s="723">
        <v>2.46</v>
      </c>
    </row>
    <row r="2435" spans="1:2">
      <c r="A2435" s="726">
        <v>44564</v>
      </c>
      <c r="B2435" s="723">
        <v>2.39</v>
      </c>
    </row>
    <row r="2436" spans="1:2">
      <c r="A2436" s="726">
        <v>44565</v>
      </c>
      <c r="B2436" s="723">
        <v>2.29</v>
      </c>
    </row>
    <row r="2437" spans="1:2">
      <c r="A2437" s="726">
        <v>44566</v>
      </c>
      <c r="B2437" s="723">
        <v>2.14</v>
      </c>
    </row>
    <row r="2438" spans="1:2">
      <c r="A2438" s="726">
        <v>44567</v>
      </c>
      <c r="B2438" s="723">
        <v>2.09</v>
      </c>
    </row>
    <row r="2439" spans="1:2">
      <c r="A2439" s="726">
        <v>44568</v>
      </c>
      <c r="B2439" s="723">
        <v>2.0699999999999998</v>
      </c>
    </row>
    <row r="2440" spans="1:2">
      <c r="A2440" s="726">
        <v>44571</v>
      </c>
      <c r="B2440" s="723">
        <v>2</v>
      </c>
    </row>
    <row r="2441" spans="1:2">
      <c r="A2441" s="726">
        <v>44572</v>
      </c>
      <c r="B2441" s="723">
        <v>2.04</v>
      </c>
    </row>
    <row r="2442" spans="1:2">
      <c r="A2442" s="726">
        <v>44573</v>
      </c>
      <c r="B2442" s="723">
        <v>2.0499999999999998</v>
      </c>
    </row>
    <row r="2443" spans="1:2">
      <c r="A2443" s="726">
        <v>44574</v>
      </c>
      <c r="B2443" s="723">
        <v>2.08</v>
      </c>
    </row>
    <row r="2444" spans="1:2">
      <c r="A2444" s="726">
        <v>44575</v>
      </c>
      <c r="B2444" s="723">
        <v>2.16</v>
      </c>
    </row>
    <row r="2445" spans="1:2">
      <c r="A2445" s="726">
        <v>44578</v>
      </c>
      <c r="B2445" s="723">
        <v>2.17</v>
      </c>
    </row>
    <row r="2446" spans="1:2">
      <c r="A2446" s="726">
        <v>44579</v>
      </c>
      <c r="B2446" s="723">
        <v>2.25</v>
      </c>
    </row>
    <row r="2447" spans="1:2">
      <c r="A2447" s="726">
        <v>44580</v>
      </c>
      <c r="B2447" s="723">
        <v>2.2000000000000002</v>
      </c>
    </row>
    <row r="2448" spans="1:2">
      <c r="A2448" s="726">
        <v>44581</v>
      </c>
      <c r="B2448" s="723">
        <v>2.35</v>
      </c>
    </row>
    <row r="2449" spans="1:2">
      <c r="A2449" s="726">
        <v>44582</v>
      </c>
      <c r="B2449" s="723">
        <v>2.39</v>
      </c>
    </row>
    <row r="2450" spans="1:2">
      <c r="A2450" s="726">
        <v>44585</v>
      </c>
      <c r="B2450" s="723">
        <v>2.38</v>
      </c>
    </row>
    <row r="2451" spans="1:2">
      <c r="A2451" s="726">
        <v>44586</v>
      </c>
      <c r="B2451" s="723">
        <v>2.4700000000000002</v>
      </c>
    </row>
    <row r="2452" spans="1:2">
      <c r="A2452" s="726">
        <v>44587</v>
      </c>
      <c r="B2452" s="723">
        <v>2.5499999999999998</v>
      </c>
    </row>
    <row r="2453" spans="1:2">
      <c r="A2453" s="726">
        <v>44588</v>
      </c>
      <c r="B2453" s="723">
        <v>2.5299999999999998</v>
      </c>
    </row>
    <row r="2454" spans="1:2">
      <c r="A2454" s="726">
        <v>44589</v>
      </c>
      <c r="B2454" s="723">
        <v>2.52</v>
      </c>
    </row>
    <row r="2455" spans="1:2">
      <c r="A2455" s="726">
        <v>44592</v>
      </c>
      <c r="B2455" s="723">
        <v>2.58</v>
      </c>
    </row>
    <row r="2456" spans="1:2">
      <c r="A2456" s="726">
        <v>44593</v>
      </c>
      <c r="B2456" s="723">
        <v>2.57</v>
      </c>
    </row>
    <row r="2457" spans="1:2">
      <c r="A2457" s="726">
        <v>44594</v>
      </c>
      <c r="B2457" s="723">
        <v>2.5099999999999998</v>
      </c>
    </row>
    <row r="2458" spans="1:2">
      <c r="A2458" s="726">
        <v>44595</v>
      </c>
      <c r="B2458" s="723">
        <v>2.54</v>
      </c>
    </row>
    <row r="2459" spans="1:2">
      <c r="A2459" s="726">
        <v>44596</v>
      </c>
      <c r="B2459" s="723">
        <v>2.4900000000000002</v>
      </c>
    </row>
    <row r="2460" spans="1:2">
      <c r="A2460" s="726">
        <v>44599</v>
      </c>
      <c r="B2460" s="723">
        <v>2.41</v>
      </c>
    </row>
    <row r="2461" spans="1:2">
      <c r="A2461" s="726">
        <v>44600</v>
      </c>
      <c r="B2461" s="723">
        <v>2.41</v>
      </c>
    </row>
    <row r="2462" spans="1:2">
      <c r="A2462" s="726">
        <v>44601</v>
      </c>
      <c r="B2462" s="723">
        <v>2.4300000000000002</v>
      </c>
    </row>
    <row r="2463" spans="1:2">
      <c r="A2463" s="726">
        <v>44602</v>
      </c>
      <c r="B2463" s="723">
        <v>2.42</v>
      </c>
    </row>
    <row r="2464" spans="1:2">
      <c r="A2464" s="726">
        <v>44603</v>
      </c>
      <c r="B2464" s="723">
        <v>2.33</v>
      </c>
    </row>
    <row r="2465" spans="1:2">
      <c r="A2465" s="726">
        <v>44606</v>
      </c>
      <c r="B2465" s="723">
        <v>2.38</v>
      </c>
    </row>
    <row r="2466" spans="1:2">
      <c r="A2466" s="726">
        <v>44607</v>
      </c>
      <c r="B2466" s="723">
        <v>2.4300000000000002</v>
      </c>
    </row>
    <row r="2467" spans="1:2">
      <c r="A2467" s="726">
        <v>44608</v>
      </c>
      <c r="B2467" s="723">
        <v>2.44</v>
      </c>
    </row>
    <row r="2468" spans="1:2">
      <c r="A2468" s="726">
        <v>44609</v>
      </c>
      <c r="B2468" s="723">
        <v>2.42</v>
      </c>
    </row>
    <row r="2469" spans="1:2">
      <c r="A2469" s="726">
        <v>44610</v>
      </c>
      <c r="B2469" s="723">
        <v>2.41</v>
      </c>
    </row>
    <row r="2470" spans="1:2">
      <c r="A2470" s="726">
        <v>44613</v>
      </c>
      <c r="B2470" s="723">
        <v>2.27</v>
      </c>
    </row>
    <row r="2471" spans="1:2">
      <c r="A2471" s="726">
        <v>44614</v>
      </c>
      <c r="B2471" s="723">
        <v>2.4300000000000002</v>
      </c>
    </row>
    <row r="2472" spans="1:2">
      <c r="A2472" s="726">
        <v>44615</v>
      </c>
      <c r="B2472" s="723">
        <v>2.38</v>
      </c>
    </row>
    <row r="2473" spans="1:2">
      <c r="A2473" s="726">
        <v>44616</v>
      </c>
      <c r="B2473" s="723">
        <v>2.37</v>
      </c>
    </row>
    <row r="2474" spans="1:2">
      <c r="A2474" s="726">
        <v>44617</v>
      </c>
      <c r="B2474" s="723">
        <v>2.2599999999999998</v>
      </c>
    </row>
    <row r="2475" spans="1:2">
      <c r="A2475" s="726">
        <v>44622</v>
      </c>
      <c r="B2475" s="723">
        <v>2.23</v>
      </c>
    </row>
    <row r="2476" spans="1:2">
      <c r="A2476" s="726">
        <v>44623</v>
      </c>
      <c r="B2476" s="723">
        <v>2.21</v>
      </c>
    </row>
    <row r="2477" spans="1:2">
      <c r="A2477" s="726">
        <v>44624</v>
      </c>
      <c r="B2477" s="723">
        <v>2.1800000000000002</v>
      </c>
    </row>
    <row r="2478" spans="1:2">
      <c r="A2478" s="726">
        <v>44627</v>
      </c>
      <c r="B2478" s="723">
        <v>2.0499999999999998</v>
      </c>
    </row>
    <row r="2479" spans="1:2">
      <c r="A2479" s="726">
        <v>44628</v>
      </c>
      <c r="B2479" s="723">
        <v>2.13</v>
      </c>
    </row>
    <row r="2480" spans="1:2">
      <c r="A2480" s="726">
        <v>44629</v>
      </c>
      <c r="B2480" s="723">
        <v>2.2000000000000002</v>
      </c>
    </row>
    <row r="2481" spans="1:2">
      <c r="A2481" s="726">
        <v>44630</v>
      </c>
      <c r="B2481" s="723">
        <v>2.23</v>
      </c>
    </row>
    <row r="2482" spans="1:2">
      <c r="A2482" s="726">
        <v>44631</v>
      </c>
      <c r="B2482" s="723">
        <v>2.12</v>
      </c>
    </row>
    <row r="2483" spans="1:2">
      <c r="A2483" s="726">
        <v>44634</v>
      </c>
      <c r="B2483" s="723">
        <v>2.08</v>
      </c>
    </row>
    <row r="2484" spans="1:2">
      <c r="A2484" s="726">
        <v>44635</v>
      </c>
      <c r="B2484" s="723">
        <v>2.11</v>
      </c>
    </row>
    <row r="2485" spans="1:2">
      <c r="A2485" s="726">
        <v>44636</v>
      </c>
      <c r="B2485" s="723">
        <v>2.08</v>
      </c>
    </row>
    <row r="2486" spans="1:2">
      <c r="A2486" s="726">
        <v>44637</v>
      </c>
      <c r="B2486" s="723">
        <v>2.17</v>
      </c>
    </row>
    <row r="2487" spans="1:2">
      <c r="A2487" s="726">
        <v>44638</v>
      </c>
      <c r="B2487" s="723">
        <v>2.17</v>
      </c>
    </row>
    <row r="2488" spans="1:2">
      <c r="A2488" s="726">
        <v>44641</v>
      </c>
      <c r="B2488" s="723">
        <v>2.13</v>
      </c>
    </row>
    <row r="2489" spans="1:2">
      <c r="A2489" s="726">
        <v>44642</v>
      </c>
      <c r="B2489" s="723">
        <v>2.1800000000000002</v>
      </c>
    </row>
    <row r="2490" spans="1:2">
      <c r="A2490" s="726">
        <v>44643</v>
      </c>
      <c r="B2490" s="723">
        <v>2.2400000000000002</v>
      </c>
    </row>
    <row r="2491" spans="1:2">
      <c r="A2491" s="726">
        <v>44644</v>
      </c>
      <c r="B2491" s="723">
        <v>2.31</v>
      </c>
    </row>
    <row r="2492" spans="1:2">
      <c r="A2492" s="726">
        <v>44645</v>
      </c>
      <c r="B2492" s="723">
        <v>2.76</v>
      </c>
    </row>
    <row r="2493" spans="1:2">
      <c r="A2493" s="726">
        <v>44648</v>
      </c>
      <c r="B2493" s="723">
        <v>2.75</v>
      </c>
    </row>
    <row r="2494" spans="1:2">
      <c r="A2494" s="726">
        <v>44649</v>
      </c>
      <c r="B2494" s="723">
        <v>2.84</v>
      </c>
    </row>
    <row r="2495" spans="1:2">
      <c r="A2495" s="726">
        <v>44650</v>
      </c>
      <c r="B2495" s="723">
        <v>2.89</v>
      </c>
    </row>
    <row r="2496" spans="1:2">
      <c r="A2496" s="726">
        <v>44651</v>
      </c>
      <c r="B2496" s="723">
        <v>2.83</v>
      </c>
    </row>
    <row r="2497" spans="1:2">
      <c r="A2497" s="726">
        <v>44652</v>
      </c>
      <c r="B2497" s="723">
        <v>3.05</v>
      </c>
    </row>
    <row r="2498" spans="1:2">
      <c r="A2498" s="726">
        <v>44655</v>
      </c>
      <c r="B2498" s="723">
        <v>3.07</v>
      </c>
    </row>
    <row r="2499" spans="1:2">
      <c r="A2499" s="726">
        <v>44656</v>
      </c>
      <c r="B2499" s="723">
        <v>2.98</v>
      </c>
    </row>
    <row r="2500" spans="1:2">
      <c r="A2500" s="726">
        <v>44657</v>
      </c>
      <c r="B2500" s="723">
        <v>2.83</v>
      </c>
    </row>
    <row r="2501" spans="1:2">
      <c r="A2501" s="726">
        <v>44658</v>
      </c>
      <c r="B2501" s="723">
        <v>2.89</v>
      </c>
    </row>
    <row r="2502" spans="1:2">
      <c r="A2502" s="726">
        <v>44659</v>
      </c>
      <c r="B2502" s="723">
        <v>2.83</v>
      </c>
    </row>
    <row r="2503" spans="1:2">
      <c r="A2503" s="726">
        <v>44662</v>
      </c>
      <c r="B2503" s="723">
        <v>2.67</v>
      </c>
    </row>
    <row r="2504" spans="1:2">
      <c r="A2504" s="726">
        <v>44663</v>
      </c>
      <c r="B2504" s="723">
        <v>2.79</v>
      </c>
    </row>
    <row r="2505" spans="1:2">
      <c r="A2505" s="726">
        <v>44664</v>
      </c>
      <c r="B2505" s="723">
        <v>2.74</v>
      </c>
    </row>
    <row r="2506" spans="1:2">
      <c r="A2506" s="726">
        <v>44665</v>
      </c>
      <c r="B2506" s="723">
        <v>2.72</v>
      </c>
    </row>
    <row r="2507" spans="1:2">
      <c r="A2507" s="726">
        <v>44669</v>
      </c>
      <c r="B2507" s="723">
        <v>2.72</v>
      </c>
    </row>
    <row r="2508" spans="1:2">
      <c r="A2508" s="726">
        <v>44670</v>
      </c>
      <c r="B2508" s="723">
        <v>2.87</v>
      </c>
    </row>
    <row r="2509" spans="1:2">
      <c r="A2509" s="726">
        <v>44671</v>
      </c>
      <c r="B2509" s="723">
        <v>2.66</v>
      </c>
    </row>
    <row r="2510" spans="1:2">
      <c r="A2510" s="726">
        <v>44673</v>
      </c>
      <c r="B2510" s="723">
        <v>2.52</v>
      </c>
    </row>
    <row r="2511" spans="1:2">
      <c r="A2511" s="726">
        <v>44676</v>
      </c>
      <c r="B2511" s="723">
        <v>2.61</v>
      </c>
    </row>
    <row r="2512" spans="1:2">
      <c r="A2512" s="726">
        <v>44677</v>
      </c>
      <c r="B2512" s="723">
        <v>2.57</v>
      </c>
    </row>
    <row r="2513" spans="1:2">
      <c r="A2513" s="726">
        <v>44678</v>
      </c>
      <c r="B2513" s="723">
        <v>2.6</v>
      </c>
    </row>
    <row r="2514" spans="1:2">
      <c r="A2514" s="726">
        <v>44679</v>
      </c>
      <c r="B2514" s="723">
        <v>2.56</v>
      </c>
    </row>
    <row r="2515" spans="1:2">
      <c r="A2515" s="726">
        <v>44680</v>
      </c>
      <c r="B2515" s="723">
        <v>2.4500000000000002</v>
      </c>
    </row>
    <row r="2516" spans="1:2">
      <c r="A2516" s="726">
        <v>44683</v>
      </c>
      <c r="B2516" s="723">
        <v>2.44</v>
      </c>
    </row>
    <row r="2517" spans="1:2">
      <c r="A2517" s="726">
        <v>44684</v>
      </c>
      <c r="B2517" s="723">
        <v>2.42</v>
      </c>
    </row>
    <row r="2518" spans="1:2">
      <c r="A2518" s="726">
        <v>44685</v>
      </c>
      <c r="B2518" s="723">
        <v>2.4900000000000002</v>
      </c>
    </row>
    <row r="2519" spans="1:2">
      <c r="A2519" s="726">
        <v>44686</v>
      </c>
      <c r="B2519" s="723">
        <v>2.35</v>
      </c>
    </row>
    <row r="2520" spans="1:2">
      <c r="A2520" s="726">
        <v>44687</v>
      </c>
      <c r="B2520" s="723">
        <v>2.4</v>
      </c>
    </row>
    <row r="2521" spans="1:2">
      <c r="A2521" s="726">
        <v>44690</v>
      </c>
      <c r="B2521" s="723">
        <v>2.33</v>
      </c>
    </row>
    <row r="2522" spans="1:2">
      <c r="A2522" s="726">
        <v>44691</v>
      </c>
      <c r="B2522" s="723">
        <v>2.37</v>
      </c>
    </row>
    <row r="2523" spans="1:2">
      <c r="A2523" s="726">
        <v>44692</v>
      </c>
      <c r="B2523" s="723">
        <v>2.38</v>
      </c>
    </row>
    <row r="2524" spans="1:2">
      <c r="A2524" s="726">
        <v>44693</v>
      </c>
      <c r="B2524" s="723">
        <v>2.61</v>
      </c>
    </row>
    <row r="2525" spans="1:2">
      <c r="A2525" s="726">
        <v>44694</v>
      </c>
      <c r="B2525" s="723">
        <v>2.5499999999999998</v>
      </c>
    </row>
    <row r="2526" spans="1:2">
      <c r="A2526" s="726">
        <v>44697</v>
      </c>
      <c r="B2526" s="723">
        <v>2.56</v>
      </c>
    </row>
    <row r="2527" spans="1:2">
      <c r="A2527" s="726">
        <v>44698</v>
      </c>
      <c r="B2527" s="723">
        <v>2.71</v>
      </c>
    </row>
    <row r="2528" spans="1:2">
      <c r="A2528" s="726">
        <v>44699</v>
      </c>
      <c r="B2528" s="723">
        <v>2.65</v>
      </c>
    </row>
    <row r="2529" spans="1:2">
      <c r="A2529" s="726">
        <v>44700</v>
      </c>
      <c r="B2529" s="723">
        <v>2.6</v>
      </c>
    </row>
    <row r="2530" spans="1:2">
      <c r="A2530" s="726">
        <v>44701</v>
      </c>
      <c r="B2530" s="723">
        <v>2.63</v>
      </c>
    </row>
    <row r="2531" spans="1:2">
      <c r="A2531" s="726">
        <v>44704</v>
      </c>
      <c r="B2531" s="723">
        <v>2.68</v>
      </c>
    </row>
    <row r="2532" spans="1:2">
      <c r="A2532" s="726">
        <v>44705</v>
      </c>
      <c r="B2532" s="723">
        <v>2.64</v>
      </c>
    </row>
    <row r="2533" spans="1:2">
      <c r="A2533" s="726">
        <v>44706</v>
      </c>
      <c r="B2533" s="723">
        <v>2.65</v>
      </c>
    </row>
    <row r="2534" spans="1:2">
      <c r="A2534" s="726">
        <v>44707</v>
      </c>
      <c r="B2534" s="723">
        <v>2.74</v>
      </c>
    </row>
    <row r="2535" spans="1:2">
      <c r="A2535" s="726">
        <v>44708</v>
      </c>
      <c r="B2535" s="723">
        <v>2.71</v>
      </c>
    </row>
    <row r="2536" spans="1:2">
      <c r="A2536" s="726">
        <v>44711</v>
      </c>
      <c r="B2536" s="723">
        <v>2.68</v>
      </c>
    </row>
    <row r="2537" spans="1:2">
      <c r="A2537" s="726">
        <v>44712</v>
      </c>
      <c r="B2537" s="723">
        <v>2.65</v>
      </c>
    </row>
    <row r="2538" spans="1:2">
      <c r="A2538" s="726">
        <v>44713</v>
      </c>
      <c r="B2538" s="723">
        <v>2.67</v>
      </c>
    </row>
    <row r="2539" spans="1:2">
      <c r="A2539" s="726">
        <v>44714</v>
      </c>
      <c r="B2539" s="723">
        <v>2.69</v>
      </c>
    </row>
    <row r="2540" spans="1:2">
      <c r="A2540" s="726">
        <v>44715</v>
      </c>
      <c r="B2540" s="723">
        <v>2.6</v>
      </c>
    </row>
    <row r="2541" spans="1:2">
      <c r="A2541" s="726">
        <v>44718</v>
      </c>
      <c r="B2541" s="723">
        <v>2.4900000000000002</v>
      </c>
    </row>
    <row r="2542" spans="1:2">
      <c r="A2542" s="726">
        <v>44719</v>
      </c>
      <c r="B2542" s="723">
        <v>2.4900000000000002</v>
      </c>
    </row>
    <row r="2543" spans="1:2">
      <c r="A2543" s="726">
        <v>44720</v>
      </c>
      <c r="B2543" s="723">
        <v>2.5499999999999998</v>
      </c>
    </row>
    <row r="2544" spans="1:2">
      <c r="A2544" s="726">
        <v>44721</v>
      </c>
      <c r="B2544" s="723">
        <v>2.5499999999999998</v>
      </c>
    </row>
    <row r="2545" spans="1:2">
      <c r="A2545" s="726">
        <v>44722</v>
      </c>
      <c r="B2545" s="723">
        <v>2.5099999999999998</v>
      </c>
    </row>
    <row r="2546" spans="1:2">
      <c r="A2546" s="726">
        <v>44725</v>
      </c>
      <c r="B2546" s="723">
        <v>2.2999999999999998</v>
      </c>
    </row>
    <row r="2547" spans="1:2">
      <c r="A2547" s="726">
        <v>44726</v>
      </c>
      <c r="B2547" s="723">
        <v>2.25</v>
      </c>
    </row>
    <row r="2548" spans="1:2">
      <c r="A2548" s="726">
        <v>44727</v>
      </c>
      <c r="B2548" s="723">
        <v>2.34</v>
      </c>
    </row>
    <row r="2549" spans="1:2">
      <c r="A2549" s="726">
        <v>44729</v>
      </c>
      <c r="B2549" s="723">
        <v>2.37</v>
      </c>
    </row>
    <row r="2550" spans="1:2">
      <c r="A2550" s="726">
        <v>44732</v>
      </c>
      <c r="B2550" s="723">
        <v>2.31</v>
      </c>
    </row>
    <row r="2551" spans="1:2">
      <c r="A2551" s="726">
        <v>44733</v>
      </c>
      <c r="B2551" s="723">
        <v>2.2000000000000002</v>
      </c>
    </row>
    <row r="2552" spans="1:2">
      <c r="A2552" s="726">
        <v>44734</v>
      </c>
      <c r="B2552" s="723">
        <v>2.25</v>
      </c>
    </row>
    <row r="2553" spans="1:2">
      <c r="A2553" s="726">
        <v>44735</v>
      </c>
      <c r="B2553" s="723">
        <v>2.2599999999999998</v>
      </c>
    </row>
    <row r="2554" spans="1:2">
      <c r="A2554" s="726">
        <v>44736</v>
      </c>
      <c r="B2554" s="723">
        <v>2.2000000000000002</v>
      </c>
    </row>
    <row r="2555" spans="1:2">
      <c r="A2555" s="726">
        <v>44739</v>
      </c>
      <c r="B2555" s="723">
        <v>2.1800000000000002</v>
      </c>
    </row>
    <row r="2556" spans="1:2">
      <c r="A2556" s="726">
        <v>44740</v>
      </c>
      <c r="B2556" s="723">
        <v>2.16</v>
      </c>
    </row>
    <row r="2557" spans="1:2">
      <c r="A2557" s="726">
        <v>44741</v>
      </c>
      <c r="B2557" s="723">
        <v>2.14</v>
      </c>
    </row>
    <row r="2558" spans="1:2">
      <c r="A2558" s="726">
        <v>44742</v>
      </c>
      <c r="B2558" s="723">
        <v>2.14</v>
      </c>
    </row>
    <row r="2559" spans="1:2">
      <c r="A2559" s="726">
        <v>44743</v>
      </c>
      <c r="B2559" s="723">
        <v>2.06</v>
      </c>
    </row>
    <row r="2560" spans="1:2">
      <c r="A2560" s="726">
        <v>44746</v>
      </c>
      <c r="B2560" s="723">
        <v>2</v>
      </c>
    </row>
    <row r="2561" spans="1:2">
      <c r="A2561" s="726">
        <v>44747</v>
      </c>
      <c r="B2561" s="723">
        <v>2.0699999999999998</v>
      </c>
    </row>
    <row r="2562" spans="1:2">
      <c r="A2562" s="726">
        <v>44748</v>
      </c>
      <c r="B2562" s="723">
        <v>2.2599999999999998</v>
      </c>
    </row>
    <row r="2563" spans="1:2">
      <c r="A2563" s="726">
        <v>44749</v>
      </c>
      <c r="B2563" s="723">
        <v>2.37</v>
      </c>
    </row>
    <row r="2564" spans="1:2">
      <c r="A2564" s="726">
        <v>44750</v>
      </c>
      <c r="B2564" s="723">
        <v>2.41</v>
      </c>
    </row>
    <row r="2565" spans="1:2">
      <c r="A2565" s="726">
        <v>44753</v>
      </c>
      <c r="B2565" s="723">
        <v>2.3199999999999998</v>
      </c>
    </row>
    <row r="2566" spans="1:2">
      <c r="A2566" s="726">
        <v>44754</v>
      </c>
      <c r="B2566" s="723">
        <v>2.4</v>
      </c>
    </row>
    <row r="2567" spans="1:2">
      <c r="A2567" s="726">
        <v>44755</v>
      </c>
      <c r="B2567" s="723">
        <v>2.33</v>
      </c>
    </row>
    <row r="2568" spans="1:2">
      <c r="A2568" s="726">
        <v>44756</v>
      </c>
      <c r="B2568" s="723">
        <v>2.39</v>
      </c>
    </row>
    <row r="2569" spans="1:2">
      <c r="A2569" s="726">
        <v>44757</v>
      </c>
      <c r="B2569" s="723">
        <v>2.42</v>
      </c>
    </row>
    <row r="2570" spans="1:2">
      <c r="A2570" s="726">
        <v>44760</v>
      </c>
      <c r="B2570" s="723">
        <v>2.41</v>
      </c>
    </row>
    <row r="2571" spans="1:2">
      <c r="A2571" s="726">
        <v>44761</v>
      </c>
      <c r="B2571" s="723">
        <v>2.33</v>
      </c>
    </row>
    <row r="2572" spans="1:2">
      <c r="A2572" s="726">
        <v>44762</v>
      </c>
      <c r="B2572" s="723">
        <v>2.3199999999999998</v>
      </c>
    </row>
    <row r="2573" spans="1:2">
      <c r="A2573" s="726">
        <v>44763</v>
      </c>
      <c r="B2573" s="723">
        <v>2.2999999999999998</v>
      </c>
    </row>
    <row r="2574" spans="1:2">
      <c r="A2574" s="726">
        <v>44764</v>
      </c>
      <c r="B2574" s="723">
        <v>2.2200000000000002</v>
      </c>
    </row>
    <row r="2575" spans="1:2">
      <c r="A2575" s="726">
        <v>44767</v>
      </c>
      <c r="B2575" s="723">
        <v>2.2200000000000002</v>
      </c>
    </row>
    <row r="2576" spans="1:2">
      <c r="A2576" s="726">
        <v>44768</v>
      </c>
      <c r="B2576" s="723">
        <v>2.14</v>
      </c>
    </row>
    <row r="2577" spans="1:2">
      <c r="A2577" s="726">
        <v>44769</v>
      </c>
      <c r="B2577" s="723">
        <v>2.25</v>
      </c>
    </row>
    <row r="2578" spans="1:2">
      <c r="A2578" s="726">
        <v>44770</v>
      </c>
      <c r="B2578" s="723">
        <v>2.2599999999999998</v>
      </c>
    </row>
    <row r="2579" spans="1:2">
      <c r="A2579" s="726">
        <v>44771</v>
      </c>
      <c r="B2579" s="723">
        <v>2.2599999999999998</v>
      </c>
    </row>
    <row r="2580" spans="1:2">
      <c r="A2580" s="726">
        <v>44774</v>
      </c>
      <c r="B2580" s="723">
        <v>2.27</v>
      </c>
    </row>
    <row r="2581" spans="1:2">
      <c r="A2581" s="726">
        <v>44775</v>
      </c>
      <c r="B2581" s="723">
        <v>2.25</v>
      </c>
    </row>
    <row r="2582" spans="1:2">
      <c r="A2582" s="726">
        <v>44776</v>
      </c>
      <c r="B2582" s="723">
        <v>2.38</v>
      </c>
    </row>
    <row r="2583" spans="1:2">
      <c r="A2583" s="726">
        <v>44777</v>
      </c>
      <c r="B2583" s="723">
        <v>2.5</v>
      </c>
    </row>
    <row r="2584" spans="1:2">
      <c r="A2584" s="726">
        <v>44778</v>
      </c>
      <c r="B2584" s="723">
        <v>2.54</v>
      </c>
    </row>
    <row r="2585" spans="1:2">
      <c r="A2585" s="726">
        <v>44781</v>
      </c>
      <c r="B2585" s="723">
        <v>2.58</v>
      </c>
    </row>
    <row r="2586" spans="1:2">
      <c r="A2586" s="726">
        <v>44782</v>
      </c>
      <c r="B2586" s="723">
        <v>2.5499999999999998</v>
      </c>
    </row>
    <row r="2587" spans="1:2">
      <c r="A2587" s="726">
        <v>44783</v>
      </c>
      <c r="B2587" s="723">
        <v>2.64</v>
      </c>
    </row>
    <row r="2588" spans="1:2">
      <c r="A2588" s="726">
        <v>44784</v>
      </c>
      <c r="B2588" s="723">
        <v>2.61</v>
      </c>
    </row>
    <row r="2589" spans="1:2">
      <c r="A2589" s="726">
        <v>44785</v>
      </c>
      <c r="B2589" s="723">
        <v>2.7</v>
      </c>
    </row>
    <row r="2590" spans="1:2">
      <c r="A2590" s="726">
        <v>44788</v>
      </c>
      <c r="B2590" s="723">
        <v>2.74</v>
      </c>
    </row>
    <row r="2591" spans="1:2">
      <c r="A2591" s="726">
        <v>44789</v>
      </c>
      <c r="B2591" s="723">
        <v>2.67</v>
      </c>
    </row>
    <row r="2592" spans="1:2">
      <c r="A2592" s="726">
        <v>44790</v>
      </c>
      <c r="B2592" s="723">
        <v>2.65</v>
      </c>
    </row>
    <row r="2593" spans="1:2">
      <c r="A2593" s="726">
        <v>44791</v>
      </c>
      <c r="B2593" s="723">
        <v>2.58</v>
      </c>
    </row>
    <row r="2594" spans="1:2">
      <c r="A2594" s="726">
        <v>44792</v>
      </c>
      <c r="B2594" s="723">
        <v>2.59</v>
      </c>
    </row>
    <row r="2595" spans="1:2">
      <c r="A2595" s="726">
        <v>44795</v>
      </c>
      <c r="B2595" s="723">
        <v>2.56</v>
      </c>
    </row>
    <row r="2596" spans="1:2">
      <c r="A2596" s="726">
        <v>44796</v>
      </c>
      <c r="B2596" s="723">
        <v>2.58</v>
      </c>
    </row>
    <row r="2597" spans="1:2">
      <c r="A2597" s="726">
        <v>44797</v>
      </c>
      <c r="B2597" s="723">
        <v>2.57</v>
      </c>
    </row>
    <row r="2598" spans="1:2">
      <c r="A2598" s="726">
        <v>44798</v>
      </c>
      <c r="B2598" s="723">
        <v>2.67</v>
      </c>
    </row>
    <row r="2599" spans="1:2">
      <c r="A2599" s="726">
        <v>44799</v>
      </c>
      <c r="B2599" s="723">
        <v>2.64</v>
      </c>
    </row>
    <row r="2600" spans="1:2">
      <c r="A2600" s="726">
        <v>44802</v>
      </c>
      <c r="B2600" s="723">
        <v>2.59</v>
      </c>
    </row>
    <row r="2601" spans="1:2">
      <c r="A2601" s="726">
        <v>44803</v>
      </c>
      <c r="B2601" s="723">
        <v>2.5299999999999998</v>
      </c>
    </row>
    <row r="2602" spans="1:2">
      <c r="A2602" s="726">
        <v>44804</v>
      </c>
      <c r="B2602" s="723">
        <v>2.48</v>
      </c>
    </row>
    <row r="2603" spans="1:2">
      <c r="A2603" s="726">
        <v>44805</v>
      </c>
      <c r="B2603" s="723">
        <v>2.58</v>
      </c>
    </row>
    <row r="2604" spans="1:2">
      <c r="A2604" s="726">
        <v>44806</v>
      </c>
      <c r="B2604" s="723">
        <v>2.57</v>
      </c>
    </row>
    <row r="2605" spans="1:2">
      <c r="A2605" s="726">
        <v>44809</v>
      </c>
      <c r="B2605" s="723">
        <v>2.63</v>
      </c>
    </row>
    <row r="2606" spans="1:2">
      <c r="A2606" s="726">
        <v>44810</v>
      </c>
      <c r="B2606" s="723">
        <v>2.56</v>
      </c>
    </row>
    <row r="2607" spans="1:2">
      <c r="A2607" s="726">
        <v>44812</v>
      </c>
      <c r="B2607" s="723">
        <v>2.67</v>
      </c>
    </row>
    <row r="2608" spans="1:2">
      <c r="A2608" s="726">
        <v>44813</v>
      </c>
      <c r="B2608" s="723">
        <v>2.71</v>
      </c>
    </row>
    <row r="2609" spans="1:2">
      <c r="A2609" s="726">
        <v>44816</v>
      </c>
      <c r="B2609" s="723">
        <v>2.77</v>
      </c>
    </row>
    <row r="2610" spans="1:2">
      <c r="A2610" s="726">
        <v>44817</v>
      </c>
      <c r="B2610" s="723">
        <v>2.73</v>
      </c>
    </row>
    <row r="2611" spans="1:2">
      <c r="A2611" s="726">
        <v>44818</v>
      </c>
      <c r="B2611" s="723">
        <v>2.84</v>
      </c>
    </row>
    <row r="2612" spans="1:2">
      <c r="A2612" s="726">
        <v>44819</v>
      </c>
      <c r="B2612" s="723">
        <v>2.82</v>
      </c>
    </row>
    <row r="2613" spans="1:2">
      <c r="A2613" s="726">
        <v>44820</v>
      </c>
      <c r="B2613" s="723">
        <v>2.56</v>
      </c>
    </row>
    <row r="2614" spans="1:2">
      <c r="A2614" s="726">
        <v>44823</v>
      </c>
      <c r="B2614" s="723">
        <v>2.81</v>
      </c>
    </row>
    <row r="2615" spans="1:2">
      <c r="A2615" s="726">
        <v>44824</v>
      </c>
      <c r="B2615" s="723">
        <v>2.75</v>
      </c>
    </row>
    <row r="2616" spans="1:2">
      <c r="A2616" s="726">
        <v>44825</v>
      </c>
      <c r="B2616" s="723">
        <v>2.74</v>
      </c>
    </row>
    <row r="2617" spans="1:2">
      <c r="A2617" s="726">
        <v>44826</v>
      </c>
      <c r="B2617" s="723">
        <v>2.98</v>
      </c>
    </row>
    <row r="2618" spans="1:2">
      <c r="A2618" s="726">
        <v>44827</v>
      </c>
      <c r="B2618" s="723">
        <v>3.01</v>
      </c>
    </row>
    <row r="2619" spans="1:2">
      <c r="A2619" s="726">
        <v>44830</v>
      </c>
      <c r="B2619" s="723">
        <v>2.91</v>
      </c>
    </row>
    <row r="2620" spans="1:2">
      <c r="A2620" s="726">
        <v>44831</v>
      </c>
      <c r="B2620" s="723">
        <v>2.82</v>
      </c>
    </row>
    <row r="2621" spans="1:2">
      <c r="A2621" s="726">
        <v>44832</v>
      </c>
      <c r="B2621" s="723">
        <v>2.93</v>
      </c>
    </row>
    <row r="2622" spans="1:2">
      <c r="A2622" s="726">
        <v>44833</v>
      </c>
      <c r="B2622" s="723">
        <v>2.85</v>
      </c>
    </row>
    <row r="2623" spans="1:2">
      <c r="A2623" s="726">
        <v>44834</v>
      </c>
      <c r="B2623" s="723">
        <v>2.94</v>
      </c>
    </row>
    <row r="2624" spans="1:2">
      <c r="A2624" s="726">
        <v>44837</v>
      </c>
      <c r="B2624" s="723">
        <v>2.93</v>
      </c>
    </row>
    <row r="2625" spans="1:2">
      <c r="A2625" s="726">
        <v>44838</v>
      </c>
      <c r="B2625" s="723">
        <v>2.99</v>
      </c>
    </row>
    <row r="2626" spans="1:2">
      <c r="A2626" s="726">
        <v>44839</v>
      </c>
      <c r="B2626" s="723">
        <v>2.92</v>
      </c>
    </row>
    <row r="2627" spans="1:2">
      <c r="A2627" s="726">
        <v>44840</v>
      </c>
      <c r="B2627" s="723">
        <v>3.12</v>
      </c>
    </row>
    <row r="2628" spans="1:2">
      <c r="A2628" s="726">
        <v>44841</v>
      </c>
      <c r="B2628" s="723">
        <v>3.11</v>
      </c>
    </row>
    <row r="2629" spans="1:2">
      <c r="A2629" s="726">
        <v>44844</v>
      </c>
      <c r="B2629" s="723">
        <v>3.12</v>
      </c>
    </row>
    <row r="2630" spans="1:2">
      <c r="A2630" s="726">
        <v>44845</v>
      </c>
      <c r="B2630" s="723">
        <v>3.08</v>
      </c>
    </row>
    <row r="2631" spans="1:2">
      <c r="A2631" s="726">
        <v>44847</v>
      </c>
      <c r="B2631" s="723">
        <v>3.03</v>
      </c>
    </row>
    <row r="2632" spans="1:2">
      <c r="A2632" s="726">
        <v>44848</v>
      </c>
      <c r="B2632" s="723">
        <v>2.93</v>
      </c>
    </row>
    <row r="2633" spans="1:2">
      <c r="A2633" s="726">
        <v>44851</v>
      </c>
      <c r="B2633" s="723">
        <v>2.92</v>
      </c>
    </row>
    <row r="2634" spans="1:2">
      <c r="A2634" s="726">
        <v>44852</v>
      </c>
      <c r="B2634" s="723">
        <v>2.98</v>
      </c>
    </row>
    <row r="2635" spans="1:2">
      <c r="A2635" s="726">
        <v>44853</v>
      </c>
      <c r="B2635" s="723">
        <v>2.9</v>
      </c>
    </row>
    <row r="2636" spans="1:2">
      <c r="A2636" s="726">
        <v>44854</v>
      </c>
      <c r="B2636" s="723">
        <v>2.9</v>
      </c>
    </row>
    <row r="2637" spans="1:2">
      <c r="A2637" s="726">
        <v>44855</v>
      </c>
      <c r="B2637" s="723">
        <v>2.92</v>
      </c>
    </row>
    <row r="2638" spans="1:2">
      <c r="A2638" s="726">
        <v>44858</v>
      </c>
      <c r="B2638" s="723">
        <v>2.88</v>
      </c>
    </row>
    <row r="2639" spans="1:2">
      <c r="A2639" s="726">
        <v>44859</v>
      </c>
      <c r="B2639" s="723">
        <v>2.96</v>
      </c>
    </row>
    <row r="2640" spans="1:2">
      <c r="A2640" s="726">
        <v>44860</v>
      </c>
      <c r="B2640" s="723">
        <v>2.83</v>
      </c>
    </row>
    <row r="2641" spans="1:2">
      <c r="A2641" s="726">
        <v>44861</v>
      </c>
      <c r="B2641" s="723">
        <v>3.02</v>
      </c>
    </row>
    <row r="2642" spans="1:2">
      <c r="A2642" s="726">
        <v>44862</v>
      </c>
      <c r="B2642" s="723">
        <v>3.18</v>
      </c>
    </row>
    <row r="2643" spans="1:2">
      <c r="A2643" s="726">
        <v>44865</v>
      </c>
      <c r="B2643" s="723">
        <v>3.29</v>
      </c>
    </row>
    <row r="2644" spans="1:2">
      <c r="A2644" s="726">
        <v>44866</v>
      </c>
      <c r="B2644" s="723">
        <v>3.31</v>
      </c>
    </row>
    <row r="2645" spans="1:2">
      <c r="A2645" s="726">
        <v>44868</v>
      </c>
      <c r="B2645" s="723">
        <v>3.24</v>
      </c>
    </row>
    <row r="2646" spans="1:2">
      <c r="A2646" s="726">
        <v>44869</v>
      </c>
      <c r="B2646" s="723">
        <v>3.21</v>
      </c>
    </row>
    <row r="2647" spans="1:2">
      <c r="A2647" s="726">
        <v>44872</v>
      </c>
      <c r="B2647" s="723">
        <v>2.93</v>
      </c>
    </row>
    <row r="2648" spans="1:2">
      <c r="A2648" s="726">
        <v>44873</v>
      </c>
      <c r="B2648" s="723">
        <v>2.88</v>
      </c>
    </row>
    <row r="2649" spans="1:2">
      <c r="A2649" s="726">
        <v>44874</v>
      </c>
      <c r="B2649" s="723">
        <v>2.8</v>
      </c>
    </row>
    <row r="2650" spans="1:2">
      <c r="A2650" s="726">
        <v>44875</v>
      </c>
      <c r="B2650" s="723">
        <v>2.64</v>
      </c>
    </row>
    <row r="2651" spans="1:2">
      <c r="A2651" s="726">
        <v>44876</v>
      </c>
      <c r="B2651" s="723">
        <v>2.4900000000000002</v>
      </c>
    </row>
    <row r="2652" spans="1:2">
      <c r="A2652" s="726">
        <v>44879</v>
      </c>
      <c r="B2652" s="723">
        <v>2.46</v>
      </c>
    </row>
    <row r="2653" spans="1:2">
      <c r="A2653" s="726">
        <v>44881</v>
      </c>
      <c r="B2653" s="723">
        <v>2.4</v>
      </c>
    </row>
    <row r="2654" spans="1:2">
      <c r="A2654" s="726">
        <v>44882</v>
      </c>
      <c r="B2654" s="723">
        <v>2.35</v>
      </c>
    </row>
    <row r="2655" spans="1:2">
      <c r="A2655" s="726">
        <v>44883</v>
      </c>
      <c r="B2655" s="723">
        <v>2.2599999999999998</v>
      </c>
    </row>
    <row r="2656" spans="1:2">
      <c r="A2656" s="726">
        <v>44886</v>
      </c>
      <c r="B2656" s="723">
        <v>2.31</v>
      </c>
    </row>
    <row r="2657" spans="1:2">
      <c r="A2657" s="726">
        <v>44887</v>
      </c>
      <c r="B2657" s="723">
        <v>2.2999999999999998</v>
      </c>
    </row>
    <row r="2658" spans="1:2">
      <c r="A2658" s="726">
        <v>44888</v>
      </c>
      <c r="B2658" s="723">
        <v>2.2999999999999998</v>
      </c>
    </row>
    <row r="2659" spans="1:2">
      <c r="A2659" s="726">
        <v>44889</v>
      </c>
      <c r="B2659" s="723">
        <v>2.37</v>
      </c>
    </row>
    <row r="2660" spans="1:2">
      <c r="A2660" s="726">
        <v>44890</v>
      </c>
      <c r="B2660" s="723">
        <v>2.2799999999999998</v>
      </c>
    </row>
    <row r="2661" spans="1:2">
      <c r="A2661" s="726">
        <v>44893</v>
      </c>
      <c r="B2661" s="723">
        <v>2.19</v>
      </c>
    </row>
    <row r="2662" spans="1:2">
      <c r="A2662" s="726">
        <v>44894</v>
      </c>
      <c r="B2662" s="723">
        <v>2.25</v>
      </c>
    </row>
    <row r="2663" spans="1:2">
      <c r="A2663" s="726">
        <v>44895</v>
      </c>
      <c r="B2663" s="723">
        <v>2.2400000000000002</v>
      </c>
    </row>
    <row r="2664" spans="1:2">
      <c r="A2664" s="726">
        <v>44896</v>
      </c>
      <c r="B2664" s="723">
        <v>2.2000000000000002</v>
      </c>
    </row>
    <row r="2665" spans="1:2">
      <c r="A2665" s="726">
        <v>44897</v>
      </c>
      <c r="B2665" s="723">
        <v>2.2000000000000002</v>
      </c>
    </row>
    <row r="2666" spans="1:2">
      <c r="A2666" s="726">
        <v>44900</v>
      </c>
      <c r="B2666" s="723">
        <v>2.12</v>
      </c>
    </row>
    <row r="2667" spans="1:2">
      <c r="A2667" s="726">
        <v>44901</v>
      </c>
      <c r="B2667" s="723">
        <v>2.1800000000000002</v>
      </c>
    </row>
    <row r="2668" spans="1:2">
      <c r="A2668" s="726">
        <v>44902</v>
      </c>
      <c r="B2668" s="723">
        <v>2.2000000000000002</v>
      </c>
    </row>
    <row r="2669" spans="1:2">
      <c r="A2669" s="726">
        <v>44903</v>
      </c>
      <c r="B2669" s="723">
        <v>2.12</v>
      </c>
    </row>
    <row r="2670" spans="1:2">
      <c r="A2670" s="726">
        <v>44904</v>
      </c>
      <c r="B2670" s="723">
        <v>2.1</v>
      </c>
    </row>
    <row r="2671" spans="1:2">
      <c r="A2671" s="726">
        <v>44907</v>
      </c>
      <c r="B2671" s="723">
        <v>2</v>
      </c>
    </row>
    <row r="2672" spans="1:2">
      <c r="A2672" s="726">
        <v>44908</v>
      </c>
      <c r="B2672" s="723">
        <v>1.97</v>
      </c>
    </row>
    <row r="2673" spans="1:2">
      <c r="A2673" s="726">
        <v>44909</v>
      </c>
      <c r="B2673" s="723">
        <v>2.0699999999999998</v>
      </c>
    </row>
    <row r="2674" spans="1:2">
      <c r="A2674" s="726">
        <v>44910</v>
      </c>
      <c r="B2674" s="723">
        <v>2.06</v>
      </c>
    </row>
    <row r="2675" spans="1:2">
      <c r="A2675" s="726">
        <v>44911</v>
      </c>
      <c r="B2675" s="723">
        <v>1.97</v>
      </c>
    </row>
    <row r="2676" spans="1:2">
      <c r="A2676" s="726">
        <v>44914</v>
      </c>
      <c r="B2676" s="723">
        <v>2.0499999999999998</v>
      </c>
    </row>
    <row r="2677" spans="1:2">
      <c r="A2677" s="726">
        <v>44915</v>
      </c>
      <c r="B2677" s="723">
        <v>2.12</v>
      </c>
    </row>
    <row r="2678" spans="1:2">
      <c r="A2678" s="726">
        <v>44916</v>
      </c>
      <c r="B2678" s="723">
        <v>2.13</v>
      </c>
    </row>
    <row r="2679" spans="1:2">
      <c r="A2679" s="726">
        <v>44917</v>
      </c>
      <c r="B2679" s="723">
        <v>2.12</v>
      </c>
    </row>
    <row r="2680" spans="1:2">
      <c r="A2680" s="726">
        <v>44918</v>
      </c>
      <c r="B2680" s="723">
        <v>2.17</v>
      </c>
    </row>
    <row r="2681" spans="1:2">
      <c r="A2681" s="726">
        <v>44921</v>
      </c>
      <c r="B2681" s="723">
        <v>2.16</v>
      </c>
    </row>
    <row r="2682" spans="1:2">
      <c r="A2682" s="726">
        <v>44922</v>
      </c>
      <c r="B2682" s="723">
        <v>2.06</v>
      </c>
    </row>
    <row r="2683" spans="1:2">
      <c r="A2683" s="726">
        <v>44923</v>
      </c>
      <c r="B2683" s="723">
        <v>2.16</v>
      </c>
    </row>
    <row r="2684" spans="1:2">
      <c r="A2684" s="726">
        <v>44924</v>
      </c>
      <c r="B2684" s="723">
        <v>2.12</v>
      </c>
    </row>
    <row r="2685" spans="1:2">
      <c r="A2685" s="726">
        <v>44928</v>
      </c>
      <c r="B2685" s="723">
        <v>2.0499999999999998</v>
      </c>
    </row>
    <row r="2686" spans="1:2">
      <c r="A2686" s="726">
        <v>44929</v>
      </c>
      <c r="B2686" s="723">
        <v>1.95</v>
      </c>
    </row>
    <row r="2687" spans="1:2">
      <c r="A2687" s="726">
        <v>44930</v>
      </c>
      <c r="B2687" s="723">
        <v>2.0299999999999998</v>
      </c>
    </row>
    <row r="2688" spans="1:2">
      <c r="A2688" s="726">
        <v>44931</v>
      </c>
      <c r="B2688" s="723">
        <v>2.0499999999999998</v>
      </c>
    </row>
    <row r="2689" spans="1:2">
      <c r="A2689" s="726">
        <v>44932</v>
      </c>
      <c r="B2689" s="723">
        <v>2.09</v>
      </c>
    </row>
    <row r="2690" spans="1:2">
      <c r="A2690" s="726">
        <v>44935</v>
      </c>
      <c r="B2690" s="723">
        <v>2.11</v>
      </c>
    </row>
    <row r="2691" spans="1:2">
      <c r="A2691" s="726">
        <v>44936</v>
      </c>
      <c r="B2691" s="723">
        <v>2.21</v>
      </c>
    </row>
    <row r="2692" spans="1:2">
      <c r="A2692" s="726">
        <v>44937</v>
      </c>
      <c r="B2692" s="723">
        <v>2.2400000000000002</v>
      </c>
    </row>
    <row r="2693" spans="1:2">
      <c r="A2693" s="726">
        <v>44938</v>
      </c>
      <c r="B2693" s="723">
        <v>2.2000000000000002</v>
      </c>
    </row>
    <row r="2694" spans="1:2">
      <c r="A2694" s="726">
        <v>44939</v>
      </c>
      <c r="B2694" s="723">
        <v>2.14</v>
      </c>
    </row>
    <row r="2695" spans="1:2">
      <c r="A2695" s="726">
        <v>44942</v>
      </c>
      <c r="B2695" s="723">
        <v>2.08</v>
      </c>
    </row>
    <row r="2696" spans="1:2">
      <c r="A2696" s="726">
        <v>44943</v>
      </c>
      <c r="B2696" s="723">
        <v>2.12</v>
      </c>
    </row>
    <row r="2697" spans="1:2">
      <c r="A2697" s="726">
        <v>44944</v>
      </c>
      <c r="B2697" s="723">
        <v>2.1800000000000002</v>
      </c>
    </row>
    <row r="2698" spans="1:2">
      <c r="A2698" s="726">
        <v>44945</v>
      </c>
      <c r="B2698" s="723">
        <v>2.16</v>
      </c>
    </row>
    <row r="2699" spans="1:2">
      <c r="A2699" s="726">
        <v>44946</v>
      </c>
      <c r="B2699" s="723">
        <v>2.17</v>
      </c>
    </row>
    <row r="2700" spans="1:2">
      <c r="A2700" s="726">
        <v>44949</v>
      </c>
      <c r="B2700" s="723">
        <v>2.16</v>
      </c>
    </row>
    <row r="2701" spans="1:2">
      <c r="A2701" s="726">
        <v>44950</v>
      </c>
      <c r="B2701" s="723">
        <v>2.2200000000000002</v>
      </c>
    </row>
    <row r="2702" spans="1:2">
      <c r="A2702" s="726">
        <v>44951</v>
      </c>
      <c r="B2702" s="723">
        <v>2.23</v>
      </c>
    </row>
    <row r="2703" spans="1:2">
      <c r="A2703" s="726">
        <v>44952</v>
      </c>
      <c r="B2703" s="723">
        <v>2.2000000000000002</v>
      </c>
    </row>
    <row r="2704" spans="1:2">
      <c r="A2704" s="726">
        <v>44953</v>
      </c>
      <c r="B2704" s="723">
        <v>2.16</v>
      </c>
    </row>
    <row r="2705" spans="1:2">
      <c r="A2705" s="726">
        <v>44956</v>
      </c>
      <c r="B2705" s="723">
        <v>2.16</v>
      </c>
    </row>
    <row r="2706" spans="1:2">
      <c r="A2706" s="726">
        <v>44957</v>
      </c>
      <c r="B2706" s="723">
        <v>2.38</v>
      </c>
    </row>
    <row r="2707" spans="1:2">
      <c r="A2707" s="726">
        <v>44958</v>
      </c>
      <c r="B2707" s="723">
        <v>2.35</v>
      </c>
    </row>
    <row r="2708" spans="1:2">
      <c r="A2708" s="726">
        <v>44959</v>
      </c>
      <c r="B2708" s="723">
        <v>2.4</v>
      </c>
    </row>
    <row r="2709" spans="1:2">
      <c r="A2709" s="726">
        <v>44960</v>
      </c>
      <c r="B2709" s="723">
        <v>2.23</v>
      </c>
    </row>
    <row r="2710" spans="1:2">
      <c r="A2710" s="726">
        <v>44963</v>
      </c>
      <c r="B2710" s="723">
        <v>2.2200000000000002</v>
      </c>
    </row>
    <row r="2711" spans="1:2">
      <c r="A2711" s="726">
        <v>44964</v>
      </c>
      <c r="B2711" s="723">
        <v>2.2000000000000002</v>
      </c>
    </row>
    <row r="2712" spans="1:2">
      <c r="A2712" s="726">
        <v>44965</v>
      </c>
      <c r="B2712" s="723">
        <v>2.23</v>
      </c>
    </row>
    <row r="2713" spans="1:2">
      <c r="A2713" s="726">
        <v>44966</v>
      </c>
      <c r="B2713" s="723">
        <v>2.1800000000000002</v>
      </c>
    </row>
    <row r="2714" spans="1:2">
      <c r="A2714" s="726">
        <v>44967</v>
      </c>
      <c r="B2714" s="723">
        <v>2.16</v>
      </c>
    </row>
    <row r="2715" spans="1:2">
      <c r="A2715" s="726">
        <v>44970</v>
      </c>
      <c r="B2715" s="723">
        <v>2.17</v>
      </c>
    </row>
    <row r="2716" spans="1:2">
      <c r="A2716" s="726">
        <v>44971</v>
      </c>
      <c r="B2716" s="723">
        <v>2.13</v>
      </c>
    </row>
    <row r="2717" spans="1:2">
      <c r="A2717" s="726">
        <v>44972</v>
      </c>
      <c r="B2717" s="723">
        <v>2.17</v>
      </c>
    </row>
    <row r="2718" spans="1:2">
      <c r="A2718" s="726">
        <v>44973</v>
      </c>
      <c r="B2718" s="723">
        <v>2.2000000000000002</v>
      </c>
    </row>
    <row r="2719" spans="1:2">
      <c r="A2719" s="726">
        <v>44974</v>
      </c>
      <c r="B2719" s="723">
        <v>2.2000000000000002</v>
      </c>
    </row>
    <row r="2720" spans="1:2">
      <c r="A2720" s="726">
        <v>44979</v>
      </c>
      <c r="B2720" s="723">
        <v>2.2200000000000002</v>
      </c>
    </row>
    <row r="2721" spans="1:2">
      <c r="A2721" s="726">
        <v>44980</v>
      </c>
      <c r="B2721" s="723">
        <v>2.17</v>
      </c>
    </row>
    <row r="2722" spans="1:2">
      <c r="A2722" s="726">
        <v>44981</v>
      </c>
      <c r="B2722" s="723">
        <v>2.12</v>
      </c>
    </row>
    <row r="2723" spans="1:2">
      <c r="A2723" s="726">
        <v>44984</v>
      </c>
      <c r="B2723" s="723">
        <v>2.09</v>
      </c>
    </row>
    <row r="2724" spans="1:2">
      <c r="A2724" s="726">
        <v>44985</v>
      </c>
      <c r="B2724" s="723">
        <v>2.02</v>
      </c>
    </row>
    <row r="2725" spans="1:2">
      <c r="A2725" s="726">
        <v>44986</v>
      </c>
      <c r="B2725" s="723">
        <v>2</v>
      </c>
    </row>
    <row r="2726" spans="1:2">
      <c r="A2726" s="726">
        <v>44987</v>
      </c>
      <c r="B2726" s="723">
        <v>1.96</v>
      </c>
    </row>
    <row r="2727" spans="1:2">
      <c r="A2727" s="726">
        <v>44988</v>
      </c>
      <c r="B2727" s="723">
        <v>1.98</v>
      </c>
    </row>
    <row r="2728" spans="1:2">
      <c r="A2728" s="726">
        <v>44991</v>
      </c>
      <c r="B2728" s="723">
        <v>2.0099999999999998</v>
      </c>
    </row>
    <row r="2729" spans="1:2">
      <c r="A2729" s="726">
        <v>44992</v>
      </c>
      <c r="B2729" s="723">
        <v>2.02</v>
      </c>
    </row>
    <row r="2730" spans="1:2">
      <c r="A2730" s="726">
        <v>44993</v>
      </c>
      <c r="B2730" s="723">
        <v>2.2000000000000002</v>
      </c>
    </row>
    <row r="2731" spans="1:2">
      <c r="A2731" s="726">
        <v>44994</v>
      </c>
      <c r="B2731" s="723">
        <v>2.2200000000000002</v>
      </c>
    </row>
    <row r="2732" spans="1:2">
      <c r="A2732" s="726">
        <v>44995</v>
      </c>
      <c r="B2732" s="723">
        <v>2.13</v>
      </c>
    </row>
    <row r="2733" spans="1:2">
      <c r="A2733" s="726">
        <v>44998</v>
      </c>
      <c r="B2733" s="723">
        <v>2.19</v>
      </c>
    </row>
    <row r="2734" spans="1:2">
      <c r="A2734" s="726">
        <v>44999</v>
      </c>
      <c r="B2734" s="723">
        <v>2.1800000000000002</v>
      </c>
    </row>
    <row r="2735" spans="1:2">
      <c r="A2735" s="726">
        <v>45000</v>
      </c>
      <c r="B2735" s="723">
        <v>2.2799999999999998</v>
      </c>
    </row>
    <row r="2736" spans="1:2">
      <c r="A2736" s="726">
        <v>45001</v>
      </c>
      <c r="B2736" s="723">
        <v>2.2599999999999998</v>
      </c>
    </row>
    <row r="2737" spans="1:2">
      <c r="A2737" s="726">
        <v>45002</v>
      </c>
      <c r="B2737" s="723">
        <v>2.23</v>
      </c>
    </row>
    <row r="2738" spans="1:2">
      <c r="A2738" s="726">
        <v>45005</v>
      </c>
      <c r="B2738" s="723">
        <v>2.16</v>
      </c>
    </row>
    <row r="2739" spans="1:2">
      <c r="A2739" s="726">
        <v>45006</v>
      </c>
      <c r="B2739" s="723">
        <v>2.14</v>
      </c>
    </row>
    <row r="2740" spans="1:2">
      <c r="A2740" s="726">
        <v>45007</v>
      </c>
      <c r="B2740" s="723">
        <v>2.14</v>
      </c>
    </row>
    <row r="2741" spans="1:2">
      <c r="A2741" s="726">
        <v>45008</v>
      </c>
      <c r="B2741" s="723">
        <v>2.0299999999999998</v>
      </c>
    </row>
    <row r="2742" spans="1:2">
      <c r="A2742" s="726">
        <v>45009</v>
      </c>
      <c r="B2742" s="723">
        <v>1.85</v>
      </c>
    </row>
    <row r="2743" spans="1:2">
      <c r="A2743" s="726">
        <v>45012</v>
      </c>
      <c r="B2743" s="723">
        <v>1.81</v>
      </c>
    </row>
    <row r="2744" spans="1:2">
      <c r="A2744" s="726">
        <v>45013</v>
      </c>
      <c r="B2744" s="723">
        <v>1.81</v>
      </c>
    </row>
    <row r="2745" spans="1:2">
      <c r="A2745" s="726">
        <v>45014</v>
      </c>
      <c r="B2745" s="723">
        <v>1.76</v>
      </c>
    </row>
    <row r="2746" spans="1:2">
      <c r="A2746" s="726">
        <v>45015</v>
      </c>
      <c r="B2746" s="723">
        <v>1.82</v>
      </c>
    </row>
    <row r="2747" spans="1:2">
      <c r="A2747" s="726">
        <v>45016</v>
      </c>
      <c r="B2747" s="723">
        <v>1.87</v>
      </c>
    </row>
    <row r="2748" spans="1:2">
      <c r="A2748" s="726">
        <v>45019</v>
      </c>
      <c r="B2748" s="723">
        <v>1.8</v>
      </c>
    </row>
    <row r="2749" spans="1:2">
      <c r="A2749" s="726">
        <v>45020</v>
      </c>
      <c r="B2749" s="723">
        <v>1.78</v>
      </c>
    </row>
    <row r="2750" spans="1:2">
      <c r="A2750" s="726">
        <v>45021</v>
      </c>
      <c r="B2750" s="723">
        <v>1.79</v>
      </c>
    </row>
    <row r="2751" spans="1:2">
      <c r="A2751" s="726">
        <v>45022</v>
      </c>
      <c r="B2751" s="723">
        <v>1.78</v>
      </c>
    </row>
    <row r="2752" spans="1:2">
      <c r="A2752" s="726">
        <v>45026</v>
      </c>
      <c r="B2752" s="723">
        <v>1.77</v>
      </c>
    </row>
    <row r="2753" spans="1:2">
      <c r="A2753" s="726">
        <v>45027</v>
      </c>
      <c r="B2753" s="723">
        <v>1.97</v>
      </c>
    </row>
    <row r="2754" spans="1:2">
      <c r="A2754" s="726">
        <v>45028</v>
      </c>
      <c r="B2754" s="723">
        <v>2</v>
      </c>
    </row>
    <row r="2755" spans="1:2">
      <c r="A2755" s="726">
        <v>45029</v>
      </c>
      <c r="B2755" s="723">
        <v>2.0299999999999998</v>
      </c>
    </row>
    <row r="2756" spans="1:2">
      <c r="A2756" s="726">
        <v>45030</v>
      </c>
      <c r="B2756" s="723">
        <v>2.02</v>
      </c>
    </row>
    <row r="2757" spans="1:2">
      <c r="A2757" s="726">
        <v>45033</v>
      </c>
      <c r="B2757" s="723">
        <v>2.0299999999999998</v>
      </c>
    </row>
    <row r="2758" spans="1:2">
      <c r="A2758" s="726">
        <v>45034</v>
      </c>
      <c r="B2758" s="723">
        <v>1.98</v>
      </c>
    </row>
    <row r="2759" spans="1:2">
      <c r="A2759" s="726">
        <v>45035</v>
      </c>
      <c r="B2759" s="723">
        <v>1.9</v>
      </c>
    </row>
    <row r="2760" spans="1:2">
      <c r="A2760" s="726">
        <v>45036</v>
      </c>
      <c r="B2760" s="723">
        <v>1.93</v>
      </c>
    </row>
    <row r="2761" spans="1:2">
      <c r="A2761" s="726">
        <v>45040</v>
      </c>
      <c r="B2761" s="723">
        <v>1.94</v>
      </c>
    </row>
    <row r="2762" spans="1:2">
      <c r="A2762" s="726">
        <v>45041</v>
      </c>
      <c r="B2762" s="723">
        <v>1.95</v>
      </c>
    </row>
    <row r="2763" spans="1:2">
      <c r="A2763" s="726">
        <v>45042</v>
      </c>
      <c r="B2763" s="723">
        <v>1.96</v>
      </c>
    </row>
    <row r="2764" spans="1:2">
      <c r="A2764" s="726">
        <v>45043</v>
      </c>
      <c r="B2764" s="723">
        <v>2</v>
      </c>
    </row>
    <row r="2765" spans="1:2">
      <c r="A2765" s="726">
        <v>45044</v>
      </c>
      <c r="B2765" s="723">
        <v>2.04</v>
      </c>
    </row>
    <row r="2766" spans="1:2">
      <c r="A2766" s="726">
        <v>45048</v>
      </c>
      <c r="B2766" s="723">
        <v>1.96</v>
      </c>
    </row>
    <row r="2767" spans="1:2">
      <c r="A2767" s="726">
        <v>45049</v>
      </c>
      <c r="B2767" s="723">
        <v>1.91</v>
      </c>
    </row>
    <row r="2768" spans="1:2">
      <c r="A2768" s="726">
        <v>45050</v>
      </c>
      <c r="B2768" s="723">
        <v>1.99</v>
      </c>
    </row>
    <row r="2769" spans="1:2">
      <c r="A2769" s="726">
        <v>45051</v>
      </c>
      <c r="B2769" s="723">
        <v>2.11</v>
      </c>
    </row>
    <row r="2770" spans="1:2">
      <c r="A2770" s="726">
        <v>45054</v>
      </c>
      <c r="B2770" s="723">
        <v>2.09</v>
      </c>
    </row>
    <row r="2771" spans="1:2">
      <c r="A2771" s="726">
        <v>45055</v>
      </c>
      <c r="B2771" s="723">
        <v>2.15</v>
      </c>
    </row>
    <row r="2772" spans="1:2">
      <c r="A2772" s="726">
        <v>45056</v>
      </c>
      <c r="B2772" s="723">
        <v>2.2999999999999998</v>
      </c>
    </row>
    <row r="2773" spans="1:2">
      <c r="A2773" s="726">
        <v>45057</v>
      </c>
      <c r="B2773" s="723">
        <v>2.36</v>
      </c>
    </row>
    <row r="2774" spans="1:2">
      <c r="A2774" s="726">
        <v>45058</v>
      </c>
      <c r="B2774" s="723">
        <v>2.41</v>
      </c>
    </row>
    <row r="2775" spans="1:2">
      <c r="A2775" s="726">
        <v>45061</v>
      </c>
      <c r="B2775" s="723">
        <v>2.4300000000000002</v>
      </c>
    </row>
    <row r="2776" spans="1:2">
      <c r="A2776" s="726">
        <v>45062</v>
      </c>
      <c r="B2776" s="723">
        <v>2.33</v>
      </c>
    </row>
    <row r="2777" spans="1:2">
      <c r="A2777" s="726">
        <v>45063</v>
      </c>
      <c r="B2777" s="723">
        <v>2.4900000000000002</v>
      </c>
    </row>
    <row r="2778" spans="1:2">
      <c r="A2778" s="726">
        <v>45064</v>
      </c>
      <c r="B2778" s="723">
        <v>2.57</v>
      </c>
    </row>
    <row r="2779" spans="1:2">
      <c r="A2779" s="726">
        <v>45065</v>
      </c>
      <c r="B2779" s="723">
        <v>2.4900000000000002</v>
      </c>
    </row>
    <row r="2780" spans="1:2">
      <c r="A2780" s="726">
        <v>45068</v>
      </c>
      <c r="B2780" s="723">
        <v>2.67</v>
      </c>
    </row>
    <row r="2781" spans="1:2">
      <c r="A2781" s="726">
        <v>45069</v>
      </c>
      <c r="B2781" s="723">
        <v>2.64</v>
      </c>
    </row>
    <row r="2782" spans="1:2">
      <c r="A2782" s="726">
        <v>45070</v>
      </c>
      <c r="B2782" s="723">
        <v>2.66</v>
      </c>
    </row>
    <row r="2783" spans="1:2">
      <c r="A2783" s="726">
        <v>45071</v>
      </c>
      <c r="B2783" s="723">
        <v>2.73</v>
      </c>
    </row>
    <row r="2784" spans="1:2">
      <c r="A2784" s="726">
        <v>45072</v>
      </c>
      <c r="B2784" s="723">
        <v>2.76</v>
      </c>
    </row>
    <row r="2785" spans="1:2">
      <c r="A2785" s="726">
        <v>45075</v>
      </c>
      <c r="B2785" s="723">
        <v>2.85</v>
      </c>
    </row>
    <row r="2786" spans="1:2">
      <c r="A2786" s="726">
        <v>45076</v>
      </c>
      <c r="B2786" s="723">
        <v>2.86</v>
      </c>
    </row>
    <row r="2787" spans="1:2">
      <c r="A2787" s="726">
        <v>45077</v>
      </c>
      <c r="B2787" s="723">
        <v>2.89</v>
      </c>
    </row>
    <row r="2788" spans="1:2">
      <c r="A2788" s="726">
        <v>45078</v>
      </c>
      <c r="B2788" s="723">
        <v>3.01</v>
      </c>
    </row>
    <row r="2789" spans="1:2">
      <c r="A2789" s="726">
        <v>45079</v>
      </c>
      <c r="B2789" s="723">
        <v>2.91</v>
      </c>
    </row>
    <row r="2790" spans="1:2">
      <c r="A2790" s="726">
        <v>45082</v>
      </c>
      <c r="B2790" s="723">
        <v>2.96</v>
      </c>
    </row>
    <row r="2791" spans="1:2">
      <c r="A2791" s="726">
        <v>45083</v>
      </c>
      <c r="B2791" s="723">
        <v>3.07</v>
      </c>
    </row>
    <row r="2792" spans="1:2">
      <c r="A2792" s="726">
        <v>45084</v>
      </c>
      <c r="B2792" s="723">
        <v>3.11</v>
      </c>
    </row>
    <row r="2793" spans="1:2">
      <c r="A2793" s="726">
        <v>45086</v>
      </c>
      <c r="B2793" s="723">
        <v>3.19</v>
      </c>
    </row>
    <row r="2794" spans="1:2">
      <c r="A2794" s="726">
        <v>45089</v>
      </c>
      <c r="B2794" s="723">
        <v>3.23</v>
      </c>
    </row>
    <row r="2795" spans="1:2">
      <c r="A2795" s="726">
        <v>45090</v>
      </c>
      <c r="B2795" s="723">
        <v>3.08</v>
      </c>
    </row>
    <row r="2796" spans="1:2">
      <c r="A2796" s="726">
        <v>45091</v>
      </c>
      <c r="B2796" s="723">
        <v>3.21</v>
      </c>
    </row>
    <row r="2797" spans="1:2">
      <c r="A2797" s="726">
        <v>45092</v>
      </c>
      <c r="B2797" s="723">
        <v>3.23</v>
      </c>
    </row>
    <row r="2798" spans="1:2">
      <c r="A2798" s="726">
        <v>45093</v>
      </c>
      <c r="B2798" s="723">
        <v>3.22</v>
      </c>
    </row>
    <row r="2799" spans="1:2">
      <c r="A2799" s="726">
        <v>45096</v>
      </c>
      <c r="B2799" s="723">
        <v>3.34</v>
      </c>
    </row>
    <row r="2800" spans="1:2">
      <c r="A2800" s="726">
        <v>45097</v>
      </c>
      <c r="B2800" s="723">
        <v>3.43</v>
      </c>
    </row>
    <row r="2801" spans="1:2">
      <c r="A2801" s="726">
        <v>45098</v>
      </c>
      <c r="B2801" s="723">
        <v>3.38</v>
      </c>
    </row>
    <row r="2802" spans="1:2">
      <c r="A2802" s="726">
        <v>45099</v>
      </c>
      <c r="B2802" s="723">
        <v>3.25</v>
      </c>
    </row>
    <row r="2803" spans="1:2">
      <c r="A2803" s="726">
        <v>45100</v>
      </c>
      <c r="B2803" s="723">
        <v>3.21</v>
      </c>
    </row>
    <row r="2804" spans="1:2">
      <c r="A2804" s="726">
        <v>45103</v>
      </c>
      <c r="B2804" s="723">
        <v>3.11</v>
      </c>
    </row>
    <row r="2805" spans="1:2">
      <c r="A2805" s="726">
        <v>45104</v>
      </c>
      <c r="B2805" s="723">
        <v>3.03</v>
      </c>
    </row>
    <row r="2806" spans="1:2">
      <c r="A2806" s="726">
        <v>45105</v>
      </c>
      <c r="B2806" s="723">
        <v>3.09</v>
      </c>
    </row>
    <row r="2807" spans="1:2">
      <c r="A2807" s="726">
        <v>45106</v>
      </c>
      <c r="B2807" s="723">
        <v>3.25</v>
      </c>
    </row>
    <row r="2808" spans="1:2">
      <c r="A2808" s="726">
        <v>45107</v>
      </c>
      <c r="B2808" s="723">
        <v>3.26</v>
      </c>
    </row>
    <row r="2809" spans="1:2">
      <c r="A2809" s="726">
        <v>45110</v>
      </c>
      <c r="B2809" s="723">
        <v>3.28</v>
      </c>
    </row>
    <row r="2810" spans="1:2">
      <c r="A2810" s="726">
        <v>45111</v>
      </c>
      <c r="B2810" s="723">
        <v>3.3</v>
      </c>
    </row>
    <row r="2811" spans="1:2">
      <c r="A2811" s="726">
        <v>45112</v>
      </c>
      <c r="B2811" s="723">
        <v>3.33</v>
      </c>
    </row>
    <row r="2812" spans="1:2">
      <c r="A2812" s="726">
        <v>45113</v>
      </c>
      <c r="B2812" s="723">
        <v>3.19</v>
      </c>
    </row>
    <row r="2813" spans="1:2">
      <c r="A2813" s="726">
        <v>45114</v>
      </c>
      <c r="B2813" s="723">
        <v>3.31</v>
      </c>
    </row>
    <row r="2814" spans="1:2">
      <c r="A2814" s="726">
        <v>45117</v>
      </c>
      <c r="B2814" s="723">
        <v>3.28</v>
      </c>
    </row>
    <row r="2815" spans="1:2">
      <c r="A2815" s="726">
        <v>45118</v>
      </c>
      <c r="B2815" s="723">
        <v>3.24</v>
      </c>
    </row>
    <row r="2816" spans="1:2">
      <c r="A2816" s="726">
        <v>45119</v>
      </c>
      <c r="B2816" s="723">
        <v>3.17</v>
      </c>
    </row>
    <row r="2817" spans="1:2">
      <c r="A2817" s="726">
        <v>45120</v>
      </c>
      <c r="B2817" s="723">
        <v>3.24</v>
      </c>
    </row>
    <row r="2818" spans="1:2">
      <c r="A2818" s="726">
        <v>45121</v>
      </c>
      <c r="B2818" s="723">
        <v>3.18</v>
      </c>
    </row>
    <row r="2819" spans="1:2">
      <c r="A2819" s="726">
        <v>45124</v>
      </c>
      <c r="B2819" s="723">
        <v>3.19</v>
      </c>
    </row>
    <row r="2820" spans="1:2">
      <c r="A2820" s="726">
        <v>45125</v>
      </c>
      <c r="B2820" s="723">
        <v>3.31</v>
      </c>
    </row>
    <row r="2821" spans="1:2">
      <c r="A2821" s="726">
        <v>45126</v>
      </c>
      <c r="B2821" s="723">
        <v>3.35</v>
      </c>
    </row>
    <row r="2822" spans="1:2">
      <c r="A2822" s="726">
        <v>45127</v>
      </c>
      <c r="B2822" s="723">
        <v>3.34</v>
      </c>
    </row>
    <row r="2823" spans="1:2">
      <c r="A2823" s="726">
        <v>45128</v>
      </c>
      <c r="B2823" s="723">
        <v>3.43</v>
      </c>
    </row>
    <row r="2824" spans="1:2">
      <c r="A2824" s="726">
        <v>45131</v>
      </c>
      <c r="B2824" s="723">
        <v>3.52</v>
      </c>
    </row>
    <row r="2825" spans="1:2">
      <c r="A2825" s="726">
        <v>45132</v>
      </c>
      <c r="B2825" s="723">
        <v>3.44</v>
      </c>
    </row>
    <row r="2826" spans="1:2">
      <c r="A2826" s="726">
        <v>45133</v>
      </c>
      <c r="B2826" s="723">
        <v>3.38</v>
      </c>
    </row>
    <row r="2827" spans="1:2">
      <c r="A2827" s="726">
        <v>45134</v>
      </c>
      <c r="B2827" s="723">
        <v>3.27</v>
      </c>
    </row>
    <row r="2828" spans="1:2">
      <c r="A2828" s="726">
        <v>45135</v>
      </c>
      <c r="B2828" s="723">
        <v>3.36</v>
      </c>
    </row>
    <row r="2829" spans="1:2">
      <c r="A2829" s="726">
        <v>45138</v>
      </c>
      <c r="B2829" s="723">
        <v>3.35</v>
      </c>
    </row>
    <row r="2830" spans="1:2">
      <c r="A2830" s="726">
        <v>45139</v>
      </c>
      <c r="B2830" s="723">
        <v>3.32</v>
      </c>
    </row>
    <row r="2831" spans="1:2">
      <c r="A2831" s="726">
        <v>45140</v>
      </c>
      <c r="B2831" s="723">
        <v>3.43</v>
      </c>
    </row>
    <row r="2832" spans="1:2">
      <c r="A2832" s="726">
        <v>45141</v>
      </c>
      <c r="B2832" s="723">
        <v>3.36</v>
      </c>
    </row>
    <row r="2833" spans="1:2">
      <c r="A2833" s="726">
        <v>45142</v>
      </c>
      <c r="B2833" s="723">
        <v>3.33</v>
      </c>
    </row>
    <row r="2834" spans="1:2">
      <c r="A2834" s="726">
        <v>45145</v>
      </c>
      <c r="B2834" s="723">
        <v>3.32</v>
      </c>
    </row>
    <row r="2835" spans="1:2">
      <c r="A2835" s="726">
        <v>45146</v>
      </c>
      <c r="B2835" s="723">
        <v>3.42</v>
      </c>
    </row>
    <row r="2836" spans="1:2">
      <c r="A2836" s="726">
        <v>45147</v>
      </c>
      <c r="B2836" s="723">
        <v>3.26</v>
      </c>
    </row>
    <row r="2837" spans="1:2">
      <c r="A2837" s="726">
        <v>45148</v>
      </c>
      <c r="B2837" s="723">
        <v>3.3</v>
      </c>
    </row>
    <row r="2838" spans="1:2">
      <c r="A2838" s="726">
        <v>45149</v>
      </c>
      <c r="B2838" s="723">
        <v>3.28</v>
      </c>
    </row>
    <row r="2839" spans="1:2">
      <c r="A2839" s="726">
        <v>45152</v>
      </c>
      <c r="B2839" s="723">
        <v>3.08</v>
      </c>
    </row>
    <row r="2840" spans="1:2">
      <c r="A2840" s="726">
        <v>45153</v>
      </c>
      <c r="B2840" s="723">
        <v>3.05</v>
      </c>
    </row>
    <row r="2841" spans="1:2">
      <c r="A2841" s="726">
        <v>45154</v>
      </c>
      <c r="B2841" s="723">
        <v>3.1</v>
      </c>
    </row>
    <row r="2842" spans="1:2">
      <c r="A2842" s="726">
        <v>45155</v>
      </c>
      <c r="B2842" s="723">
        <v>3.1</v>
      </c>
    </row>
    <row r="2843" spans="1:2">
      <c r="A2843" s="726">
        <v>45156</v>
      </c>
      <c r="B2843" s="723">
        <v>3.12</v>
      </c>
    </row>
    <row r="2844" spans="1:2">
      <c r="A2844" s="726">
        <v>45159</v>
      </c>
      <c r="B2844" s="723">
        <v>3.08</v>
      </c>
    </row>
    <row r="2845" spans="1:2">
      <c r="A2845" s="726">
        <v>45160</v>
      </c>
      <c r="B2845" s="723">
        <v>3.17</v>
      </c>
    </row>
    <row r="2846" spans="1:2">
      <c r="A2846" s="726">
        <v>45161</v>
      </c>
      <c r="B2846" s="723">
        <v>3.18</v>
      </c>
    </row>
    <row r="2847" spans="1:2">
      <c r="A2847" s="726">
        <v>45162</v>
      </c>
      <c r="B2847" s="723">
        <v>3.11</v>
      </c>
    </row>
    <row r="2848" spans="1:2">
      <c r="A2848" s="726">
        <v>45163</v>
      </c>
      <c r="B2848" s="723">
        <v>2.99</v>
      </c>
    </row>
    <row r="2849" spans="1:2">
      <c r="A2849" s="726">
        <v>45166</v>
      </c>
      <c r="B2849" s="723">
        <v>2.95</v>
      </c>
    </row>
    <row r="2850" spans="1:2">
      <c r="A2850" s="726">
        <v>45167</v>
      </c>
      <c r="B2850" s="723">
        <v>2.97</v>
      </c>
    </row>
    <row r="2851" spans="1:2">
      <c r="A2851" s="726">
        <v>45168</v>
      </c>
      <c r="B2851" s="723">
        <v>2.95</v>
      </c>
    </row>
    <row r="2852" spans="1:2">
      <c r="A2852" s="726">
        <v>45169</v>
      </c>
      <c r="B2852" s="723">
        <v>2.92</v>
      </c>
    </row>
    <row r="2853" spans="1:2">
      <c r="A2853" s="726">
        <v>45170</v>
      </c>
      <c r="B2853" s="723">
        <v>3.01</v>
      </c>
    </row>
    <row r="2854" spans="1:2">
      <c r="A2854" s="726">
        <v>45173</v>
      </c>
      <c r="B2854" s="723">
        <v>2.94</v>
      </c>
    </row>
    <row r="2855" spans="1:2">
      <c r="A2855" s="726">
        <v>45174</v>
      </c>
      <c r="B2855" s="723">
        <v>2.86</v>
      </c>
    </row>
    <row r="2856" spans="1:2">
      <c r="A2856" s="726">
        <v>45175</v>
      </c>
      <c r="B2856" s="723">
        <v>2.9</v>
      </c>
    </row>
    <row r="2857" spans="1:2">
      <c r="A2857" s="726">
        <v>45177</v>
      </c>
      <c r="B2857" s="723">
        <v>2.88</v>
      </c>
    </row>
    <row r="2858" spans="1:2">
      <c r="A2858" s="726">
        <v>45180</v>
      </c>
      <c r="B2858" s="723">
        <v>2.9</v>
      </c>
    </row>
    <row r="2859" spans="1:2">
      <c r="A2859" s="726">
        <v>45181</v>
      </c>
      <c r="B2859" s="723">
        <v>2.89</v>
      </c>
    </row>
    <row r="2860" spans="1:2">
      <c r="A2860" s="726">
        <v>45182</v>
      </c>
      <c r="B2860" s="723">
        <v>2.88</v>
      </c>
    </row>
    <row r="2861" spans="1:2">
      <c r="A2861" s="726">
        <v>45183</v>
      </c>
      <c r="B2861" s="723">
        <v>2.86</v>
      </c>
    </row>
    <row r="2862" spans="1:2">
      <c r="A2862" s="726">
        <v>45184</v>
      </c>
      <c r="B2862" s="723">
        <v>2.76</v>
      </c>
    </row>
    <row r="2863" spans="1:2">
      <c r="A2863" s="726">
        <v>45187</v>
      </c>
      <c r="B2863" s="723">
        <v>2.81</v>
      </c>
    </row>
    <row r="2864" spans="1:2">
      <c r="A2864" s="726">
        <v>45188</v>
      </c>
      <c r="B2864" s="723">
        <v>2.74</v>
      </c>
    </row>
    <row r="2865" spans="1:2">
      <c r="A2865" s="726">
        <v>45189</v>
      </c>
      <c r="B2865" s="723">
        <v>2.76</v>
      </c>
    </row>
    <row r="2866" spans="1:2">
      <c r="A2866" s="726">
        <v>45190</v>
      </c>
      <c r="B2866" s="723">
        <v>2.64</v>
      </c>
    </row>
    <row r="2867" spans="1:2">
      <c r="A2867" s="726">
        <v>45191</v>
      </c>
      <c r="B2867" s="723">
        <v>2.64</v>
      </c>
    </row>
    <row r="2868" spans="1:2">
      <c r="A2868" s="726">
        <v>45194</v>
      </c>
      <c r="B2868" s="723">
        <v>2.62</v>
      </c>
    </row>
    <row r="2869" spans="1:2">
      <c r="A2869" s="726">
        <v>45195</v>
      </c>
      <c r="B2869" s="723">
        <v>2.57</v>
      </c>
    </row>
    <row r="2870" spans="1:2">
      <c r="A2870" s="726">
        <v>45196</v>
      </c>
      <c r="B2870" s="723">
        <v>2.54</v>
      </c>
    </row>
    <row r="2871" spans="1:2">
      <c r="A2871" s="726">
        <v>45197</v>
      </c>
      <c r="B2871" s="723">
        <v>2.63</v>
      </c>
    </row>
    <row r="2872" spans="1:2">
      <c r="A2872" s="726">
        <v>45198</v>
      </c>
      <c r="B2872" s="723">
        <v>2.66</v>
      </c>
    </row>
    <row r="2873" spans="1:2">
      <c r="A2873" s="726">
        <v>45201</v>
      </c>
      <c r="B2873" s="723">
        <v>2.6</v>
      </c>
    </row>
    <row r="2874" spans="1:2">
      <c r="A2874" s="726">
        <v>45202</v>
      </c>
      <c r="B2874" s="723">
        <v>2.54</v>
      </c>
    </row>
    <row r="2875" spans="1:2">
      <c r="A2875" s="726">
        <v>45203</v>
      </c>
      <c r="B2875" s="723">
        <v>2.6</v>
      </c>
    </row>
    <row r="2876" spans="1:2">
      <c r="A2876" s="726">
        <v>45204</v>
      </c>
      <c r="B2876" s="723">
        <v>2.58</v>
      </c>
    </row>
    <row r="2877" spans="1:2">
      <c r="A2877" s="726">
        <v>45205</v>
      </c>
      <c r="B2877" s="723">
        <v>2.4900000000000002</v>
      </c>
    </row>
    <row r="2878" spans="1:2">
      <c r="A2878" s="726">
        <v>45208</v>
      </c>
      <c r="B2878" s="723">
        <v>2.5099999999999998</v>
      </c>
    </row>
    <row r="2879" spans="1:2">
      <c r="A2879" s="726">
        <v>45209</v>
      </c>
      <c r="B2879" s="723">
        <v>2.62</v>
      </c>
    </row>
    <row r="2880" spans="1:2">
      <c r="A2880" s="726">
        <v>45210</v>
      </c>
      <c r="B2880" s="723">
        <v>2.62</v>
      </c>
    </row>
    <row r="2881" spans="1:2">
      <c r="A2881" s="726">
        <v>45212</v>
      </c>
      <c r="B2881" s="723">
        <v>2.5</v>
      </c>
    </row>
    <row r="2882" spans="1:2">
      <c r="A2882" s="726">
        <v>45215</v>
      </c>
      <c r="B2882" s="723">
        <v>2.52</v>
      </c>
    </row>
    <row r="2883" spans="1:2">
      <c r="A2883" s="726">
        <v>45216</v>
      </c>
      <c r="B2883" s="723">
        <v>2.42</v>
      </c>
    </row>
    <row r="2884" spans="1:2">
      <c r="A2884" s="726">
        <v>45217</v>
      </c>
      <c r="B2884" s="723">
        <v>2.39</v>
      </c>
    </row>
    <row r="2885" spans="1:2">
      <c r="A2885" s="726">
        <v>45218</v>
      </c>
      <c r="B2885" s="723">
        <v>2.39</v>
      </c>
    </row>
    <row r="2886" spans="1:2">
      <c r="A2886" s="726">
        <v>45219</v>
      </c>
      <c r="B2886" s="723">
        <v>2.39</v>
      </c>
    </row>
    <row r="2887" spans="1:2">
      <c r="A2887" s="726">
        <v>45222</v>
      </c>
      <c r="B2887" s="723">
        <v>2.4900000000000002</v>
      </c>
    </row>
    <row r="2888" spans="1:2">
      <c r="A2888" s="726">
        <v>45223</v>
      </c>
      <c r="B2888" s="723">
        <v>2.5299999999999998</v>
      </c>
    </row>
    <row r="2889" spans="1:2">
      <c r="A2889" s="726">
        <v>45224</v>
      </c>
      <c r="B2889" s="723">
        <v>2.48</v>
      </c>
    </row>
    <row r="2890" spans="1:2">
      <c r="A2890" s="726">
        <v>45225</v>
      </c>
      <c r="B2890" s="723">
        <v>2.54</v>
      </c>
    </row>
    <row r="2891" spans="1:2">
      <c r="A2891" s="726">
        <v>45226</v>
      </c>
      <c r="B2891" s="723">
        <v>2.4500000000000002</v>
      </c>
    </row>
    <row r="2892" spans="1:2">
      <c r="A2892" s="726">
        <v>45229</v>
      </c>
      <c r="B2892" s="723">
        <v>2.38</v>
      </c>
    </row>
    <row r="2893" spans="1:2">
      <c r="A2893" s="726">
        <v>45230</v>
      </c>
      <c r="B2893" s="723">
        <v>2.4</v>
      </c>
    </row>
    <row r="2894" spans="1:2">
      <c r="A2894" s="726">
        <v>45231</v>
      </c>
      <c r="B2894" s="723">
        <v>2.48</v>
      </c>
    </row>
    <row r="2895" spans="1:2">
      <c r="A2895" s="726">
        <v>45233</v>
      </c>
      <c r="B2895" s="723">
        <v>2.63</v>
      </c>
    </row>
    <row r="2896" spans="1:2">
      <c r="A2896" s="726">
        <v>45236</v>
      </c>
      <c r="B2896" s="723">
        <v>2.48</v>
      </c>
    </row>
    <row r="2897" spans="1:2">
      <c r="A2897" s="726">
        <v>45237</v>
      </c>
      <c r="B2897" s="723">
        <v>2.61</v>
      </c>
    </row>
    <row r="2898" spans="1:2">
      <c r="A2898" s="726">
        <v>45238</v>
      </c>
      <c r="B2898" s="723">
        <v>2.62</v>
      </c>
    </row>
    <row r="2899" spans="1:2">
      <c r="A2899" s="726">
        <v>45239</v>
      </c>
      <c r="B2899" s="723">
        <v>2.72</v>
      </c>
    </row>
    <row r="2900" spans="1:2">
      <c r="A2900" s="726">
        <v>45240</v>
      </c>
      <c r="B2900" s="723">
        <v>2.83</v>
      </c>
    </row>
    <row r="2901" spans="1:2">
      <c r="A2901" s="726">
        <v>45243</v>
      </c>
      <c r="B2901" s="723">
        <v>2.8</v>
      </c>
    </row>
    <row r="2902" spans="1:2">
      <c r="A2902" s="726">
        <v>45244</v>
      </c>
      <c r="B2902" s="723">
        <v>2.9</v>
      </c>
    </row>
    <row r="2903" spans="1:2">
      <c r="A2903" s="726">
        <v>45246</v>
      </c>
      <c r="B2903" s="723">
        <v>3.11</v>
      </c>
    </row>
    <row r="2904" spans="1:2">
      <c r="A2904" s="726">
        <v>45247</v>
      </c>
      <c r="B2904" s="723">
        <v>3.01</v>
      </c>
    </row>
    <row r="2905" spans="1:2">
      <c r="A2905" s="726">
        <v>45250</v>
      </c>
      <c r="B2905" s="723">
        <v>3.02</v>
      </c>
    </row>
    <row r="2906" spans="1:2">
      <c r="A2906" s="726">
        <v>45251</v>
      </c>
      <c r="B2906" s="723">
        <v>3.01</v>
      </c>
    </row>
    <row r="2907" spans="1:2">
      <c r="A2907" s="726">
        <v>45252</v>
      </c>
      <c r="B2907" s="723">
        <v>2.98</v>
      </c>
    </row>
    <row r="2908" spans="1:2">
      <c r="A2908" s="726">
        <v>45253</v>
      </c>
      <c r="B2908" s="723">
        <v>3.01</v>
      </c>
    </row>
    <row r="2909" spans="1:2">
      <c r="A2909" s="726">
        <v>45254</v>
      </c>
      <c r="B2909" s="723">
        <v>2.92</v>
      </c>
    </row>
    <row r="2910" spans="1:2">
      <c r="A2910" s="726">
        <v>45257</v>
      </c>
      <c r="B2910" s="723">
        <v>3.13</v>
      </c>
    </row>
    <row r="2911" spans="1:2">
      <c r="A2911" s="726">
        <v>45258</v>
      </c>
      <c r="B2911" s="723">
        <v>3.18</v>
      </c>
    </row>
    <row r="2912" spans="1:2">
      <c r="A2912" s="726">
        <v>45259</v>
      </c>
      <c r="B2912" s="723">
        <v>3.13</v>
      </c>
    </row>
    <row r="2913" spans="1:2">
      <c r="A2913" s="726">
        <v>45260</v>
      </c>
      <c r="B2913" s="723">
        <v>3.23</v>
      </c>
    </row>
    <row r="2914" spans="1:2">
      <c r="A2914" s="726">
        <v>45261</v>
      </c>
      <c r="B2914" s="723">
        <v>3.29</v>
      </c>
    </row>
    <row r="2915" spans="1:2">
      <c r="A2915" s="726">
        <v>45264</v>
      </c>
      <c r="B2915" s="723">
        <v>3.2</v>
      </c>
    </row>
    <row r="2916" spans="1:2">
      <c r="A2916" s="726">
        <v>45265</v>
      </c>
      <c r="B2916" s="723">
        <v>3.26</v>
      </c>
    </row>
    <row r="2917" spans="1:2">
      <c r="A2917" s="726">
        <v>45266</v>
      </c>
      <c r="B2917" s="723">
        <v>3.23</v>
      </c>
    </row>
    <row r="2918" spans="1:2">
      <c r="A2918" s="726">
        <v>45267</v>
      </c>
      <c r="B2918" s="723">
        <v>3.3</v>
      </c>
    </row>
    <row r="2919" spans="1:2">
      <c r="A2919" s="726">
        <v>45268</v>
      </c>
      <c r="B2919" s="723">
        <v>3.33</v>
      </c>
    </row>
    <row r="2920" spans="1:2">
      <c r="A2920" s="726">
        <v>45271</v>
      </c>
      <c r="B2920" s="723">
        <v>3.22</v>
      </c>
    </row>
    <row r="2921" spans="1:2">
      <c r="A2921" s="726">
        <v>45272</v>
      </c>
      <c r="B2921" s="723">
        <v>3.23</v>
      </c>
    </row>
    <row r="2922" spans="1:2">
      <c r="A2922" s="726">
        <v>45273</v>
      </c>
      <c r="B2922" s="723">
        <v>3.37</v>
      </c>
    </row>
    <row r="2923" spans="1:2">
      <c r="A2923" s="726">
        <v>45274</v>
      </c>
      <c r="B2923" s="723">
        <v>3.43</v>
      </c>
    </row>
    <row r="2924" spans="1:2">
      <c r="A2924" s="726">
        <v>45275</v>
      </c>
      <c r="B2924" s="723">
        <v>3.48</v>
      </c>
    </row>
    <row r="2925" spans="1:2">
      <c r="A2925" s="726">
        <v>45278</v>
      </c>
      <c r="B2925" s="723">
        <v>3.5</v>
      </c>
    </row>
    <row r="2926" spans="1:2">
      <c r="A2926" s="726">
        <v>45279</v>
      </c>
      <c r="B2926" s="723">
        <v>3.45</v>
      </c>
    </row>
    <row r="2927" spans="1:2">
      <c r="A2927" s="726">
        <v>45280</v>
      </c>
      <c r="B2927" s="723">
        <v>3.43</v>
      </c>
    </row>
    <row r="2928" spans="1:2">
      <c r="A2928" s="726">
        <v>45281</v>
      </c>
      <c r="B2928" s="723">
        <v>3.42</v>
      </c>
    </row>
    <row r="2929" spans="1:2">
      <c r="A2929" s="726">
        <v>45282</v>
      </c>
      <c r="B2929" s="723">
        <v>3.48</v>
      </c>
    </row>
    <row r="2930" spans="1:2">
      <c r="A2930" s="726">
        <v>45286</v>
      </c>
      <c r="B2930" s="723">
        <v>3.44</v>
      </c>
    </row>
    <row r="2931" spans="1:2">
      <c r="A2931" s="726">
        <v>45287</v>
      </c>
      <c r="B2931" s="723">
        <v>3.48</v>
      </c>
    </row>
    <row r="2932" spans="1:2">
      <c r="A2932" s="726">
        <v>45288</v>
      </c>
      <c r="B2932" s="723">
        <v>3.49</v>
      </c>
    </row>
    <row r="2933" spans="1:2">
      <c r="A2933" s="726"/>
    </row>
    <row r="2934" spans="1:2">
      <c r="A2934" s="726"/>
    </row>
    <row r="2935" spans="1:2">
      <c r="A2935" s="726"/>
    </row>
    <row r="2936" spans="1:2">
      <c r="A2936" s="726"/>
    </row>
    <row r="2937" spans="1:2">
      <c r="A2937" s="726"/>
    </row>
    <row r="2938" spans="1:2">
      <c r="A2938" s="726"/>
    </row>
    <row r="2939" spans="1:2">
      <c r="A2939" s="726"/>
    </row>
    <row r="2940" spans="1:2">
      <c r="A2940" s="726"/>
    </row>
    <row r="2941" spans="1:2">
      <c r="A2941" s="726"/>
    </row>
    <row r="2942" spans="1:2">
      <c r="A2942" s="726"/>
    </row>
    <row r="2943" spans="1:2">
      <c r="A2943" s="726"/>
    </row>
    <row r="2944" spans="1:2">
      <c r="A2944" s="726"/>
    </row>
    <row r="2945" spans="1:1">
      <c r="A2945" s="726"/>
    </row>
    <row r="2946" spans="1:1">
      <c r="A2946" s="726"/>
    </row>
    <row r="2947" spans="1:1">
      <c r="A2947" s="726"/>
    </row>
    <row r="2948" spans="1:1">
      <c r="A2948" s="726"/>
    </row>
    <row r="2949" spans="1:1">
      <c r="A2949" s="726"/>
    </row>
    <row r="2950" spans="1:1">
      <c r="A2950" s="726"/>
    </row>
    <row r="2951" spans="1:1">
      <c r="A2951" s="726"/>
    </row>
    <row r="2952" spans="1:1">
      <c r="A2952" s="726"/>
    </row>
    <row r="2953" spans="1:1">
      <c r="A2953" s="726"/>
    </row>
    <row r="2954" spans="1:1">
      <c r="A2954" s="726"/>
    </row>
    <row r="2955" spans="1:1">
      <c r="A2955" s="726"/>
    </row>
    <row r="2956" spans="1:1">
      <c r="A2956" s="726"/>
    </row>
    <row r="2957" spans="1:1">
      <c r="A2957" s="726"/>
    </row>
    <row r="2958" spans="1:1">
      <c r="A2958" s="726"/>
    </row>
    <row r="2959" spans="1:1">
      <c r="A2959" s="726"/>
    </row>
    <row r="2960" spans="1:1">
      <c r="A2960" s="726"/>
    </row>
    <row r="2961" spans="1:1">
      <c r="A2961" s="726"/>
    </row>
    <row r="2962" spans="1:1">
      <c r="A2962" s="726"/>
    </row>
    <row r="2963" spans="1:1">
      <c r="A2963" s="726"/>
    </row>
    <row r="2964" spans="1:1">
      <c r="A2964" s="726"/>
    </row>
    <row r="2965" spans="1:1">
      <c r="A2965" s="726"/>
    </row>
    <row r="2966" spans="1:1">
      <c r="A2966" s="726"/>
    </row>
    <row r="2967" spans="1:1">
      <c r="A2967" s="726"/>
    </row>
    <row r="2968" spans="1:1">
      <c r="A2968" s="726"/>
    </row>
    <row r="2969" spans="1:1">
      <c r="A2969" s="726"/>
    </row>
    <row r="2970" spans="1:1">
      <c r="A2970" s="726"/>
    </row>
    <row r="2971" spans="1:1">
      <c r="A2971" s="726"/>
    </row>
    <row r="2972" spans="1:1">
      <c r="A2972" s="726"/>
    </row>
    <row r="2973" spans="1:1">
      <c r="A2973" s="726"/>
    </row>
    <row r="2974" spans="1:1">
      <c r="A2974" s="726"/>
    </row>
    <row r="2975" spans="1:1">
      <c r="A2975" s="726"/>
    </row>
    <row r="2976" spans="1:1">
      <c r="A2976" s="726"/>
    </row>
    <row r="2977" spans="1:1">
      <c r="A2977" s="726"/>
    </row>
    <row r="2978" spans="1:1">
      <c r="A2978" s="726"/>
    </row>
    <row r="2979" spans="1:1">
      <c r="A2979" s="726"/>
    </row>
    <row r="2980" spans="1:1">
      <c r="A2980" s="726"/>
    </row>
    <row r="2981" spans="1:1">
      <c r="A2981" s="726"/>
    </row>
    <row r="2982" spans="1:1">
      <c r="A2982" s="726"/>
    </row>
    <row r="2983" spans="1:1">
      <c r="A2983" s="726"/>
    </row>
    <row r="2984" spans="1:1">
      <c r="A2984" s="726"/>
    </row>
    <row r="2985" spans="1:1">
      <c r="A2985" s="726"/>
    </row>
    <row r="2986" spans="1:1">
      <c r="A2986" s="726"/>
    </row>
    <row r="2987" spans="1:1">
      <c r="A2987" s="726"/>
    </row>
    <row r="2988" spans="1:1">
      <c r="A2988" s="726"/>
    </row>
    <row r="2989" spans="1:1">
      <c r="A2989" s="726"/>
    </row>
    <row r="2990" spans="1:1">
      <c r="A2990" s="726"/>
    </row>
    <row r="2991" spans="1:1">
      <c r="A2991" s="726"/>
    </row>
    <row r="2992" spans="1:1">
      <c r="A2992" s="726"/>
    </row>
    <row r="2993" spans="1:1">
      <c r="A2993" s="726"/>
    </row>
    <row r="2994" spans="1:1">
      <c r="A2994" s="726"/>
    </row>
    <row r="2995" spans="1:1">
      <c r="A2995" s="726"/>
    </row>
    <row r="2996" spans="1:1">
      <c r="A2996" s="726"/>
    </row>
    <row r="2997" spans="1:1">
      <c r="A2997" s="726"/>
    </row>
    <row r="2998" spans="1:1">
      <c r="A2998" s="726"/>
    </row>
    <row r="2999" spans="1:1">
      <c r="A2999" s="726"/>
    </row>
    <row r="3000" spans="1:1">
      <c r="A3000" s="726"/>
    </row>
    <row r="3001" spans="1:1">
      <c r="A3001" s="726"/>
    </row>
    <row r="3002" spans="1:1">
      <c r="A3002" s="726"/>
    </row>
    <row r="3003" spans="1:1">
      <c r="A3003" s="726"/>
    </row>
    <row r="3004" spans="1:1">
      <c r="A3004" s="726"/>
    </row>
    <row r="3005" spans="1:1">
      <c r="A3005" s="726"/>
    </row>
    <row r="3006" spans="1:1">
      <c r="A3006" s="726"/>
    </row>
    <row r="3007" spans="1:1">
      <c r="A3007" s="726"/>
    </row>
    <row r="3008" spans="1:1">
      <c r="A3008" s="726"/>
    </row>
    <row r="3009" spans="1:1">
      <c r="A3009" s="726"/>
    </row>
    <row r="3010" spans="1:1">
      <c r="A3010" s="726"/>
    </row>
    <row r="3011" spans="1:1">
      <c r="A3011" s="726"/>
    </row>
    <row r="3012" spans="1:1">
      <c r="A3012" s="726"/>
    </row>
    <row r="3013" spans="1:1">
      <c r="A3013" s="726"/>
    </row>
    <row r="3014" spans="1:1">
      <c r="A3014" s="726"/>
    </row>
    <row r="3015" spans="1:1">
      <c r="A3015" s="726"/>
    </row>
    <row r="3016" spans="1:1">
      <c r="A3016" s="726"/>
    </row>
    <row r="3017" spans="1:1">
      <c r="A3017" s="726"/>
    </row>
    <row r="3018" spans="1:1">
      <c r="A3018" s="726"/>
    </row>
    <row r="3019" spans="1:1">
      <c r="A3019" s="726"/>
    </row>
    <row r="3020" spans="1:1">
      <c r="A3020" s="726"/>
    </row>
    <row r="3021" spans="1:1">
      <c r="A3021" s="726"/>
    </row>
    <row r="3022" spans="1:1">
      <c r="A3022" s="726"/>
    </row>
    <row r="3023" spans="1:1">
      <c r="A3023" s="726"/>
    </row>
    <row r="3024" spans="1:1">
      <c r="A3024" s="726"/>
    </row>
    <row r="3025" spans="1:1">
      <c r="A3025" s="726"/>
    </row>
    <row r="3026" spans="1:1">
      <c r="A3026" s="726"/>
    </row>
    <row r="3027" spans="1:1">
      <c r="A3027" s="726"/>
    </row>
    <row r="3028" spans="1:1">
      <c r="A3028" s="726"/>
    </row>
    <row r="3029" spans="1:1">
      <c r="A3029" s="726"/>
    </row>
    <row r="3030" spans="1:1">
      <c r="A3030" s="726"/>
    </row>
    <row r="3031" spans="1:1">
      <c r="A3031" s="726"/>
    </row>
    <row r="3032" spans="1:1">
      <c r="A3032" s="726"/>
    </row>
    <row r="3033" spans="1:1">
      <c r="A3033" s="726"/>
    </row>
    <row r="3034" spans="1:1">
      <c r="A3034" s="726"/>
    </row>
    <row r="3035" spans="1:1">
      <c r="A3035" s="726"/>
    </row>
    <row r="3036" spans="1:1">
      <c r="A3036" s="726"/>
    </row>
    <row r="3037" spans="1:1">
      <c r="A3037" s="726"/>
    </row>
    <row r="3038" spans="1:1">
      <c r="A3038" s="726"/>
    </row>
    <row r="3039" spans="1:1">
      <c r="A3039" s="726"/>
    </row>
    <row r="3040" spans="1:1">
      <c r="A3040" s="726"/>
    </row>
    <row r="3041" spans="1:1">
      <c r="A3041" s="726"/>
    </row>
    <row r="3042" spans="1:1">
      <c r="A3042" s="726"/>
    </row>
    <row r="3043" spans="1:1">
      <c r="A3043" s="726"/>
    </row>
    <row r="3044" spans="1:1">
      <c r="A3044" s="726"/>
    </row>
    <row r="3045" spans="1:1">
      <c r="A3045" s="726"/>
    </row>
    <row r="3046" spans="1:1">
      <c r="A3046" s="726"/>
    </row>
    <row r="3047" spans="1:1">
      <c r="A3047" s="726"/>
    </row>
    <row r="3048" spans="1:1">
      <c r="A3048" s="726"/>
    </row>
    <row r="3049" spans="1:1">
      <c r="A3049" s="726"/>
    </row>
    <row r="3050" spans="1:1">
      <c r="A3050" s="726"/>
    </row>
    <row r="3051" spans="1:1">
      <c r="A3051" s="726"/>
    </row>
    <row r="3052" spans="1:1">
      <c r="A3052" s="726"/>
    </row>
    <row r="3053" spans="1:1">
      <c r="A3053" s="726"/>
    </row>
    <row r="3054" spans="1:1">
      <c r="A3054" s="726"/>
    </row>
    <row r="3055" spans="1:1">
      <c r="A3055" s="726"/>
    </row>
    <row r="3056" spans="1:1">
      <c r="A3056" s="726"/>
    </row>
    <row r="3057" spans="1:1">
      <c r="A3057" s="726"/>
    </row>
    <row r="3058" spans="1:1">
      <c r="A3058" s="726"/>
    </row>
    <row r="3059" spans="1:1">
      <c r="A3059" s="726"/>
    </row>
    <row r="3060" spans="1:1">
      <c r="A3060" s="726"/>
    </row>
    <row r="3061" spans="1:1">
      <c r="A3061" s="726"/>
    </row>
    <row r="3062" spans="1:1">
      <c r="A3062" s="726"/>
    </row>
    <row r="3063" spans="1:1">
      <c r="A3063" s="726"/>
    </row>
    <row r="3064" spans="1:1">
      <c r="A3064" s="726"/>
    </row>
    <row r="3065" spans="1:1">
      <c r="A3065" s="726"/>
    </row>
    <row r="3066" spans="1:1">
      <c r="A3066" s="726"/>
    </row>
    <row r="3067" spans="1:1">
      <c r="A3067" s="726"/>
    </row>
    <row r="3068" spans="1:1">
      <c r="A3068" s="726"/>
    </row>
    <row r="3069" spans="1:1">
      <c r="A3069" s="726"/>
    </row>
    <row r="3070" spans="1:1">
      <c r="A3070" s="726"/>
    </row>
    <row r="3071" spans="1:1">
      <c r="A3071" s="726"/>
    </row>
    <row r="3072" spans="1:1">
      <c r="A3072" s="726"/>
    </row>
    <row r="3073" spans="1:1">
      <c r="A3073" s="726"/>
    </row>
    <row r="3074" spans="1:1">
      <c r="A3074" s="726"/>
    </row>
    <row r="3075" spans="1:1">
      <c r="A3075" s="726"/>
    </row>
    <row r="3076" spans="1:1">
      <c r="A3076" s="726"/>
    </row>
    <row r="3077" spans="1:1">
      <c r="A3077" s="726"/>
    </row>
    <row r="3078" spans="1:1">
      <c r="A3078" s="726"/>
    </row>
    <row r="3079" spans="1:1">
      <c r="A3079" s="726"/>
    </row>
    <row r="3080" spans="1:1">
      <c r="A3080" s="726"/>
    </row>
    <row r="3081" spans="1:1">
      <c r="A3081" s="726"/>
    </row>
    <row r="3082" spans="1:1">
      <c r="A3082" s="726"/>
    </row>
    <row r="3083" spans="1:1">
      <c r="A3083" s="726"/>
    </row>
    <row r="3084" spans="1:1">
      <c r="A3084" s="726"/>
    </row>
    <row r="3085" spans="1:1">
      <c r="A3085" s="726"/>
    </row>
    <row r="3086" spans="1:1">
      <c r="A3086" s="726"/>
    </row>
    <row r="3087" spans="1:1">
      <c r="A3087" s="726"/>
    </row>
    <row r="3088" spans="1:1">
      <c r="A3088" s="726"/>
    </row>
    <row r="3089" spans="1:1">
      <c r="A3089" s="726"/>
    </row>
    <row r="3090" spans="1:1">
      <c r="A3090" s="726"/>
    </row>
    <row r="3091" spans="1:1">
      <c r="A3091" s="726"/>
    </row>
    <row r="3092" spans="1:1">
      <c r="A3092" s="726"/>
    </row>
    <row r="3093" spans="1:1">
      <c r="A3093" s="726"/>
    </row>
    <row r="3094" spans="1:1">
      <c r="A3094" s="726"/>
    </row>
    <row r="3095" spans="1:1">
      <c r="A3095" s="726"/>
    </row>
    <row r="3096" spans="1:1">
      <c r="A3096" s="726"/>
    </row>
    <row r="3097" spans="1:1">
      <c r="A3097" s="726"/>
    </row>
    <row r="3098" spans="1:1">
      <c r="A3098" s="726"/>
    </row>
    <row r="3099" spans="1:1">
      <c r="A3099" s="726"/>
    </row>
    <row r="3100" spans="1:1">
      <c r="A3100" s="726"/>
    </row>
    <row r="3101" spans="1:1">
      <c r="A3101" s="726"/>
    </row>
    <row r="3102" spans="1:1">
      <c r="A3102" s="726"/>
    </row>
    <row r="3103" spans="1:1">
      <c r="A3103" s="726"/>
    </row>
    <row r="3104" spans="1:1">
      <c r="A3104" s="726"/>
    </row>
    <row r="3105" spans="1:1">
      <c r="A3105" s="726"/>
    </row>
    <row r="3106" spans="1:1">
      <c r="A3106" s="726"/>
    </row>
    <row r="3107" spans="1:1">
      <c r="A3107" s="726"/>
    </row>
    <row r="3108" spans="1:1">
      <c r="A3108" s="726"/>
    </row>
    <row r="3109" spans="1:1">
      <c r="A3109" s="726"/>
    </row>
    <row r="3110" spans="1:1">
      <c r="A3110" s="726"/>
    </row>
    <row r="3111" spans="1:1">
      <c r="A3111" s="726"/>
    </row>
    <row r="3112" spans="1:1">
      <c r="A3112" s="726"/>
    </row>
    <row r="3113" spans="1:1">
      <c r="A3113" s="726"/>
    </row>
    <row r="3114" spans="1:1">
      <c r="A3114" s="726"/>
    </row>
    <row r="3115" spans="1:1">
      <c r="A3115" s="726"/>
    </row>
    <row r="3116" spans="1:1">
      <c r="A3116" s="726"/>
    </row>
    <row r="3117" spans="1:1">
      <c r="A3117" s="726"/>
    </row>
    <row r="3118" spans="1:1">
      <c r="A3118" s="726"/>
    </row>
    <row r="3119" spans="1:1">
      <c r="A3119" s="726"/>
    </row>
    <row r="3120" spans="1:1">
      <c r="A3120" s="726"/>
    </row>
    <row r="3121" spans="1:1">
      <c r="A3121" s="726"/>
    </row>
    <row r="3122" spans="1:1">
      <c r="A3122" s="726"/>
    </row>
    <row r="3123" spans="1:1">
      <c r="A3123" s="726"/>
    </row>
    <row r="3124" spans="1:1">
      <c r="A3124" s="726"/>
    </row>
    <row r="3125" spans="1:1">
      <c r="A3125" s="726"/>
    </row>
    <row r="3126" spans="1:1">
      <c r="A3126" s="726"/>
    </row>
    <row r="3127" spans="1:1">
      <c r="A3127" s="726"/>
    </row>
    <row r="3128" spans="1:1">
      <c r="A3128" s="726"/>
    </row>
    <row r="3129" spans="1:1">
      <c r="A3129" s="726"/>
    </row>
    <row r="3130" spans="1:1">
      <c r="A3130" s="726"/>
    </row>
    <row r="3131" spans="1:1">
      <c r="A3131" s="726"/>
    </row>
    <row r="3132" spans="1:1">
      <c r="A3132" s="726"/>
    </row>
    <row r="3133" spans="1:1">
      <c r="A3133" s="726"/>
    </row>
    <row r="3134" spans="1:1">
      <c r="A3134" s="726"/>
    </row>
    <row r="3135" spans="1:1">
      <c r="A3135" s="726"/>
    </row>
    <row r="3136" spans="1:1">
      <c r="A3136" s="726"/>
    </row>
    <row r="3137" spans="1:1">
      <c r="A3137" s="726"/>
    </row>
    <row r="3138" spans="1:1">
      <c r="A3138" s="726"/>
    </row>
    <row r="3139" spans="1:1">
      <c r="A3139" s="726"/>
    </row>
    <row r="3140" spans="1:1">
      <c r="A3140" s="726"/>
    </row>
    <row r="3141" spans="1:1">
      <c r="A3141" s="726"/>
    </row>
    <row r="3142" spans="1:1">
      <c r="A3142" s="726"/>
    </row>
    <row r="3143" spans="1:1">
      <c r="A3143" s="726"/>
    </row>
    <row r="3144" spans="1:1">
      <c r="A3144" s="726"/>
    </row>
    <row r="3145" spans="1:1">
      <c r="A3145" s="726"/>
    </row>
    <row r="3146" spans="1:1">
      <c r="A3146" s="726"/>
    </row>
    <row r="3147" spans="1:1">
      <c r="A3147" s="726"/>
    </row>
    <row r="3148" spans="1:1">
      <c r="A3148" s="726"/>
    </row>
    <row r="3149" spans="1:1">
      <c r="A3149" s="726"/>
    </row>
    <row r="3150" spans="1:1">
      <c r="A3150" s="726"/>
    </row>
    <row r="3151" spans="1:1">
      <c r="A3151" s="726"/>
    </row>
    <row r="3152" spans="1:1">
      <c r="A3152" s="726"/>
    </row>
    <row r="3153" spans="1:1">
      <c r="A3153" s="726"/>
    </row>
    <row r="3154" spans="1:1">
      <c r="A3154" s="726"/>
    </row>
    <row r="3155" spans="1:1">
      <c r="A3155" s="726"/>
    </row>
    <row r="3156" spans="1:1">
      <c r="A3156" s="726"/>
    </row>
    <row r="3157" spans="1:1">
      <c r="A3157" s="726"/>
    </row>
    <row r="3158" spans="1:1">
      <c r="A3158" s="726"/>
    </row>
    <row r="3159" spans="1:1">
      <c r="A3159" s="726"/>
    </row>
    <row r="3160" spans="1:1">
      <c r="A3160" s="726"/>
    </row>
    <row r="3161" spans="1:1">
      <c r="A3161" s="726"/>
    </row>
    <row r="3162" spans="1:1">
      <c r="A3162" s="726"/>
    </row>
    <row r="3163" spans="1:1">
      <c r="A3163" s="726"/>
    </row>
    <row r="3164" spans="1:1">
      <c r="A3164" s="726"/>
    </row>
    <row r="3165" spans="1:1">
      <c r="A3165" s="726"/>
    </row>
    <row r="3166" spans="1:1">
      <c r="A3166" s="726"/>
    </row>
    <row r="3167" spans="1:1">
      <c r="A3167" s="726"/>
    </row>
    <row r="3168" spans="1:1">
      <c r="A3168" s="726"/>
    </row>
    <row r="3169" spans="1:1">
      <c r="A3169" s="726"/>
    </row>
    <row r="3170" spans="1:1">
      <c r="A3170" s="726"/>
    </row>
    <row r="3171" spans="1:1">
      <c r="A3171" s="726"/>
    </row>
    <row r="3172" spans="1:1">
      <c r="A3172" s="726"/>
    </row>
    <row r="3173" spans="1:1">
      <c r="A3173" s="726"/>
    </row>
    <row r="3174" spans="1:1">
      <c r="A3174" s="726"/>
    </row>
    <row r="3175" spans="1:1">
      <c r="A3175" s="726"/>
    </row>
    <row r="3176" spans="1:1">
      <c r="A3176" s="726"/>
    </row>
    <row r="3177" spans="1:1">
      <c r="A3177" s="726"/>
    </row>
    <row r="3178" spans="1:1">
      <c r="A3178" s="726"/>
    </row>
    <row r="3179" spans="1:1">
      <c r="A3179" s="726"/>
    </row>
    <row r="3180" spans="1:1">
      <c r="A3180" s="726"/>
    </row>
    <row r="3181" spans="1:1">
      <c r="A3181" s="726"/>
    </row>
    <row r="3182" spans="1:1">
      <c r="A3182" s="726"/>
    </row>
    <row r="3183" spans="1:1">
      <c r="A3183" s="726"/>
    </row>
    <row r="3184" spans="1:1">
      <c r="A3184" s="726"/>
    </row>
    <row r="3185" spans="1:1">
      <c r="A3185" s="726"/>
    </row>
    <row r="3186" spans="1:1">
      <c r="A3186" s="726"/>
    </row>
    <row r="3187" spans="1:1">
      <c r="A3187" s="726"/>
    </row>
    <row r="3188" spans="1:1">
      <c r="A3188" s="726"/>
    </row>
    <row r="3189" spans="1:1">
      <c r="A3189" s="726"/>
    </row>
    <row r="3190" spans="1:1">
      <c r="A3190" s="726"/>
    </row>
    <row r="3191" spans="1:1">
      <c r="A3191" s="726"/>
    </row>
    <row r="3192" spans="1:1">
      <c r="A3192" s="726"/>
    </row>
    <row r="3193" spans="1:1">
      <c r="A3193" s="726"/>
    </row>
    <row r="3194" spans="1:1">
      <c r="A3194" s="726"/>
    </row>
    <row r="3195" spans="1:1">
      <c r="A3195" s="726"/>
    </row>
    <row r="3196" spans="1:1">
      <c r="A3196" s="726"/>
    </row>
    <row r="3197" spans="1:1">
      <c r="A3197" s="726"/>
    </row>
    <row r="3198" spans="1:1">
      <c r="A3198" s="726"/>
    </row>
    <row r="3199" spans="1:1">
      <c r="A3199" s="726"/>
    </row>
    <row r="3200" spans="1:1">
      <c r="A3200" s="726"/>
    </row>
    <row r="3201" spans="1:1">
      <c r="A3201" s="726"/>
    </row>
    <row r="3202" spans="1:1">
      <c r="A3202" s="726"/>
    </row>
    <row r="3203" spans="1:1">
      <c r="A3203" s="726"/>
    </row>
    <row r="3204" spans="1:1">
      <c r="A3204" s="726"/>
    </row>
    <row r="3205" spans="1:1">
      <c r="A3205" s="726"/>
    </row>
    <row r="3206" spans="1:1">
      <c r="A3206" s="726"/>
    </row>
    <row r="3207" spans="1:1">
      <c r="A3207" s="726"/>
    </row>
    <row r="3208" spans="1:1">
      <c r="A3208" s="726"/>
    </row>
    <row r="3209" spans="1:1">
      <c r="A3209" s="726"/>
    </row>
    <row r="3210" spans="1:1">
      <c r="A3210" s="726"/>
    </row>
    <row r="3211" spans="1:1">
      <c r="A3211" s="726"/>
    </row>
    <row r="3212" spans="1:1">
      <c r="A3212" s="726"/>
    </row>
    <row r="3213" spans="1:1">
      <c r="A3213" s="726"/>
    </row>
    <row r="3214" spans="1:1">
      <c r="A3214" s="726"/>
    </row>
    <row r="3215" spans="1:1">
      <c r="A3215" s="726"/>
    </row>
    <row r="3216" spans="1:1">
      <c r="A3216" s="726"/>
    </row>
    <row r="3217" spans="1:1">
      <c r="A3217" s="726"/>
    </row>
    <row r="3218" spans="1:1">
      <c r="A3218" s="726"/>
    </row>
    <row r="3219" spans="1:1">
      <c r="A3219" s="726"/>
    </row>
    <row r="3220" spans="1:1">
      <c r="A3220" s="726"/>
    </row>
    <row r="3221" spans="1:1">
      <c r="A3221" s="726"/>
    </row>
    <row r="3222" spans="1:1">
      <c r="A3222" s="726"/>
    </row>
    <row r="3223" spans="1:1">
      <c r="A3223" s="726"/>
    </row>
    <row r="3224" spans="1:1">
      <c r="A3224" s="726"/>
    </row>
    <row r="3225" spans="1:1">
      <c r="A3225" s="726"/>
    </row>
    <row r="3226" spans="1:1">
      <c r="A3226" s="726"/>
    </row>
    <row r="3227" spans="1:1">
      <c r="A3227" s="726"/>
    </row>
    <row r="3228" spans="1:1">
      <c r="A3228" s="726"/>
    </row>
    <row r="3229" spans="1:1">
      <c r="A3229" s="726"/>
    </row>
    <row r="3230" spans="1:1">
      <c r="A3230" s="726"/>
    </row>
    <row r="3231" spans="1:1">
      <c r="A3231" s="726"/>
    </row>
    <row r="3232" spans="1:1">
      <c r="A3232" s="726"/>
    </row>
    <row r="3233" spans="1:1">
      <c r="A3233" s="726"/>
    </row>
    <row r="3234" spans="1:1">
      <c r="A3234" s="726"/>
    </row>
    <row r="3235" spans="1:1">
      <c r="A3235" s="726"/>
    </row>
    <row r="3236" spans="1:1">
      <c r="A3236" s="726"/>
    </row>
    <row r="3237" spans="1:1">
      <c r="A3237" s="726"/>
    </row>
    <row r="3238" spans="1:1">
      <c r="A3238" s="726"/>
    </row>
    <row r="3239" spans="1:1">
      <c r="A3239" s="726"/>
    </row>
    <row r="3240" spans="1:1">
      <c r="A3240" s="726"/>
    </row>
    <row r="3241" spans="1:1">
      <c r="A3241" s="726"/>
    </row>
    <row r="3242" spans="1:1">
      <c r="A3242" s="726"/>
    </row>
    <row r="3243" spans="1:1">
      <c r="A3243" s="726"/>
    </row>
    <row r="3244" spans="1:1">
      <c r="A3244" s="726"/>
    </row>
    <row r="3245" spans="1:1">
      <c r="A3245" s="726"/>
    </row>
    <row r="3246" spans="1:1">
      <c r="A3246" s="726"/>
    </row>
    <row r="3247" spans="1:1">
      <c r="A3247" s="726"/>
    </row>
    <row r="3248" spans="1:1">
      <c r="A3248" s="726"/>
    </row>
    <row r="3249" spans="1:1">
      <c r="A3249" s="726"/>
    </row>
    <row r="3250" spans="1:1">
      <c r="A3250" s="726"/>
    </row>
    <row r="3251" spans="1:1">
      <c r="A3251" s="726"/>
    </row>
    <row r="3252" spans="1:1">
      <c r="A3252" s="726"/>
    </row>
    <row r="3253" spans="1:1">
      <c r="A3253" s="726"/>
    </row>
    <row r="3254" spans="1:1">
      <c r="A3254" s="726"/>
    </row>
    <row r="3255" spans="1:1">
      <c r="A3255" s="726"/>
    </row>
    <row r="3256" spans="1:1">
      <c r="A3256" s="726"/>
    </row>
    <row r="3257" spans="1:1">
      <c r="A3257" s="726"/>
    </row>
    <row r="3258" spans="1:1">
      <c r="A3258" s="726"/>
    </row>
    <row r="3259" spans="1:1">
      <c r="A3259" s="726"/>
    </row>
    <row r="3260" spans="1:1">
      <c r="A3260" s="726"/>
    </row>
    <row r="3261" spans="1:1">
      <c r="A3261" s="726"/>
    </row>
    <row r="3262" spans="1:1">
      <c r="A3262" s="726"/>
    </row>
    <row r="3263" spans="1:1">
      <c r="A3263" s="726"/>
    </row>
    <row r="3264" spans="1:1">
      <c r="A3264" s="726"/>
    </row>
    <row r="3265" spans="1:1">
      <c r="A3265" s="726"/>
    </row>
    <row r="3266" spans="1:1">
      <c r="A3266" s="726"/>
    </row>
    <row r="3267" spans="1:1">
      <c r="A3267" s="726"/>
    </row>
    <row r="3268" spans="1:1">
      <c r="A3268" s="726"/>
    </row>
    <row r="3269" spans="1:1">
      <c r="A3269" s="726"/>
    </row>
    <row r="3270" spans="1:1">
      <c r="A3270" s="726"/>
    </row>
    <row r="3271" spans="1:1">
      <c r="A3271" s="726"/>
    </row>
    <row r="3272" spans="1:1">
      <c r="A3272" s="726"/>
    </row>
    <row r="3273" spans="1:1">
      <c r="A3273" s="726"/>
    </row>
    <row r="3274" spans="1:1">
      <c r="A3274" s="726"/>
    </row>
    <row r="3275" spans="1:1">
      <c r="A3275" s="726"/>
    </row>
    <row r="3276" spans="1:1">
      <c r="A3276" s="726"/>
    </row>
    <row r="3277" spans="1:1">
      <c r="A3277" s="726"/>
    </row>
    <row r="3278" spans="1:1">
      <c r="A3278" s="726"/>
    </row>
    <row r="3279" spans="1:1">
      <c r="A3279" s="726"/>
    </row>
    <row r="3280" spans="1:1">
      <c r="A3280" s="726"/>
    </row>
    <row r="3281" spans="1:1">
      <c r="A3281" s="726"/>
    </row>
    <row r="3282" spans="1:1">
      <c r="A3282" s="726"/>
    </row>
    <row r="3283" spans="1:1">
      <c r="A3283" s="726"/>
    </row>
    <row r="3284" spans="1:1">
      <c r="A3284" s="726"/>
    </row>
    <row r="3285" spans="1:1">
      <c r="A3285" s="726"/>
    </row>
    <row r="3286" spans="1:1">
      <c r="A3286" s="726"/>
    </row>
    <row r="3287" spans="1:1">
      <c r="A3287" s="726"/>
    </row>
    <row r="3288" spans="1:1">
      <c r="A3288" s="726"/>
    </row>
    <row r="3289" spans="1:1">
      <c r="A3289" s="726"/>
    </row>
    <row r="3290" spans="1:1">
      <c r="A3290" s="726"/>
    </row>
    <row r="3291" spans="1:1">
      <c r="A3291" s="726"/>
    </row>
    <row r="3292" spans="1:1">
      <c r="A3292" s="726"/>
    </row>
    <row r="3293" spans="1:1">
      <c r="A3293" s="726"/>
    </row>
    <row r="3294" spans="1:1">
      <c r="A3294" s="726"/>
    </row>
    <row r="3295" spans="1:1">
      <c r="A3295" s="726"/>
    </row>
    <row r="3296" spans="1:1">
      <c r="A3296" s="726"/>
    </row>
    <row r="3297" spans="1:1">
      <c r="A3297" s="726"/>
    </row>
    <row r="3298" spans="1:1">
      <c r="A3298" s="726"/>
    </row>
    <row r="3299" spans="1:1">
      <c r="A3299" s="726"/>
    </row>
    <row r="3300" spans="1:1">
      <c r="A3300" s="726"/>
    </row>
    <row r="3301" spans="1:1">
      <c r="A3301" s="726"/>
    </row>
    <row r="3302" spans="1:1">
      <c r="A3302" s="726"/>
    </row>
    <row r="3303" spans="1:1">
      <c r="A3303" s="726"/>
    </row>
    <row r="3304" spans="1:1">
      <c r="A3304" s="726"/>
    </row>
    <row r="3305" spans="1:1">
      <c r="A3305" s="726"/>
    </row>
    <row r="3306" spans="1:1">
      <c r="A3306" s="726"/>
    </row>
    <row r="3307" spans="1:1">
      <c r="A3307" s="726"/>
    </row>
    <row r="3308" spans="1:1">
      <c r="A3308" s="726"/>
    </row>
    <row r="3309" spans="1:1">
      <c r="A3309" s="726"/>
    </row>
    <row r="3310" spans="1:1">
      <c r="A3310" s="726"/>
    </row>
    <row r="3311" spans="1:1">
      <c r="A3311" s="726"/>
    </row>
    <row r="3312" spans="1:1">
      <c r="A3312" s="726"/>
    </row>
    <row r="3313" spans="1:1">
      <c r="A3313" s="726"/>
    </row>
    <row r="3314" spans="1:1">
      <c r="A3314" s="726"/>
    </row>
    <row r="3315" spans="1:1">
      <c r="A3315" s="726"/>
    </row>
    <row r="3316" spans="1:1">
      <c r="A3316" s="726"/>
    </row>
    <row r="3317" spans="1:1">
      <c r="A3317" s="726"/>
    </row>
    <row r="3318" spans="1:1">
      <c r="A3318" s="726"/>
    </row>
    <row r="3319" spans="1:1">
      <c r="A3319" s="726"/>
    </row>
    <row r="3320" spans="1:1">
      <c r="A3320" s="726"/>
    </row>
    <row r="3321" spans="1:1">
      <c r="A3321" s="726"/>
    </row>
    <row r="3322" spans="1:1">
      <c r="A3322" s="726"/>
    </row>
    <row r="3323" spans="1:1">
      <c r="A3323" s="726"/>
    </row>
    <row r="3324" spans="1:1">
      <c r="A3324" s="726"/>
    </row>
    <row r="3325" spans="1:1">
      <c r="A3325" s="726"/>
    </row>
    <row r="3326" spans="1:1">
      <c r="A3326" s="726"/>
    </row>
    <row r="3327" spans="1:1">
      <c r="A3327" s="726"/>
    </row>
    <row r="3328" spans="1:1">
      <c r="A3328" s="726"/>
    </row>
    <row r="3329" spans="1:1">
      <c r="A3329" s="726"/>
    </row>
    <row r="3330" spans="1:1">
      <c r="A3330" s="726"/>
    </row>
    <row r="3331" spans="1:1">
      <c r="A3331" s="726"/>
    </row>
    <row r="3332" spans="1:1">
      <c r="A3332" s="726"/>
    </row>
    <row r="3333" spans="1:1">
      <c r="A3333" s="726"/>
    </row>
    <row r="3334" spans="1:1">
      <c r="A3334" s="726"/>
    </row>
    <row r="3335" spans="1:1">
      <c r="A3335" s="726"/>
    </row>
    <row r="3336" spans="1:1">
      <c r="A3336" s="726"/>
    </row>
    <row r="3337" spans="1:1">
      <c r="A3337" s="726"/>
    </row>
    <row r="3338" spans="1:1">
      <c r="A3338" s="726"/>
    </row>
    <row r="3339" spans="1:1">
      <c r="A3339" s="726"/>
    </row>
    <row r="3340" spans="1:1">
      <c r="A3340" s="726"/>
    </row>
    <row r="3341" spans="1:1">
      <c r="A3341" s="726"/>
    </row>
    <row r="3342" spans="1:1">
      <c r="A3342" s="726"/>
    </row>
    <row r="3343" spans="1:1">
      <c r="A3343" s="726"/>
    </row>
    <row r="3344" spans="1:1">
      <c r="A3344" s="726"/>
    </row>
    <row r="3345" spans="1:1">
      <c r="A3345" s="726"/>
    </row>
    <row r="3346" spans="1:1">
      <c r="A3346" s="726"/>
    </row>
    <row r="3347" spans="1:1">
      <c r="A3347" s="726"/>
    </row>
    <row r="3348" spans="1:1">
      <c r="A3348" s="726"/>
    </row>
    <row r="3349" spans="1:1">
      <c r="A3349" s="726"/>
    </row>
    <row r="3350" spans="1:1">
      <c r="A3350" s="726"/>
    </row>
    <row r="3351" spans="1:1">
      <c r="A3351" s="726"/>
    </row>
    <row r="3352" spans="1:1">
      <c r="A3352" s="726"/>
    </row>
    <row r="3353" spans="1:1">
      <c r="A3353" s="726"/>
    </row>
    <row r="3354" spans="1:1">
      <c r="A3354" s="726"/>
    </row>
    <row r="3355" spans="1:1">
      <c r="A3355" s="726"/>
    </row>
    <row r="3356" spans="1:1">
      <c r="A3356" s="726"/>
    </row>
    <row r="3357" spans="1:1">
      <c r="A3357" s="726"/>
    </row>
    <row r="3358" spans="1:1">
      <c r="A3358" s="726"/>
    </row>
    <row r="3359" spans="1:1">
      <c r="A3359" s="726"/>
    </row>
    <row r="3360" spans="1:1">
      <c r="A3360" s="726"/>
    </row>
    <row r="3361" spans="1:1">
      <c r="A3361" s="726"/>
    </row>
    <row r="3362" spans="1:1">
      <c r="A3362" s="726"/>
    </row>
    <row r="3363" spans="1:1">
      <c r="A3363" s="726"/>
    </row>
    <row r="3364" spans="1:1">
      <c r="A3364" s="726"/>
    </row>
    <row r="3365" spans="1:1">
      <c r="A3365" s="726"/>
    </row>
    <row r="3366" spans="1:1">
      <c r="A3366" s="726"/>
    </row>
    <row r="3367" spans="1:1">
      <c r="A3367" s="726"/>
    </row>
    <row r="3368" spans="1:1">
      <c r="A3368" s="726"/>
    </row>
    <row r="3369" spans="1:1">
      <c r="A3369" s="726"/>
    </row>
    <row r="3370" spans="1:1">
      <c r="A3370" s="726"/>
    </row>
    <row r="3371" spans="1:1">
      <c r="A3371" s="726"/>
    </row>
    <row r="3372" spans="1:1">
      <c r="A3372" s="726"/>
    </row>
    <row r="3373" spans="1:1">
      <c r="A3373" s="726"/>
    </row>
    <row r="3374" spans="1:1">
      <c r="A3374" s="726"/>
    </row>
    <row r="3375" spans="1:1">
      <c r="A3375" s="726"/>
    </row>
    <row r="3376" spans="1:1">
      <c r="A3376" s="726"/>
    </row>
    <row r="3377" spans="1:1">
      <c r="A3377" s="726"/>
    </row>
    <row r="3378" spans="1:1">
      <c r="A3378" s="726"/>
    </row>
    <row r="3379" spans="1:1">
      <c r="A3379" s="726"/>
    </row>
    <row r="3380" spans="1:1">
      <c r="A3380" s="726"/>
    </row>
    <row r="3381" spans="1:1">
      <c r="A3381" s="726"/>
    </row>
    <row r="3382" spans="1:1">
      <c r="A3382" s="726"/>
    </row>
    <row r="3383" spans="1:1">
      <c r="A3383" s="726"/>
    </row>
    <row r="3384" spans="1:1">
      <c r="A3384" s="726"/>
    </row>
    <row r="3385" spans="1:1">
      <c r="A3385" s="726"/>
    </row>
    <row r="3386" spans="1:1">
      <c r="A3386" s="726"/>
    </row>
    <row r="3387" spans="1:1">
      <c r="A3387" s="726"/>
    </row>
    <row r="3388" spans="1:1">
      <c r="A3388" s="726"/>
    </row>
    <row r="3389" spans="1:1">
      <c r="A3389" s="726"/>
    </row>
    <row r="3390" spans="1:1">
      <c r="A3390" s="726"/>
    </row>
    <row r="3391" spans="1:1">
      <c r="A3391" s="726"/>
    </row>
    <row r="3392" spans="1:1">
      <c r="A3392" s="726"/>
    </row>
    <row r="3393" spans="1:1">
      <c r="A3393" s="726"/>
    </row>
    <row r="3394" spans="1:1">
      <c r="A3394" s="726"/>
    </row>
    <row r="3395" spans="1:1">
      <c r="A3395" s="726"/>
    </row>
    <row r="3396" spans="1:1">
      <c r="A3396" s="726"/>
    </row>
    <row r="3397" spans="1:1">
      <c r="A3397" s="726"/>
    </row>
    <row r="3398" spans="1:1">
      <c r="A3398" s="726"/>
    </row>
    <row r="3399" spans="1:1">
      <c r="A3399" s="726"/>
    </row>
    <row r="3400" spans="1:1">
      <c r="A3400" s="726"/>
    </row>
    <row r="3401" spans="1:1">
      <c r="A3401" s="726"/>
    </row>
    <row r="3402" spans="1:1">
      <c r="A3402" s="726"/>
    </row>
    <row r="3403" spans="1:1">
      <c r="A3403" s="726"/>
    </row>
    <row r="3404" spans="1:1">
      <c r="A3404" s="726"/>
    </row>
    <row r="3405" spans="1:1">
      <c r="A3405" s="726"/>
    </row>
    <row r="3406" spans="1:1">
      <c r="A3406" s="726"/>
    </row>
    <row r="3407" spans="1:1">
      <c r="A3407" s="726"/>
    </row>
    <row r="3408" spans="1:1">
      <c r="A3408" s="726"/>
    </row>
    <row r="3409" spans="1:1">
      <c r="A3409" s="726"/>
    </row>
    <row r="3410" spans="1:1">
      <c r="A3410" s="726"/>
    </row>
    <row r="3411" spans="1:1">
      <c r="A3411" s="726"/>
    </row>
    <row r="3412" spans="1:1">
      <c r="A3412" s="726"/>
    </row>
    <row r="3413" spans="1:1">
      <c r="A3413" s="726"/>
    </row>
    <row r="3414" spans="1:1">
      <c r="A3414" s="726"/>
    </row>
    <row r="3415" spans="1:1">
      <c r="A3415" s="726"/>
    </row>
    <row r="3416" spans="1:1">
      <c r="A3416" s="726"/>
    </row>
    <row r="3417" spans="1:1">
      <c r="A3417" s="726"/>
    </row>
    <row r="3418" spans="1:1">
      <c r="A3418" s="726"/>
    </row>
    <row r="3419" spans="1:1">
      <c r="A3419" s="726"/>
    </row>
    <row r="3420" spans="1:1">
      <c r="A3420" s="726"/>
    </row>
    <row r="3421" spans="1:1">
      <c r="A3421" s="726"/>
    </row>
    <row r="3422" spans="1:1">
      <c r="A3422" s="726"/>
    </row>
    <row r="3423" spans="1:1">
      <c r="A3423" s="726"/>
    </row>
    <row r="3424" spans="1:1">
      <c r="A3424" s="726"/>
    </row>
    <row r="3425" spans="1:1">
      <c r="A3425" s="726"/>
    </row>
    <row r="3426" spans="1:1">
      <c r="A3426" s="726"/>
    </row>
    <row r="3427" spans="1:1">
      <c r="A3427" s="726"/>
    </row>
    <row r="3428" spans="1:1">
      <c r="A3428" s="726"/>
    </row>
    <row r="3429" spans="1:1">
      <c r="A3429" s="726"/>
    </row>
    <row r="3430" spans="1:1">
      <c r="A3430" s="726"/>
    </row>
    <row r="3431" spans="1:1">
      <c r="A3431" s="726"/>
    </row>
    <row r="3432" spans="1:1">
      <c r="A3432" s="726"/>
    </row>
    <row r="3433" spans="1:1">
      <c r="A3433" s="726"/>
    </row>
    <row r="3434" spans="1:1">
      <c r="A3434" s="726"/>
    </row>
    <row r="3435" spans="1:1">
      <c r="A3435" s="726"/>
    </row>
    <row r="3436" spans="1:1">
      <c r="A3436" s="726"/>
    </row>
    <row r="3437" spans="1:1">
      <c r="A3437" s="726"/>
    </row>
    <row r="3438" spans="1:1">
      <c r="A3438" s="726"/>
    </row>
    <row r="3439" spans="1:1">
      <c r="A3439" s="726"/>
    </row>
    <row r="3440" spans="1:1">
      <c r="A3440" s="726"/>
    </row>
    <row r="3441" spans="1:1">
      <c r="A3441" s="726"/>
    </row>
    <row r="3442" spans="1:1">
      <c r="A3442" s="726"/>
    </row>
    <row r="3443" spans="1:1">
      <c r="A3443" s="726"/>
    </row>
    <row r="3444" spans="1:1">
      <c r="A3444" s="726"/>
    </row>
    <row r="3445" spans="1:1">
      <c r="A3445" s="726"/>
    </row>
    <row r="3446" spans="1:1">
      <c r="A3446" s="726"/>
    </row>
    <row r="3447" spans="1:1">
      <c r="A3447" s="726"/>
    </row>
    <row r="3448" spans="1:1">
      <c r="A3448" s="726"/>
    </row>
    <row r="3449" spans="1:1">
      <c r="A3449" s="726"/>
    </row>
    <row r="3450" spans="1:1">
      <c r="A3450" s="726"/>
    </row>
    <row r="3451" spans="1:1">
      <c r="A3451" s="726"/>
    </row>
    <row r="3452" spans="1:1">
      <c r="A3452" s="726"/>
    </row>
    <row r="3453" spans="1:1">
      <c r="A3453" s="726"/>
    </row>
    <row r="3454" spans="1:1">
      <c r="A3454" s="726"/>
    </row>
    <row r="3455" spans="1:1">
      <c r="A3455" s="726"/>
    </row>
    <row r="3456" spans="1:1">
      <c r="A3456" s="726"/>
    </row>
    <row r="3457" spans="1:1">
      <c r="A3457" s="726"/>
    </row>
    <row r="3458" spans="1:1">
      <c r="A3458" s="726"/>
    </row>
    <row r="3459" spans="1:1">
      <c r="A3459" s="726"/>
    </row>
    <row r="3460" spans="1:1">
      <c r="A3460" s="726"/>
    </row>
    <row r="3461" spans="1:1">
      <c r="A3461" s="726"/>
    </row>
    <row r="3462" spans="1:1">
      <c r="A3462" s="726"/>
    </row>
    <row r="3463" spans="1:1">
      <c r="A3463" s="726"/>
    </row>
    <row r="3464" spans="1:1">
      <c r="A3464" s="726"/>
    </row>
    <row r="3465" spans="1:1">
      <c r="A3465" s="726"/>
    </row>
    <row r="3466" spans="1:1">
      <c r="A3466" s="726"/>
    </row>
    <row r="3467" spans="1:1">
      <c r="A3467" s="726"/>
    </row>
    <row r="3468" spans="1:1">
      <c r="A3468" s="726"/>
    </row>
    <row r="3469" spans="1:1">
      <c r="A3469" s="726"/>
    </row>
    <row r="3470" spans="1:1">
      <c r="A3470" s="726"/>
    </row>
    <row r="3471" spans="1:1">
      <c r="A3471" s="726"/>
    </row>
    <row r="3472" spans="1:1">
      <c r="A3472" s="726"/>
    </row>
    <row r="3473" spans="1:1">
      <c r="A3473" s="726"/>
    </row>
    <row r="3474" spans="1:1">
      <c r="A3474" s="726"/>
    </row>
    <row r="3475" spans="1:1">
      <c r="A3475" s="726"/>
    </row>
    <row r="3476" spans="1:1">
      <c r="A3476" s="726"/>
    </row>
    <row r="3477" spans="1:1">
      <c r="A3477" s="726"/>
    </row>
  </sheetData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AEC0F-83E4-4844-8CFC-28882868CAAD}">
  <dimension ref="A1:S4218"/>
  <sheetViews>
    <sheetView showGridLines="0" workbookViewId="0">
      <selection activeCell="P9" sqref="P9"/>
    </sheetView>
  </sheetViews>
  <sheetFormatPr defaultColWidth="8.59765625" defaultRowHeight="15.6"/>
  <cols>
    <col min="1" max="1" width="12.59765625" style="727" bestFit="1" customWidth="1"/>
    <col min="2" max="7" width="8.69921875" style="723" bestFit="1" customWidth="1"/>
    <col min="8" max="15" width="9.59765625" style="723" bestFit="1" customWidth="1"/>
    <col min="16" max="16384" width="8.59765625" style="723"/>
  </cols>
  <sheetData>
    <row r="1" spans="1:19">
      <c r="A1" s="727" t="s">
        <v>747</v>
      </c>
    </row>
    <row r="2" spans="1:19">
      <c r="B2" s="723">
        <v>2007</v>
      </c>
      <c r="C2" s="723">
        <v>2008</v>
      </c>
      <c r="D2" s="723">
        <v>2009</v>
      </c>
      <c r="E2" s="723">
        <v>2010</v>
      </c>
      <c r="F2" s="723">
        <v>2011</v>
      </c>
      <c r="G2" s="723">
        <v>2012</v>
      </c>
      <c r="H2" s="723">
        <v>2013</v>
      </c>
      <c r="I2" s="723">
        <v>2014</v>
      </c>
      <c r="J2" s="723">
        <v>2015</v>
      </c>
      <c r="K2" s="723">
        <v>2016</v>
      </c>
      <c r="L2" s="723">
        <v>2017</v>
      </c>
      <c r="M2" s="723">
        <v>2018</v>
      </c>
      <c r="N2" s="723">
        <v>2019</v>
      </c>
      <c r="O2" s="723">
        <v>2020</v>
      </c>
      <c r="P2" s="723">
        <v>2021</v>
      </c>
      <c r="Q2" s="723">
        <v>2022</v>
      </c>
      <c r="R2" s="723">
        <v>2023</v>
      </c>
    </row>
    <row r="3" spans="1:19">
      <c r="A3" s="727" t="s">
        <v>741</v>
      </c>
      <c r="B3" s="724">
        <v>439.67899999999997</v>
      </c>
      <c r="C3" s="724">
        <v>678.76499999999999</v>
      </c>
      <c r="D3" s="724">
        <v>988.67899999999997</v>
      </c>
      <c r="E3" s="724">
        <v>1129.4749999999999</v>
      </c>
      <c r="F3" s="724">
        <v>1279.1600000000001</v>
      </c>
      <c r="G3" s="724">
        <v>1413.9760000000001</v>
      </c>
      <c r="H3" s="724">
        <v>1611.7940000000001</v>
      </c>
      <c r="I3" s="724">
        <v>1772.4469999999999</v>
      </c>
      <c r="J3" s="724">
        <v>1908.7370000000001</v>
      </c>
      <c r="K3" s="724">
        <v>2183.7860000000001</v>
      </c>
      <c r="L3" s="724">
        <v>2227.33</v>
      </c>
      <c r="M3" s="724">
        <v>2111.16</v>
      </c>
      <c r="N3" s="724">
        <v>2282.1239999999998</v>
      </c>
      <c r="O3" s="724">
        <v>2596.0770000000002</v>
      </c>
      <c r="P3" s="724">
        <v>2977.3119999999999</v>
      </c>
      <c r="Q3" s="724">
        <v>3792.9319999999998</v>
      </c>
      <c r="R3" s="724">
        <v>4497.0280000000002</v>
      </c>
      <c r="S3" s="724"/>
    </row>
    <row r="4" spans="1:19">
      <c r="A4" s="727" t="s">
        <v>742</v>
      </c>
      <c r="B4" s="725">
        <v>0.219273</v>
      </c>
      <c r="C4" s="725">
        <v>0.13333100000000001</v>
      </c>
      <c r="D4" s="725">
        <v>0.248645</v>
      </c>
      <c r="E4" s="725">
        <v>0.256359</v>
      </c>
      <c r="F4" s="725">
        <v>0.241316</v>
      </c>
      <c r="G4" s="725">
        <v>0.26736500000000002</v>
      </c>
      <c r="H4" s="725">
        <v>0.23564299999999999</v>
      </c>
      <c r="I4" s="725">
        <v>0.24631800000000001</v>
      </c>
      <c r="J4" s="725">
        <v>0.18648600000000001</v>
      </c>
      <c r="K4" s="725">
        <v>0.142265</v>
      </c>
      <c r="L4" s="725">
        <v>0.105097</v>
      </c>
      <c r="M4" s="725">
        <v>0.14074400000000001</v>
      </c>
      <c r="N4" s="725">
        <v>0.173594</v>
      </c>
      <c r="O4" s="725">
        <v>0.18149899999999999</v>
      </c>
      <c r="P4" s="725">
        <v>0.20969299999999999</v>
      </c>
      <c r="Q4" s="725">
        <v>0.203906</v>
      </c>
      <c r="R4" s="725">
        <v>0.201714</v>
      </c>
      <c r="S4" s="725"/>
    </row>
    <row r="5" spans="1:19">
      <c r="A5" s="727" t="s">
        <v>484</v>
      </c>
      <c r="B5" s="724">
        <v>357.9</v>
      </c>
      <c r="C5" s="724">
        <v>459.21899999999999</v>
      </c>
      <c r="D5" s="724">
        <v>542.02499999999998</v>
      </c>
      <c r="E5" s="724">
        <v>631.57600000000002</v>
      </c>
      <c r="F5" s="724">
        <v>749.86699999999996</v>
      </c>
      <c r="G5" s="724">
        <v>913.14599999999996</v>
      </c>
      <c r="H5" s="724">
        <v>1069.838</v>
      </c>
      <c r="I5" s="724">
        <v>1118.0619999999999</v>
      </c>
      <c r="J5" s="724">
        <v>1237.732</v>
      </c>
      <c r="K5" s="724">
        <v>1220.9159999999999</v>
      </c>
      <c r="L5" s="724">
        <v>1261.577</v>
      </c>
      <c r="M5" s="724">
        <v>1288.22</v>
      </c>
      <c r="N5" s="724">
        <v>2478.4090000000001</v>
      </c>
      <c r="O5" s="724">
        <v>2604.1660000000002</v>
      </c>
      <c r="P5" s="724">
        <v>4486.0079999999998</v>
      </c>
      <c r="Q5" s="724">
        <v>4584.8490000000002</v>
      </c>
      <c r="R5" s="724">
        <v>5012.6710000000003</v>
      </c>
      <c r="S5" s="724"/>
    </row>
    <row r="11" spans="1:19">
      <c r="A11" s="727" t="s">
        <v>743</v>
      </c>
      <c r="B11" s="723" t="s">
        <v>748</v>
      </c>
    </row>
    <row r="12" spans="1:19">
      <c r="A12" s="727">
        <v>39084</v>
      </c>
      <c r="B12" s="723">
        <v>3.1466639999999999</v>
      </c>
    </row>
    <row r="13" spans="1:19">
      <c r="A13" s="727">
        <v>39085</v>
      </c>
      <c r="B13" s="723">
        <v>3.266664</v>
      </c>
    </row>
    <row r="14" spans="1:19">
      <c r="A14" s="727">
        <v>39086</v>
      </c>
      <c r="B14" s="723">
        <v>3.266664</v>
      </c>
    </row>
    <row r="15" spans="1:19">
      <c r="A15" s="727">
        <v>39087</v>
      </c>
      <c r="B15" s="723">
        <v>3.1933310000000001</v>
      </c>
    </row>
    <row r="16" spans="1:19">
      <c r="A16" s="727">
        <v>39090</v>
      </c>
      <c r="B16" s="723">
        <v>3.1333310000000001</v>
      </c>
    </row>
    <row r="17" spans="1:2">
      <c r="A17" s="727">
        <v>39091</v>
      </c>
      <c r="B17" s="723">
        <v>3.0433309999999998</v>
      </c>
    </row>
    <row r="18" spans="1:2">
      <c r="A18" s="727">
        <v>39092</v>
      </c>
      <c r="B18" s="723">
        <v>3.0999979999999998</v>
      </c>
    </row>
    <row r="19" spans="1:2">
      <c r="A19" s="727">
        <v>39093</v>
      </c>
      <c r="B19" s="723">
        <v>3.0999979999999998</v>
      </c>
    </row>
    <row r="20" spans="1:2">
      <c r="A20" s="727">
        <v>39094</v>
      </c>
      <c r="B20" s="723">
        <v>3.0666639999999998</v>
      </c>
    </row>
    <row r="21" spans="1:2">
      <c r="A21" s="727">
        <v>39097</v>
      </c>
      <c r="B21" s="723">
        <v>3.0666639999999998</v>
      </c>
    </row>
    <row r="22" spans="1:2">
      <c r="A22" s="727">
        <v>39098</v>
      </c>
      <c r="B22" s="723">
        <v>3.0666639999999998</v>
      </c>
    </row>
    <row r="23" spans="1:2">
      <c r="A23" s="727">
        <v>39099</v>
      </c>
      <c r="B23" s="723">
        <v>3.1599979999999999</v>
      </c>
    </row>
    <row r="24" spans="1:2">
      <c r="A24" s="727">
        <v>39100</v>
      </c>
      <c r="B24" s="723">
        <v>3.2933309999999998</v>
      </c>
    </row>
    <row r="25" spans="1:2">
      <c r="A25" s="727">
        <v>39101</v>
      </c>
      <c r="B25" s="723">
        <v>3.1999979999999999</v>
      </c>
    </row>
    <row r="26" spans="1:2">
      <c r="A26" s="727">
        <v>39104</v>
      </c>
      <c r="B26" s="723">
        <v>3.1326649999999998</v>
      </c>
    </row>
    <row r="27" spans="1:2">
      <c r="A27" s="727">
        <v>39105</v>
      </c>
      <c r="B27" s="723">
        <v>3.1999979999999999</v>
      </c>
    </row>
    <row r="28" spans="1:2">
      <c r="A28" s="727">
        <v>39106</v>
      </c>
      <c r="B28" s="723">
        <v>3.1999979999999999</v>
      </c>
    </row>
    <row r="29" spans="1:2">
      <c r="A29" s="727">
        <v>39108</v>
      </c>
      <c r="B29" s="723">
        <v>3.1133310000000001</v>
      </c>
    </row>
    <row r="30" spans="1:2">
      <c r="A30" s="727">
        <v>39111</v>
      </c>
      <c r="B30" s="723">
        <v>3.1333310000000001</v>
      </c>
    </row>
    <row r="31" spans="1:2">
      <c r="A31" s="727">
        <v>39112</v>
      </c>
      <c r="B31" s="723">
        <v>3.1666639999999999</v>
      </c>
    </row>
    <row r="32" spans="1:2">
      <c r="A32" s="727">
        <v>39113</v>
      </c>
      <c r="B32" s="723">
        <v>3.259998</v>
      </c>
    </row>
    <row r="33" spans="1:2">
      <c r="A33" s="727">
        <v>39114</v>
      </c>
      <c r="B33" s="723">
        <v>3.2799969999999998</v>
      </c>
    </row>
    <row r="34" spans="1:2">
      <c r="A34" s="727">
        <v>39115</v>
      </c>
      <c r="B34" s="723">
        <v>3.2526640000000002</v>
      </c>
    </row>
    <row r="35" spans="1:2">
      <c r="A35" s="727">
        <v>39118</v>
      </c>
      <c r="B35" s="723">
        <v>3.2333310000000002</v>
      </c>
    </row>
    <row r="36" spans="1:2">
      <c r="A36" s="727">
        <v>39119</v>
      </c>
      <c r="B36" s="723">
        <v>3.2333310000000002</v>
      </c>
    </row>
    <row r="37" spans="1:2">
      <c r="A37" s="727">
        <v>39120</v>
      </c>
      <c r="B37" s="723">
        <v>3.3626640000000001</v>
      </c>
    </row>
    <row r="38" spans="1:2">
      <c r="A38" s="727">
        <v>39121</v>
      </c>
      <c r="B38" s="723">
        <v>3.4333309999999999</v>
      </c>
    </row>
    <row r="39" spans="1:2">
      <c r="A39" s="727">
        <v>39122</v>
      </c>
      <c r="B39" s="723">
        <v>3.4333309999999999</v>
      </c>
    </row>
    <row r="40" spans="1:2">
      <c r="A40" s="727">
        <v>39125</v>
      </c>
      <c r="B40" s="723">
        <v>3.3299979999999998</v>
      </c>
    </row>
    <row r="41" spans="1:2">
      <c r="A41" s="727">
        <v>39126</v>
      </c>
      <c r="B41" s="723">
        <v>3.4333309999999999</v>
      </c>
    </row>
    <row r="42" spans="1:2">
      <c r="A42" s="727">
        <v>39127</v>
      </c>
      <c r="B42" s="723">
        <v>3.533331</v>
      </c>
    </row>
    <row r="43" spans="1:2">
      <c r="A43" s="727">
        <v>39128</v>
      </c>
      <c r="B43" s="723">
        <v>3.6599979999999999</v>
      </c>
    </row>
    <row r="44" spans="1:2">
      <c r="A44" s="727">
        <v>39129</v>
      </c>
      <c r="B44" s="723">
        <v>3.6999979999999999</v>
      </c>
    </row>
    <row r="45" spans="1:2">
      <c r="A45" s="727">
        <v>39134</v>
      </c>
      <c r="B45" s="723">
        <v>3.6666639999999999</v>
      </c>
    </row>
    <row r="46" spans="1:2">
      <c r="A46" s="727">
        <v>39135</v>
      </c>
      <c r="B46" s="723">
        <v>3.7199979999999999</v>
      </c>
    </row>
    <row r="47" spans="1:2">
      <c r="A47" s="727">
        <v>39136</v>
      </c>
      <c r="B47" s="723">
        <v>3.606665</v>
      </c>
    </row>
    <row r="48" spans="1:2">
      <c r="A48" s="727">
        <v>39139</v>
      </c>
      <c r="B48" s="723">
        <v>3.6326649999999998</v>
      </c>
    </row>
    <row r="49" spans="1:2">
      <c r="A49" s="727">
        <v>39140</v>
      </c>
      <c r="B49" s="723">
        <v>3.3999980000000001</v>
      </c>
    </row>
    <row r="50" spans="1:2">
      <c r="A50" s="727">
        <v>39141</v>
      </c>
      <c r="B50" s="723">
        <v>3.3999980000000001</v>
      </c>
    </row>
    <row r="51" spans="1:2">
      <c r="A51" s="727">
        <v>39142</v>
      </c>
      <c r="B51" s="723">
        <v>3.3666640000000001</v>
      </c>
    </row>
    <row r="52" spans="1:2">
      <c r="A52" s="727">
        <v>39143</v>
      </c>
      <c r="B52" s="723">
        <v>3.3339979999999998</v>
      </c>
    </row>
    <row r="53" spans="1:2">
      <c r="A53" s="727">
        <v>39146</v>
      </c>
      <c r="B53" s="723">
        <v>3.1666639999999999</v>
      </c>
    </row>
    <row r="54" spans="1:2">
      <c r="A54" s="727">
        <v>39147</v>
      </c>
      <c r="B54" s="723">
        <v>3.2933309999999998</v>
      </c>
    </row>
    <row r="55" spans="1:2">
      <c r="A55" s="727">
        <v>39148</v>
      </c>
      <c r="B55" s="723">
        <v>3.299998</v>
      </c>
    </row>
    <row r="56" spans="1:2">
      <c r="A56" s="727">
        <v>39149</v>
      </c>
      <c r="B56" s="723">
        <v>3.533331</v>
      </c>
    </row>
    <row r="57" spans="1:2">
      <c r="A57" s="727">
        <v>39150</v>
      </c>
      <c r="B57" s="723">
        <v>3.7333310000000002</v>
      </c>
    </row>
    <row r="58" spans="1:2">
      <c r="A58" s="727">
        <v>39153</v>
      </c>
      <c r="B58" s="723">
        <v>3.763331</v>
      </c>
    </row>
    <row r="59" spans="1:2">
      <c r="A59" s="727">
        <v>39154</v>
      </c>
      <c r="B59" s="723">
        <v>3.6666639999999999</v>
      </c>
    </row>
    <row r="60" spans="1:2">
      <c r="A60" s="727">
        <v>39155</v>
      </c>
      <c r="B60" s="723">
        <v>3.7266650000000001</v>
      </c>
    </row>
    <row r="61" spans="1:2">
      <c r="A61" s="727">
        <v>39156</v>
      </c>
      <c r="B61" s="723">
        <v>3.7193309999999999</v>
      </c>
    </row>
    <row r="62" spans="1:2">
      <c r="A62" s="727">
        <v>39157</v>
      </c>
      <c r="B62" s="723">
        <v>3.6653310000000001</v>
      </c>
    </row>
    <row r="63" spans="1:2">
      <c r="A63" s="727">
        <v>39160</v>
      </c>
      <c r="B63" s="723">
        <v>3.606665</v>
      </c>
    </row>
    <row r="64" spans="1:2">
      <c r="A64" s="727">
        <v>39161</v>
      </c>
      <c r="B64" s="723">
        <v>3.5999979999999998</v>
      </c>
    </row>
    <row r="65" spans="1:2">
      <c r="A65" s="727">
        <v>39162</v>
      </c>
      <c r="B65" s="723">
        <v>3.6533310000000001</v>
      </c>
    </row>
    <row r="66" spans="1:2">
      <c r="A66" s="727">
        <v>39163</v>
      </c>
      <c r="B66" s="723">
        <v>3.6666639999999999</v>
      </c>
    </row>
    <row r="67" spans="1:2">
      <c r="A67" s="727">
        <v>39164</v>
      </c>
      <c r="B67" s="723">
        <v>3.8333309999999998</v>
      </c>
    </row>
    <row r="68" spans="1:2">
      <c r="A68" s="727">
        <v>39167</v>
      </c>
      <c r="B68" s="723">
        <v>3.799998</v>
      </c>
    </row>
    <row r="69" spans="1:2">
      <c r="A69" s="727">
        <v>39168</v>
      </c>
      <c r="B69" s="723">
        <v>3.7659980000000002</v>
      </c>
    </row>
    <row r="70" spans="1:2">
      <c r="A70" s="727">
        <v>39169</v>
      </c>
      <c r="B70" s="723">
        <v>3.7266650000000001</v>
      </c>
    </row>
    <row r="71" spans="1:2">
      <c r="A71" s="727">
        <v>39170</v>
      </c>
      <c r="B71" s="723">
        <v>3.7179980000000001</v>
      </c>
    </row>
    <row r="72" spans="1:2">
      <c r="A72" s="727">
        <v>39171</v>
      </c>
      <c r="B72" s="723">
        <v>3.6666639999999999</v>
      </c>
    </row>
    <row r="73" spans="1:2">
      <c r="A73" s="727">
        <v>39174</v>
      </c>
      <c r="B73" s="723">
        <v>3.6333310000000001</v>
      </c>
    </row>
    <row r="74" spans="1:2">
      <c r="A74" s="727">
        <v>39175</v>
      </c>
      <c r="B74" s="723">
        <v>3.5999979999999998</v>
      </c>
    </row>
    <row r="75" spans="1:2">
      <c r="A75" s="727">
        <v>39176</v>
      </c>
      <c r="B75" s="723">
        <v>3.7066650000000001</v>
      </c>
    </row>
    <row r="76" spans="1:2">
      <c r="A76" s="727">
        <v>39177</v>
      </c>
      <c r="B76" s="723">
        <v>3.746664</v>
      </c>
    </row>
    <row r="77" spans="1:2">
      <c r="A77" s="727">
        <v>39181</v>
      </c>
      <c r="B77" s="723">
        <v>3.7993320000000002</v>
      </c>
    </row>
    <row r="78" spans="1:2">
      <c r="A78" s="727">
        <v>39182</v>
      </c>
      <c r="B78" s="723">
        <v>3.7326649999999999</v>
      </c>
    </row>
    <row r="79" spans="1:2">
      <c r="A79" s="727">
        <v>39183</v>
      </c>
      <c r="B79" s="723">
        <v>3.6466639999999999</v>
      </c>
    </row>
    <row r="80" spans="1:2">
      <c r="A80" s="727">
        <v>39184</v>
      </c>
      <c r="B80" s="723">
        <v>3.639999</v>
      </c>
    </row>
    <row r="81" spans="1:2">
      <c r="A81" s="727">
        <v>39185</v>
      </c>
      <c r="B81" s="723">
        <v>3.6666639999999999</v>
      </c>
    </row>
    <row r="82" spans="1:2">
      <c r="A82" s="727">
        <v>39188</v>
      </c>
      <c r="B82" s="723">
        <v>3.6333310000000001</v>
      </c>
    </row>
    <row r="83" spans="1:2">
      <c r="A83" s="727">
        <v>39189</v>
      </c>
      <c r="B83" s="723">
        <v>3.6133329999999999</v>
      </c>
    </row>
    <row r="84" spans="1:2">
      <c r="A84" s="727">
        <v>39190</v>
      </c>
      <c r="B84" s="723">
        <v>3.5306649999999999</v>
      </c>
    </row>
    <row r="85" spans="1:2">
      <c r="A85" s="727">
        <v>39191</v>
      </c>
      <c r="B85" s="723">
        <v>3.4653309999999999</v>
      </c>
    </row>
    <row r="86" spans="1:2">
      <c r="A86" s="727">
        <v>39192</v>
      </c>
      <c r="B86" s="723">
        <v>3.5226649999999999</v>
      </c>
    </row>
    <row r="87" spans="1:2">
      <c r="A87" s="727">
        <v>39195</v>
      </c>
      <c r="B87" s="723">
        <v>3.5233310000000002</v>
      </c>
    </row>
    <row r="88" spans="1:2">
      <c r="A88" s="727">
        <v>39196</v>
      </c>
      <c r="B88" s="723">
        <v>3.553998</v>
      </c>
    </row>
    <row r="89" spans="1:2">
      <c r="A89" s="727">
        <v>39197</v>
      </c>
      <c r="B89" s="723">
        <v>3.6866639999999999</v>
      </c>
    </row>
    <row r="90" spans="1:2">
      <c r="A90" s="727">
        <v>39198</v>
      </c>
      <c r="B90" s="723">
        <v>3.8</v>
      </c>
    </row>
    <row r="91" spans="1:2">
      <c r="A91" s="727">
        <v>39199</v>
      </c>
      <c r="B91" s="723">
        <v>3.8593310000000001</v>
      </c>
    </row>
    <row r="92" spans="1:2">
      <c r="A92" s="727">
        <v>39202</v>
      </c>
      <c r="B92" s="723">
        <v>3.9359980000000001</v>
      </c>
    </row>
    <row r="93" spans="1:2">
      <c r="A93" s="727">
        <v>39204</v>
      </c>
      <c r="B93" s="723">
        <v>3.8733309999999999</v>
      </c>
    </row>
    <row r="94" spans="1:2">
      <c r="A94" s="727">
        <v>39205</v>
      </c>
      <c r="B94" s="723">
        <v>3.8666640000000001</v>
      </c>
    </row>
    <row r="95" spans="1:2">
      <c r="A95" s="727">
        <v>39206</v>
      </c>
      <c r="B95" s="723">
        <v>3.832665</v>
      </c>
    </row>
    <row r="96" spans="1:2">
      <c r="A96" s="727">
        <v>39209</v>
      </c>
      <c r="B96" s="723">
        <v>3.8659979999999998</v>
      </c>
    </row>
    <row r="97" spans="1:2">
      <c r="A97" s="727">
        <v>39210</v>
      </c>
      <c r="B97" s="723">
        <v>3.8666640000000001</v>
      </c>
    </row>
    <row r="98" spans="1:2">
      <c r="A98" s="727">
        <v>39211</v>
      </c>
      <c r="B98" s="723">
        <v>4.0666640000000003</v>
      </c>
    </row>
    <row r="99" spans="1:2">
      <c r="A99" s="727">
        <v>39212</v>
      </c>
      <c r="B99" s="723">
        <v>3.9333309999999999</v>
      </c>
    </row>
    <row r="100" spans="1:2">
      <c r="A100" s="727">
        <v>39213</v>
      </c>
      <c r="B100" s="723">
        <v>4.0673310000000003</v>
      </c>
    </row>
    <row r="101" spans="1:2">
      <c r="A101" s="727">
        <v>39216</v>
      </c>
      <c r="B101" s="723">
        <v>4.053331</v>
      </c>
    </row>
    <row r="102" spans="1:2">
      <c r="A102" s="727">
        <v>39217</v>
      </c>
      <c r="B102" s="723">
        <v>3.9666640000000002</v>
      </c>
    </row>
    <row r="103" spans="1:2">
      <c r="A103" s="727">
        <v>39218</v>
      </c>
      <c r="B103" s="723">
        <v>3.979997</v>
      </c>
    </row>
    <row r="104" spans="1:2">
      <c r="A104" s="727">
        <v>39219</v>
      </c>
      <c r="B104" s="723">
        <v>3.9666640000000002</v>
      </c>
    </row>
    <row r="105" spans="1:2">
      <c r="A105" s="727">
        <v>39220</v>
      </c>
      <c r="B105" s="723">
        <v>3.9999980000000002</v>
      </c>
    </row>
    <row r="106" spans="1:2">
      <c r="A106" s="727">
        <v>39223</v>
      </c>
      <c r="B106" s="723">
        <v>3.8666640000000001</v>
      </c>
    </row>
    <row r="107" spans="1:2">
      <c r="A107" s="727">
        <v>39224</v>
      </c>
      <c r="B107" s="723">
        <v>3.8666640000000001</v>
      </c>
    </row>
    <row r="108" spans="1:2">
      <c r="A108" s="727">
        <v>39225</v>
      </c>
      <c r="B108" s="723">
        <v>3.993331</v>
      </c>
    </row>
    <row r="109" spans="1:2">
      <c r="A109" s="727">
        <v>39226</v>
      </c>
      <c r="B109" s="723">
        <v>3.9666640000000002</v>
      </c>
    </row>
    <row r="110" spans="1:2">
      <c r="A110" s="727">
        <v>39227</v>
      </c>
      <c r="B110" s="723">
        <v>3.9999980000000002</v>
      </c>
    </row>
    <row r="111" spans="1:2">
      <c r="A111" s="727">
        <v>39230</v>
      </c>
      <c r="B111" s="723">
        <v>4.0933310000000001</v>
      </c>
    </row>
    <row r="112" spans="1:2">
      <c r="A112" s="727">
        <v>39231</v>
      </c>
      <c r="B112" s="723">
        <v>4.0999980000000003</v>
      </c>
    </row>
    <row r="113" spans="1:2">
      <c r="A113" s="727">
        <v>39232</v>
      </c>
      <c r="B113" s="723">
        <v>4.2399979999999999</v>
      </c>
    </row>
    <row r="114" spans="1:2">
      <c r="A114" s="727">
        <v>39233</v>
      </c>
      <c r="B114" s="723">
        <v>4.5333310000000004</v>
      </c>
    </row>
    <row r="115" spans="1:2">
      <c r="A115" s="727">
        <v>39234</v>
      </c>
      <c r="B115" s="723">
        <v>4.3666640000000001</v>
      </c>
    </row>
    <row r="116" spans="1:2">
      <c r="A116" s="727">
        <v>39237</v>
      </c>
      <c r="B116" s="723">
        <v>4.1699970000000004</v>
      </c>
    </row>
    <row r="117" spans="1:2">
      <c r="A117" s="727">
        <v>39238</v>
      </c>
      <c r="B117" s="723">
        <v>4.0466639999999998</v>
      </c>
    </row>
    <row r="118" spans="1:2">
      <c r="A118" s="727">
        <v>39239</v>
      </c>
      <c r="B118" s="723">
        <v>3.9333309999999999</v>
      </c>
    </row>
    <row r="119" spans="1:2">
      <c r="A119" s="727">
        <v>39241</v>
      </c>
      <c r="B119" s="723">
        <v>3.9999980000000002</v>
      </c>
    </row>
    <row r="120" spans="1:2">
      <c r="A120" s="727">
        <v>39244</v>
      </c>
      <c r="B120" s="723">
        <v>4.0766640000000001</v>
      </c>
    </row>
    <row r="121" spans="1:2">
      <c r="A121" s="727">
        <v>39245</v>
      </c>
      <c r="B121" s="723">
        <v>4.1199979999999998</v>
      </c>
    </row>
    <row r="122" spans="1:2">
      <c r="A122" s="727">
        <v>39246</v>
      </c>
      <c r="B122" s="723">
        <v>4.2979979999999998</v>
      </c>
    </row>
    <row r="123" spans="1:2">
      <c r="A123" s="727">
        <v>39247</v>
      </c>
      <c r="B123" s="723">
        <v>4.4406639999999999</v>
      </c>
    </row>
    <row r="124" spans="1:2">
      <c r="A124" s="727">
        <v>39248</v>
      </c>
      <c r="B124" s="723">
        <v>4.5666640000000003</v>
      </c>
    </row>
    <row r="125" spans="1:2">
      <c r="A125" s="727">
        <v>39251</v>
      </c>
      <c r="B125" s="723">
        <v>4.5599980000000002</v>
      </c>
    </row>
    <row r="126" spans="1:2">
      <c r="A126" s="727">
        <v>39252</v>
      </c>
      <c r="B126" s="723">
        <v>4.5199980000000002</v>
      </c>
    </row>
    <row r="127" spans="1:2">
      <c r="A127" s="727">
        <v>39253</v>
      </c>
      <c r="B127" s="723">
        <v>4.2999980000000004</v>
      </c>
    </row>
    <row r="128" spans="1:2">
      <c r="A128" s="727">
        <v>39254</v>
      </c>
      <c r="B128" s="723">
        <v>4.2666639999999996</v>
      </c>
    </row>
    <row r="129" spans="1:2">
      <c r="A129" s="727">
        <v>39255</v>
      </c>
      <c r="B129" s="723">
        <v>4.1999979999999999</v>
      </c>
    </row>
    <row r="130" spans="1:2">
      <c r="A130" s="727">
        <v>39258</v>
      </c>
      <c r="B130" s="723">
        <v>4.1666639999999999</v>
      </c>
    </row>
    <row r="131" spans="1:2">
      <c r="A131" s="727">
        <v>39259</v>
      </c>
      <c r="B131" s="723">
        <v>4.359998</v>
      </c>
    </row>
    <row r="132" spans="1:2">
      <c r="A132" s="727">
        <v>39260</v>
      </c>
      <c r="B132" s="723">
        <v>4.2666639999999996</v>
      </c>
    </row>
    <row r="133" spans="1:2">
      <c r="A133" s="727">
        <v>39261</v>
      </c>
      <c r="B133" s="723">
        <v>4.1866640000000004</v>
      </c>
    </row>
    <row r="134" spans="1:2">
      <c r="A134" s="727">
        <v>39262</v>
      </c>
      <c r="B134" s="723">
        <v>4.2326649999999999</v>
      </c>
    </row>
    <row r="135" spans="1:2">
      <c r="A135" s="727">
        <v>39265</v>
      </c>
      <c r="B135" s="723">
        <v>4.1333310000000001</v>
      </c>
    </row>
    <row r="136" spans="1:2">
      <c r="A136" s="727">
        <v>39266</v>
      </c>
      <c r="B136" s="723">
        <v>4.1339980000000001</v>
      </c>
    </row>
    <row r="137" spans="1:2">
      <c r="A137" s="727">
        <v>39267</v>
      </c>
      <c r="B137" s="723">
        <v>4.1333310000000001</v>
      </c>
    </row>
    <row r="138" spans="1:2">
      <c r="A138" s="727">
        <v>39268</v>
      </c>
      <c r="B138" s="723">
        <v>4.126665</v>
      </c>
    </row>
    <row r="139" spans="1:2">
      <c r="A139" s="727">
        <v>39269</v>
      </c>
      <c r="B139" s="723">
        <v>4.0666640000000003</v>
      </c>
    </row>
    <row r="140" spans="1:2">
      <c r="A140" s="727">
        <v>39273</v>
      </c>
      <c r="B140" s="723">
        <v>4.0666640000000003</v>
      </c>
    </row>
    <row r="141" spans="1:2">
      <c r="A141" s="727">
        <v>39274</v>
      </c>
      <c r="B141" s="723">
        <v>4.0666640000000003</v>
      </c>
    </row>
    <row r="142" spans="1:2">
      <c r="A142" s="727">
        <v>39275</v>
      </c>
      <c r="B142" s="723">
        <v>4.0166649999999997</v>
      </c>
    </row>
    <row r="143" spans="1:2">
      <c r="A143" s="727">
        <v>39276</v>
      </c>
      <c r="B143" s="723">
        <v>4.0806639999999996</v>
      </c>
    </row>
    <row r="144" spans="1:2">
      <c r="A144" s="727">
        <v>39279</v>
      </c>
      <c r="B144" s="723">
        <v>4.0659979999999996</v>
      </c>
    </row>
    <row r="145" spans="1:2">
      <c r="A145" s="727">
        <v>39280</v>
      </c>
      <c r="B145" s="723">
        <v>4.0199980000000002</v>
      </c>
    </row>
    <row r="146" spans="1:2">
      <c r="A146" s="727">
        <v>39281</v>
      </c>
      <c r="B146" s="723">
        <v>4.0399979999999998</v>
      </c>
    </row>
    <row r="147" spans="1:2">
      <c r="A147" s="727">
        <v>39282</v>
      </c>
      <c r="B147" s="723">
        <v>4</v>
      </c>
    </row>
    <row r="148" spans="1:2">
      <c r="A148" s="727">
        <v>39283</v>
      </c>
      <c r="B148" s="723">
        <v>3.8673310000000001</v>
      </c>
    </row>
    <row r="149" spans="1:2">
      <c r="A149" s="727">
        <v>39286</v>
      </c>
      <c r="B149" s="723">
        <v>3.8766639999999999</v>
      </c>
    </row>
    <row r="150" spans="1:2">
      <c r="A150" s="727">
        <v>39287</v>
      </c>
      <c r="B150" s="723">
        <v>3.8799969999999999</v>
      </c>
    </row>
    <row r="151" spans="1:2">
      <c r="A151" s="727">
        <v>39288</v>
      </c>
      <c r="B151" s="723">
        <v>3.9333330000000002</v>
      </c>
    </row>
    <row r="152" spans="1:2">
      <c r="A152" s="727">
        <v>39289</v>
      </c>
      <c r="B152" s="723">
        <v>3.8673310000000001</v>
      </c>
    </row>
    <row r="153" spans="1:2">
      <c r="A153" s="727">
        <v>39290</v>
      </c>
      <c r="B153" s="723">
        <v>3.6999979999999999</v>
      </c>
    </row>
    <row r="154" spans="1:2">
      <c r="A154" s="727">
        <v>39293</v>
      </c>
      <c r="B154" s="723">
        <v>3.8333309999999998</v>
      </c>
    </row>
    <row r="155" spans="1:2">
      <c r="A155" s="727">
        <v>39294</v>
      </c>
      <c r="B155" s="723">
        <v>3.8466640000000001</v>
      </c>
    </row>
    <row r="156" spans="1:2">
      <c r="A156" s="727">
        <v>39295</v>
      </c>
      <c r="B156" s="723">
        <v>3.8459979999999998</v>
      </c>
    </row>
    <row r="157" spans="1:2">
      <c r="A157" s="727">
        <v>39296</v>
      </c>
      <c r="B157" s="723">
        <v>3.8659979999999998</v>
      </c>
    </row>
    <row r="158" spans="1:2">
      <c r="A158" s="727">
        <v>39297</v>
      </c>
      <c r="B158" s="723">
        <v>3.766664</v>
      </c>
    </row>
    <row r="159" spans="1:2">
      <c r="A159" s="727">
        <v>39300</v>
      </c>
      <c r="B159" s="723">
        <v>3.7333310000000002</v>
      </c>
    </row>
    <row r="160" spans="1:2">
      <c r="A160" s="727">
        <v>39301</v>
      </c>
      <c r="B160" s="723">
        <v>3.8466659999999999</v>
      </c>
    </row>
    <row r="161" spans="1:2">
      <c r="A161" s="727">
        <v>39302</v>
      </c>
      <c r="B161" s="723">
        <v>3.9793310000000002</v>
      </c>
    </row>
    <row r="162" spans="1:2">
      <c r="A162" s="727">
        <v>39303</v>
      </c>
      <c r="B162" s="723">
        <v>3.843998</v>
      </c>
    </row>
    <row r="163" spans="1:2">
      <c r="A163" s="727">
        <v>39304</v>
      </c>
      <c r="B163" s="723">
        <v>3.9333309999999999</v>
      </c>
    </row>
    <row r="164" spans="1:2">
      <c r="A164" s="727">
        <v>39307</v>
      </c>
      <c r="B164" s="723">
        <v>3.975997</v>
      </c>
    </row>
    <row r="165" spans="1:2">
      <c r="A165" s="727">
        <v>39308</v>
      </c>
      <c r="B165" s="723">
        <v>3.993331</v>
      </c>
    </row>
    <row r="166" spans="1:2">
      <c r="A166" s="727">
        <v>39309</v>
      </c>
      <c r="B166" s="723">
        <v>3.9986649999999999</v>
      </c>
    </row>
    <row r="167" spans="1:2">
      <c r="A167" s="727">
        <v>39310</v>
      </c>
      <c r="B167" s="723">
        <v>3.3466640000000001</v>
      </c>
    </row>
    <row r="168" spans="1:2">
      <c r="A168" s="727">
        <v>39311</v>
      </c>
      <c r="B168" s="723">
        <v>3.799998</v>
      </c>
    </row>
    <row r="169" spans="1:2">
      <c r="A169" s="727">
        <v>39314</v>
      </c>
      <c r="B169" s="723">
        <v>3.9326650000000001</v>
      </c>
    </row>
    <row r="170" spans="1:2">
      <c r="A170" s="727">
        <v>39315</v>
      </c>
      <c r="B170" s="723">
        <v>3.9259979999999999</v>
      </c>
    </row>
    <row r="171" spans="1:2">
      <c r="A171" s="727">
        <v>39316</v>
      </c>
      <c r="B171" s="723">
        <v>3.799998</v>
      </c>
    </row>
    <row r="172" spans="1:2">
      <c r="A172" s="727">
        <v>39317</v>
      </c>
      <c r="B172" s="723">
        <v>3.8999980000000001</v>
      </c>
    </row>
    <row r="173" spans="1:2">
      <c r="A173" s="727">
        <v>39318</v>
      </c>
      <c r="B173" s="723">
        <v>3.8666659999999999</v>
      </c>
    </row>
    <row r="174" spans="1:2">
      <c r="A174" s="727">
        <v>39321</v>
      </c>
      <c r="B174" s="723">
        <v>3.8959969999999999</v>
      </c>
    </row>
    <row r="175" spans="1:2">
      <c r="A175" s="727">
        <v>39322</v>
      </c>
      <c r="B175" s="723">
        <v>3.8333309999999998</v>
      </c>
    </row>
    <row r="176" spans="1:2">
      <c r="A176" s="727">
        <v>39323</v>
      </c>
      <c r="B176" s="723">
        <v>3.9333309999999999</v>
      </c>
    </row>
    <row r="177" spans="1:2">
      <c r="A177" s="727">
        <v>39324</v>
      </c>
      <c r="B177" s="723">
        <v>3.8999980000000001</v>
      </c>
    </row>
    <row r="178" spans="1:2">
      <c r="A178" s="727">
        <v>39325</v>
      </c>
      <c r="B178" s="723">
        <v>3.9993319999999999</v>
      </c>
    </row>
    <row r="179" spans="1:2">
      <c r="A179" s="727">
        <v>39328</v>
      </c>
      <c r="B179" s="723">
        <v>3.9999980000000002</v>
      </c>
    </row>
    <row r="180" spans="1:2">
      <c r="A180" s="727">
        <v>39329</v>
      </c>
      <c r="B180" s="723">
        <v>4.0333310000000004</v>
      </c>
    </row>
    <row r="181" spans="1:2">
      <c r="A181" s="727">
        <v>39330</v>
      </c>
      <c r="B181" s="723">
        <v>4.0593310000000002</v>
      </c>
    </row>
    <row r="182" spans="1:2">
      <c r="A182" s="727">
        <v>39331</v>
      </c>
      <c r="B182" s="723">
        <v>3.9999980000000002</v>
      </c>
    </row>
    <row r="183" spans="1:2">
      <c r="A183" s="727">
        <v>39335</v>
      </c>
      <c r="B183" s="723">
        <v>3.9259979999999999</v>
      </c>
    </row>
    <row r="184" spans="1:2">
      <c r="A184" s="727">
        <v>39336</v>
      </c>
      <c r="B184" s="723">
        <v>3.9313310000000001</v>
      </c>
    </row>
    <row r="185" spans="1:2">
      <c r="A185" s="727">
        <v>39337</v>
      </c>
      <c r="B185" s="723">
        <v>3.9086650000000001</v>
      </c>
    </row>
    <row r="186" spans="1:2">
      <c r="A186" s="727">
        <v>39338</v>
      </c>
      <c r="B186" s="723">
        <v>3.8926639999999999</v>
      </c>
    </row>
    <row r="187" spans="1:2">
      <c r="A187" s="727">
        <v>39339</v>
      </c>
      <c r="B187" s="723">
        <v>3.7959969999999998</v>
      </c>
    </row>
    <row r="188" spans="1:2">
      <c r="A188" s="727">
        <v>39342</v>
      </c>
      <c r="B188" s="723">
        <v>3.759998</v>
      </c>
    </row>
    <row r="189" spans="1:2">
      <c r="A189" s="727">
        <v>39343</v>
      </c>
      <c r="B189" s="723">
        <v>3.8666640000000001</v>
      </c>
    </row>
    <row r="190" spans="1:2">
      <c r="A190" s="727">
        <v>39344</v>
      </c>
      <c r="B190" s="723">
        <v>3.8666640000000001</v>
      </c>
    </row>
    <row r="191" spans="1:2">
      <c r="A191" s="727">
        <v>39345</v>
      </c>
      <c r="B191" s="723">
        <v>3.8333309999999998</v>
      </c>
    </row>
    <row r="192" spans="1:2">
      <c r="A192" s="727">
        <v>39346</v>
      </c>
      <c r="B192" s="723">
        <v>3.9666640000000002</v>
      </c>
    </row>
    <row r="193" spans="1:2">
      <c r="A193" s="727">
        <v>39349</v>
      </c>
      <c r="B193" s="723">
        <v>3.9619979999999999</v>
      </c>
    </row>
    <row r="194" spans="1:2">
      <c r="A194" s="727">
        <v>39350</v>
      </c>
      <c r="B194" s="723">
        <v>3.9999980000000002</v>
      </c>
    </row>
    <row r="195" spans="1:2">
      <c r="A195" s="727">
        <v>39351</v>
      </c>
      <c r="B195" s="723">
        <v>3.9999980000000002</v>
      </c>
    </row>
    <row r="196" spans="1:2">
      <c r="A196" s="727">
        <v>39352</v>
      </c>
      <c r="B196" s="723">
        <v>3.9833310000000002</v>
      </c>
    </row>
    <row r="197" spans="1:2">
      <c r="A197" s="727">
        <v>39353</v>
      </c>
      <c r="B197" s="723">
        <v>3.9533309999999999</v>
      </c>
    </row>
    <row r="198" spans="1:2">
      <c r="A198" s="727">
        <v>39356</v>
      </c>
      <c r="B198" s="723">
        <v>3.9213309999999999</v>
      </c>
    </row>
    <row r="199" spans="1:2">
      <c r="A199" s="727">
        <v>39357</v>
      </c>
      <c r="B199" s="723">
        <v>4.053331</v>
      </c>
    </row>
    <row r="200" spans="1:2">
      <c r="A200" s="727">
        <v>39358</v>
      </c>
      <c r="B200" s="723">
        <v>4.1199979999999998</v>
      </c>
    </row>
    <row r="201" spans="1:2">
      <c r="A201" s="727">
        <v>39359</v>
      </c>
      <c r="B201" s="723">
        <v>4.1199979999999998</v>
      </c>
    </row>
    <row r="202" spans="1:2">
      <c r="A202" s="727">
        <v>39360</v>
      </c>
      <c r="B202" s="723">
        <v>4.0933310000000001</v>
      </c>
    </row>
    <row r="203" spans="1:2">
      <c r="A203" s="727">
        <v>39363</v>
      </c>
      <c r="B203" s="723">
        <v>4.0959969999999997</v>
      </c>
    </row>
    <row r="204" spans="1:2">
      <c r="A204" s="727">
        <v>39364</v>
      </c>
      <c r="B204" s="723">
        <v>4.0999980000000003</v>
      </c>
    </row>
    <row r="205" spans="1:2">
      <c r="A205" s="727">
        <v>39365</v>
      </c>
      <c r="B205" s="723">
        <v>4.0866639999999999</v>
      </c>
    </row>
    <row r="206" spans="1:2">
      <c r="A206" s="727">
        <v>39366</v>
      </c>
      <c r="B206" s="723">
        <v>4.1333310000000001</v>
      </c>
    </row>
    <row r="207" spans="1:2">
      <c r="A207" s="727">
        <v>39367</v>
      </c>
      <c r="B207" s="723" t="e">
        <v>#N/A</v>
      </c>
    </row>
    <row r="208" spans="1:2">
      <c r="A208" s="727">
        <v>39370</v>
      </c>
      <c r="B208" s="723">
        <v>4.0979979999999996</v>
      </c>
    </row>
    <row r="209" spans="1:2">
      <c r="A209" s="727">
        <v>39371</v>
      </c>
      <c r="B209" s="723">
        <v>4.0326649999999997</v>
      </c>
    </row>
    <row r="210" spans="1:2">
      <c r="A210" s="727">
        <v>39372</v>
      </c>
      <c r="B210" s="723">
        <v>4.0333310000000004</v>
      </c>
    </row>
    <row r="211" spans="1:2">
      <c r="A211" s="727">
        <v>39373</v>
      </c>
      <c r="B211" s="723">
        <v>4.0333310000000004</v>
      </c>
    </row>
    <row r="212" spans="1:2">
      <c r="A212" s="727">
        <v>39374</v>
      </c>
      <c r="B212" s="723">
        <v>4.0999980000000003</v>
      </c>
    </row>
    <row r="213" spans="1:2">
      <c r="A213" s="727">
        <v>39377</v>
      </c>
      <c r="B213" s="723">
        <v>4.126665</v>
      </c>
    </row>
    <row r="214" spans="1:2">
      <c r="A214" s="727">
        <v>39378</v>
      </c>
      <c r="B214" s="723">
        <v>4.1999979999999999</v>
      </c>
    </row>
    <row r="215" spans="1:2">
      <c r="A215" s="727">
        <v>39379</v>
      </c>
      <c r="B215" s="723">
        <v>4.3266650000000002</v>
      </c>
    </row>
    <row r="216" spans="1:2">
      <c r="A216" s="727">
        <v>39380</v>
      </c>
      <c r="B216" s="723">
        <v>4.2999980000000004</v>
      </c>
    </row>
    <row r="217" spans="1:2">
      <c r="A217" s="727">
        <v>39381</v>
      </c>
      <c r="B217" s="723">
        <v>4.466666</v>
      </c>
    </row>
    <row r="218" spans="1:2">
      <c r="A218" s="727">
        <v>39384</v>
      </c>
      <c r="B218" s="723">
        <v>4.5333310000000004</v>
      </c>
    </row>
    <row r="219" spans="1:2">
      <c r="A219" s="727">
        <v>39385</v>
      </c>
      <c r="B219" s="723">
        <v>4.464664</v>
      </c>
    </row>
    <row r="220" spans="1:2">
      <c r="A220" s="727">
        <v>39386</v>
      </c>
      <c r="B220" s="723">
        <v>4.2533310000000002</v>
      </c>
    </row>
    <row r="221" spans="1:2">
      <c r="A221" s="727">
        <v>39387</v>
      </c>
      <c r="B221" s="723">
        <v>4.2666639999999996</v>
      </c>
    </row>
    <row r="222" spans="1:2">
      <c r="A222" s="727">
        <v>39391</v>
      </c>
      <c r="B222" s="723">
        <v>4.3986650000000003</v>
      </c>
    </row>
    <row r="223" spans="1:2">
      <c r="A223" s="727">
        <v>39392</v>
      </c>
      <c r="B223" s="723">
        <v>4.4833309999999997</v>
      </c>
    </row>
    <row r="224" spans="1:2">
      <c r="A224" s="727">
        <v>39393</v>
      </c>
      <c r="B224" s="723">
        <v>4.3999980000000001</v>
      </c>
    </row>
    <row r="225" spans="1:2">
      <c r="A225" s="727">
        <v>39394</v>
      </c>
      <c r="B225" s="723">
        <v>4.3999980000000001</v>
      </c>
    </row>
    <row r="226" spans="1:2">
      <c r="A226" s="727">
        <v>39395</v>
      </c>
      <c r="B226" s="723">
        <v>4.4333309999999999</v>
      </c>
    </row>
    <row r="227" spans="1:2">
      <c r="A227" s="727">
        <v>39398</v>
      </c>
      <c r="B227" s="723">
        <v>4.2659979999999997</v>
      </c>
    </row>
    <row r="228" spans="1:2">
      <c r="A228" s="727">
        <v>39399</v>
      </c>
      <c r="B228" s="723">
        <v>4.2333309999999997</v>
      </c>
    </row>
    <row r="229" spans="1:2">
      <c r="A229" s="727">
        <v>39400</v>
      </c>
      <c r="B229" s="723">
        <v>4.1799970000000002</v>
      </c>
    </row>
    <row r="230" spans="1:2">
      <c r="A230" s="727">
        <v>39402</v>
      </c>
      <c r="B230" s="723">
        <v>3.9099979999999999</v>
      </c>
    </row>
    <row r="231" spans="1:2">
      <c r="A231" s="727">
        <v>39405</v>
      </c>
      <c r="B231" s="723">
        <v>3.9133309999999999</v>
      </c>
    </row>
    <row r="232" spans="1:2">
      <c r="A232" s="727">
        <v>39407</v>
      </c>
      <c r="B232" s="723">
        <v>3.6159979999999998</v>
      </c>
    </row>
    <row r="233" spans="1:2">
      <c r="A233" s="727">
        <v>39408</v>
      </c>
      <c r="B233" s="723">
        <v>3.859998</v>
      </c>
    </row>
    <row r="234" spans="1:2">
      <c r="A234" s="727">
        <v>39409</v>
      </c>
      <c r="B234" s="723">
        <v>3.9333309999999999</v>
      </c>
    </row>
    <row r="235" spans="1:2">
      <c r="A235" s="727">
        <v>39412</v>
      </c>
      <c r="B235" s="723">
        <v>3.9859969999999998</v>
      </c>
    </row>
    <row r="236" spans="1:2">
      <c r="A236" s="727">
        <v>39413</v>
      </c>
      <c r="B236" s="723">
        <v>3.9999980000000002</v>
      </c>
    </row>
    <row r="237" spans="1:2">
      <c r="A237" s="727">
        <v>39414</v>
      </c>
      <c r="B237" s="723">
        <v>4.0999980000000003</v>
      </c>
    </row>
    <row r="238" spans="1:2">
      <c r="A238" s="727">
        <v>39415</v>
      </c>
      <c r="B238" s="723">
        <v>4.0233309999999998</v>
      </c>
    </row>
    <row r="239" spans="1:2">
      <c r="A239" s="727">
        <v>39416</v>
      </c>
      <c r="B239" s="723">
        <v>4.0666640000000003</v>
      </c>
    </row>
    <row r="240" spans="1:2">
      <c r="A240" s="727">
        <v>39419</v>
      </c>
      <c r="B240" s="723">
        <v>4.0666640000000003</v>
      </c>
    </row>
    <row r="241" spans="1:2">
      <c r="A241" s="727">
        <v>39420</v>
      </c>
      <c r="B241" s="723">
        <v>4.0666640000000003</v>
      </c>
    </row>
    <row r="242" spans="1:2">
      <c r="A242" s="727">
        <v>39421</v>
      </c>
      <c r="B242" s="723">
        <v>4.0399979999999998</v>
      </c>
    </row>
    <row r="243" spans="1:2">
      <c r="A243" s="727">
        <v>39422</v>
      </c>
      <c r="B243" s="723">
        <v>3.9999980000000002</v>
      </c>
    </row>
    <row r="244" spans="1:2">
      <c r="A244" s="727">
        <v>39423</v>
      </c>
      <c r="B244" s="723">
        <v>3.992664</v>
      </c>
    </row>
    <row r="245" spans="1:2">
      <c r="A245" s="727">
        <v>39426</v>
      </c>
      <c r="B245" s="723">
        <v>4.0333310000000004</v>
      </c>
    </row>
    <row r="246" spans="1:2">
      <c r="A246" s="727">
        <v>39427</v>
      </c>
      <c r="B246" s="723">
        <v>4.0653309999999996</v>
      </c>
    </row>
    <row r="247" spans="1:2">
      <c r="A247" s="727">
        <v>39428</v>
      </c>
      <c r="B247" s="723">
        <v>4.0999980000000003</v>
      </c>
    </row>
    <row r="248" spans="1:2">
      <c r="A248" s="727">
        <v>39429</v>
      </c>
      <c r="B248" s="723">
        <v>4.0659979999999996</v>
      </c>
    </row>
    <row r="249" spans="1:2">
      <c r="A249" s="727">
        <v>39430</v>
      </c>
      <c r="B249" s="723">
        <v>4.0666640000000003</v>
      </c>
    </row>
    <row r="250" spans="1:2">
      <c r="A250" s="727">
        <v>39433</v>
      </c>
      <c r="B250" s="723">
        <v>3.9993319999999999</v>
      </c>
    </row>
    <row r="251" spans="1:2">
      <c r="A251" s="727">
        <v>39434</v>
      </c>
      <c r="B251" s="723">
        <v>4.0599980000000002</v>
      </c>
    </row>
    <row r="252" spans="1:2">
      <c r="A252" s="727">
        <v>39435</v>
      </c>
      <c r="B252" s="723">
        <v>4.0599980000000002</v>
      </c>
    </row>
    <row r="253" spans="1:2">
      <c r="A253" s="727">
        <v>39436</v>
      </c>
      <c r="B253" s="723">
        <v>3.996664</v>
      </c>
    </row>
    <row r="254" spans="1:2">
      <c r="A254" s="727">
        <v>39437</v>
      </c>
      <c r="B254" s="723">
        <v>3.9999980000000002</v>
      </c>
    </row>
    <row r="255" spans="1:2">
      <c r="A255" s="727">
        <v>39442</v>
      </c>
      <c r="B255" s="723">
        <v>3.993331</v>
      </c>
    </row>
    <row r="256" spans="1:2">
      <c r="A256" s="727">
        <v>39443</v>
      </c>
      <c r="B256" s="723">
        <v>3.9899969999999998</v>
      </c>
    </row>
    <row r="257" spans="1:2">
      <c r="A257" s="727">
        <v>39444</v>
      </c>
      <c r="B257" s="723">
        <v>3.9333309999999999</v>
      </c>
    </row>
    <row r="258" spans="1:2">
      <c r="A258" s="727">
        <v>39449</v>
      </c>
      <c r="B258" s="723">
        <v>3.9966650000000001</v>
      </c>
    </row>
    <row r="259" spans="1:2">
      <c r="A259" s="727">
        <v>39450</v>
      </c>
      <c r="B259" s="723">
        <v>3.9999980000000002</v>
      </c>
    </row>
    <row r="260" spans="1:2">
      <c r="A260" s="727">
        <v>39451</v>
      </c>
      <c r="B260" s="723">
        <v>3.8999980000000001</v>
      </c>
    </row>
    <row r="261" spans="1:2">
      <c r="A261" s="727">
        <v>39454</v>
      </c>
      <c r="B261" s="723">
        <v>3.7266650000000001</v>
      </c>
    </row>
    <row r="262" spans="1:2">
      <c r="A262" s="727">
        <v>39455</v>
      </c>
      <c r="B262" s="723">
        <v>3.675332</v>
      </c>
    </row>
    <row r="263" spans="1:2">
      <c r="A263" s="727">
        <v>39456</v>
      </c>
      <c r="B263" s="723">
        <v>3.533998</v>
      </c>
    </row>
    <row r="264" spans="1:2">
      <c r="A264" s="727">
        <v>39457</v>
      </c>
      <c r="B264" s="723">
        <v>3.4586640000000002</v>
      </c>
    </row>
    <row r="265" spans="1:2">
      <c r="A265" s="727">
        <v>39458</v>
      </c>
      <c r="B265" s="723">
        <v>3.4593310000000002</v>
      </c>
    </row>
    <row r="266" spans="1:2">
      <c r="A266" s="727">
        <v>39461</v>
      </c>
      <c r="B266" s="723">
        <v>3.3333309999999998</v>
      </c>
    </row>
    <row r="267" spans="1:2">
      <c r="A267" s="727">
        <v>39462</v>
      </c>
      <c r="B267" s="723">
        <v>3.4333309999999999</v>
      </c>
    </row>
    <row r="268" spans="1:2">
      <c r="A268" s="727">
        <v>39463</v>
      </c>
      <c r="B268" s="723">
        <v>3.4653309999999999</v>
      </c>
    </row>
    <row r="269" spans="1:2">
      <c r="A269" s="727">
        <v>39464</v>
      </c>
      <c r="B269" s="723">
        <v>3.266664</v>
      </c>
    </row>
    <row r="270" spans="1:2">
      <c r="A270" s="727">
        <v>39465</v>
      </c>
      <c r="B270" s="723">
        <v>3.1233309999999999</v>
      </c>
    </row>
    <row r="271" spans="1:2">
      <c r="A271" s="727">
        <v>39468</v>
      </c>
      <c r="B271" s="723">
        <v>2.8933309999999999</v>
      </c>
    </row>
    <row r="272" spans="1:2">
      <c r="A272" s="727">
        <v>39469</v>
      </c>
      <c r="B272" s="723">
        <v>2.9999980000000002</v>
      </c>
    </row>
    <row r="273" spans="1:2">
      <c r="A273" s="727">
        <v>39470</v>
      </c>
      <c r="B273" s="723">
        <v>2.9999980000000002</v>
      </c>
    </row>
    <row r="274" spans="1:2">
      <c r="A274" s="727">
        <v>39471</v>
      </c>
      <c r="B274" s="723">
        <v>3.0666639999999998</v>
      </c>
    </row>
    <row r="275" spans="1:2">
      <c r="A275" s="727">
        <v>39475</v>
      </c>
      <c r="B275" s="723">
        <v>3.099332</v>
      </c>
    </row>
    <row r="276" spans="1:2">
      <c r="A276" s="727">
        <v>39476</v>
      </c>
      <c r="B276" s="723">
        <v>3.1673309999999999</v>
      </c>
    </row>
    <row r="277" spans="1:2">
      <c r="A277" s="727">
        <v>39477</v>
      </c>
      <c r="B277" s="723">
        <v>3.2006649999999999</v>
      </c>
    </row>
    <row r="278" spans="1:2">
      <c r="A278" s="727">
        <v>39478</v>
      </c>
      <c r="B278" s="723">
        <v>3.1666639999999999</v>
      </c>
    </row>
    <row r="279" spans="1:2">
      <c r="A279" s="727">
        <v>39479</v>
      </c>
      <c r="B279" s="723">
        <v>3.2199979999999999</v>
      </c>
    </row>
    <row r="280" spans="1:2">
      <c r="A280" s="727">
        <v>39484</v>
      </c>
      <c r="B280" s="723">
        <v>3.2533310000000002</v>
      </c>
    </row>
    <row r="281" spans="1:2">
      <c r="A281" s="727">
        <v>39485</v>
      </c>
      <c r="B281" s="723">
        <v>3.2366640000000002</v>
      </c>
    </row>
    <row r="282" spans="1:2">
      <c r="A282" s="727">
        <v>39486</v>
      </c>
      <c r="B282" s="723">
        <v>3.2333310000000002</v>
      </c>
    </row>
    <row r="283" spans="1:2">
      <c r="A283" s="727">
        <v>39489</v>
      </c>
      <c r="B283" s="723">
        <v>3.2766639999999998</v>
      </c>
    </row>
    <row r="284" spans="1:2">
      <c r="A284" s="727">
        <v>39490</v>
      </c>
      <c r="B284" s="723">
        <v>3.3053309999999998</v>
      </c>
    </row>
    <row r="285" spans="1:2">
      <c r="A285" s="727">
        <v>39491</v>
      </c>
      <c r="B285" s="723">
        <v>3.3093330000000001</v>
      </c>
    </row>
    <row r="286" spans="1:2">
      <c r="A286" s="727">
        <v>39492</v>
      </c>
      <c r="B286" s="723">
        <v>3.1499990000000002</v>
      </c>
    </row>
    <row r="287" spans="1:2">
      <c r="A287" s="727">
        <v>39493</v>
      </c>
      <c r="B287" s="723">
        <v>3.1673309999999999</v>
      </c>
    </row>
    <row r="288" spans="1:2">
      <c r="A288" s="727">
        <v>39496</v>
      </c>
      <c r="B288" s="723">
        <v>3.2373310000000002</v>
      </c>
    </row>
    <row r="289" spans="1:2">
      <c r="A289" s="727">
        <v>39497</v>
      </c>
      <c r="B289" s="723">
        <v>3.2333310000000002</v>
      </c>
    </row>
    <row r="290" spans="1:2">
      <c r="A290" s="727">
        <v>39498</v>
      </c>
      <c r="B290" s="723">
        <v>3.234664</v>
      </c>
    </row>
    <row r="291" spans="1:2">
      <c r="A291" s="727">
        <v>39499</v>
      </c>
      <c r="B291" s="723">
        <v>3.2339980000000002</v>
      </c>
    </row>
    <row r="292" spans="1:2">
      <c r="A292" s="727">
        <v>39500</v>
      </c>
      <c r="B292" s="723">
        <v>3.3659979999999998</v>
      </c>
    </row>
    <row r="293" spans="1:2">
      <c r="A293" s="727">
        <v>39503</v>
      </c>
      <c r="B293" s="723">
        <v>3.4133309999999999</v>
      </c>
    </row>
    <row r="294" spans="1:2">
      <c r="A294" s="727">
        <v>39504</v>
      </c>
      <c r="B294" s="723">
        <v>3.4999980000000002</v>
      </c>
    </row>
    <row r="295" spans="1:2">
      <c r="A295" s="727">
        <v>39505</v>
      </c>
      <c r="B295" s="723">
        <v>3.5666639999999998</v>
      </c>
    </row>
    <row r="296" spans="1:2">
      <c r="A296" s="727">
        <v>39506</v>
      </c>
      <c r="B296" s="723">
        <v>3.5833309999999998</v>
      </c>
    </row>
    <row r="297" spans="1:2">
      <c r="A297" s="727">
        <v>39507</v>
      </c>
      <c r="B297" s="723">
        <v>3.5766640000000001</v>
      </c>
    </row>
    <row r="298" spans="1:2">
      <c r="A298" s="727">
        <v>39510</v>
      </c>
      <c r="B298" s="723">
        <v>3.609998</v>
      </c>
    </row>
    <row r="299" spans="1:2">
      <c r="A299" s="727">
        <v>39511</v>
      </c>
      <c r="B299" s="723">
        <v>3.5973320000000002</v>
      </c>
    </row>
    <row r="300" spans="1:2">
      <c r="A300" s="727">
        <v>39512</v>
      </c>
      <c r="B300" s="723">
        <v>3.5666639999999998</v>
      </c>
    </row>
    <row r="301" spans="1:2">
      <c r="A301" s="727">
        <v>39513</v>
      </c>
      <c r="B301" s="723">
        <v>3.6666639999999999</v>
      </c>
    </row>
    <row r="302" spans="1:2">
      <c r="A302" s="727">
        <v>39514</v>
      </c>
      <c r="B302" s="723">
        <v>3.5166650000000002</v>
      </c>
    </row>
    <row r="303" spans="1:2">
      <c r="A303" s="727">
        <v>39517</v>
      </c>
      <c r="B303" s="723">
        <v>3.4666640000000002</v>
      </c>
    </row>
    <row r="304" spans="1:2">
      <c r="A304" s="727">
        <v>39518</v>
      </c>
      <c r="B304" s="723">
        <v>3.4866640000000002</v>
      </c>
    </row>
    <row r="305" spans="1:2">
      <c r="A305" s="727">
        <v>39519</v>
      </c>
      <c r="B305" s="723">
        <v>3.4666640000000002</v>
      </c>
    </row>
    <row r="306" spans="1:2">
      <c r="A306" s="727">
        <v>39520</v>
      </c>
      <c r="B306" s="723">
        <v>3.467997</v>
      </c>
    </row>
    <row r="307" spans="1:2">
      <c r="A307" s="727">
        <v>39521</v>
      </c>
      <c r="B307" s="723">
        <v>3.5866639999999999</v>
      </c>
    </row>
    <row r="308" spans="1:2">
      <c r="A308" s="727">
        <v>39524</v>
      </c>
      <c r="B308" s="723">
        <v>3.491997</v>
      </c>
    </row>
    <row r="309" spans="1:2">
      <c r="A309" s="727">
        <v>39525</v>
      </c>
      <c r="B309" s="723">
        <v>3.4099979999999999</v>
      </c>
    </row>
    <row r="310" spans="1:2">
      <c r="A310" s="727">
        <v>39526</v>
      </c>
      <c r="B310" s="723">
        <v>3.5199980000000002</v>
      </c>
    </row>
    <row r="311" spans="1:2">
      <c r="A311" s="727">
        <v>39527</v>
      </c>
      <c r="B311" s="723">
        <v>3.3999980000000001</v>
      </c>
    </row>
    <row r="312" spans="1:2">
      <c r="A312" s="727">
        <v>39531</v>
      </c>
      <c r="B312" s="723">
        <v>3.4333309999999999</v>
      </c>
    </row>
    <row r="313" spans="1:2">
      <c r="A313" s="727">
        <v>39532</v>
      </c>
      <c r="B313" s="723">
        <v>3.4426640000000002</v>
      </c>
    </row>
    <row r="314" spans="1:2">
      <c r="A314" s="727">
        <v>39533</v>
      </c>
      <c r="B314" s="723">
        <v>3.4699970000000002</v>
      </c>
    </row>
    <row r="315" spans="1:2">
      <c r="A315" s="727">
        <v>39534</v>
      </c>
      <c r="B315" s="723">
        <v>3.4793310000000002</v>
      </c>
    </row>
    <row r="316" spans="1:2">
      <c r="A316" s="727">
        <v>39535</v>
      </c>
      <c r="B316" s="723">
        <v>3.5066649999999999</v>
      </c>
    </row>
    <row r="317" spans="1:2">
      <c r="A317" s="727">
        <v>39538</v>
      </c>
      <c r="B317" s="723">
        <v>3.5859990000000002</v>
      </c>
    </row>
    <row r="318" spans="1:2">
      <c r="A318" s="727">
        <v>39539</v>
      </c>
      <c r="B318" s="723">
        <v>3.5833309999999998</v>
      </c>
    </row>
    <row r="319" spans="1:2">
      <c r="A319" s="727">
        <v>39540</v>
      </c>
      <c r="B319" s="723">
        <v>3.565331</v>
      </c>
    </row>
    <row r="320" spans="1:2">
      <c r="A320" s="727">
        <v>39541</v>
      </c>
      <c r="B320" s="723">
        <v>3.6299980000000001</v>
      </c>
    </row>
    <row r="321" spans="1:2">
      <c r="A321" s="727">
        <v>39542</v>
      </c>
      <c r="B321" s="723">
        <v>3.602665</v>
      </c>
    </row>
    <row r="322" spans="1:2">
      <c r="A322" s="727">
        <v>39545</v>
      </c>
      <c r="B322" s="723">
        <v>3.5999979999999998</v>
      </c>
    </row>
    <row r="323" spans="1:2">
      <c r="A323" s="727">
        <v>39546</v>
      </c>
      <c r="B323" s="723">
        <v>3.5999979999999998</v>
      </c>
    </row>
    <row r="324" spans="1:2">
      <c r="A324" s="727">
        <v>39547</v>
      </c>
      <c r="B324" s="723">
        <v>3.4666640000000002</v>
      </c>
    </row>
    <row r="325" spans="1:2">
      <c r="A325" s="727">
        <v>39548</v>
      </c>
      <c r="B325" s="723">
        <v>3.4499979999999999</v>
      </c>
    </row>
    <row r="326" spans="1:2">
      <c r="A326" s="727">
        <v>39549</v>
      </c>
      <c r="B326" s="723">
        <v>3.5666639999999998</v>
      </c>
    </row>
    <row r="327" spans="1:2">
      <c r="A327" s="727">
        <v>39552</v>
      </c>
      <c r="B327" s="723">
        <v>3.4233310000000001</v>
      </c>
    </row>
    <row r="328" spans="1:2">
      <c r="A328" s="727">
        <v>39553</v>
      </c>
      <c r="B328" s="723">
        <v>3.4333309999999999</v>
      </c>
    </row>
    <row r="329" spans="1:2">
      <c r="A329" s="727">
        <v>39554</v>
      </c>
      <c r="B329" s="723">
        <v>3.493331</v>
      </c>
    </row>
    <row r="330" spans="1:2">
      <c r="A330" s="727">
        <v>39555</v>
      </c>
      <c r="B330" s="723">
        <v>3.533331</v>
      </c>
    </row>
    <row r="331" spans="1:2">
      <c r="A331" s="727">
        <v>39556</v>
      </c>
      <c r="B331" s="723">
        <v>3.5833309999999998</v>
      </c>
    </row>
    <row r="332" spans="1:2">
      <c r="A332" s="727">
        <v>39560</v>
      </c>
      <c r="B332" s="723">
        <v>3.763331</v>
      </c>
    </row>
    <row r="333" spans="1:2">
      <c r="A333" s="727">
        <v>39561</v>
      </c>
      <c r="B333" s="723">
        <v>3.5673309999999998</v>
      </c>
    </row>
    <row r="334" spans="1:2">
      <c r="A334" s="727">
        <v>39562</v>
      </c>
      <c r="B334" s="723">
        <v>3.5666639999999998</v>
      </c>
    </row>
    <row r="335" spans="1:2">
      <c r="A335" s="727">
        <v>39563</v>
      </c>
      <c r="B335" s="723">
        <v>3.6053310000000001</v>
      </c>
    </row>
    <row r="336" spans="1:2">
      <c r="A336" s="727">
        <v>39566</v>
      </c>
      <c r="B336" s="723">
        <v>3.6599979999999999</v>
      </c>
    </row>
    <row r="337" spans="1:2">
      <c r="A337" s="727">
        <v>39567</v>
      </c>
      <c r="B337" s="723">
        <v>3.5999979999999998</v>
      </c>
    </row>
    <row r="338" spans="1:2">
      <c r="A338" s="727">
        <v>39568</v>
      </c>
      <c r="B338" s="723">
        <v>3.786664</v>
      </c>
    </row>
    <row r="339" spans="1:2">
      <c r="A339" s="727">
        <v>39570</v>
      </c>
      <c r="B339" s="723">
        <v>3.766664</v>
      </c>
    </row>
    <row r="340" spans="1:2">
      <c r="A340" s="727">
        <v>39573</v>
      </c>
      <c r="B340" s="723">
        <v>3.8333330000000001</v>
      </c>
    </row>
    <row r="341" spans="1:2">
      <c r="A341" s="727">
        <v>39574</v>
      </c>
      <c r="B341" s="723">
        <v>3.996664</v>
      </c>
    </row>
    <row r="342" spans="1:2">
      <c r="A342" s="727">
        <v>39575</v>
      </c>
      <c r="B342" s="723">
        <v>4.053331</v>
      </c>
    </row>
    <row r="343" spans="1:2">
      <c r="A343" s="727">
        <v>39576</v>
      </c>
      <c r="B343" s="723">
        <v>3.9533309999999999</v>
      </c>
    </row>
    <row r="344" spans="1:2">
      <c r="A344" s="727">
        <v>39577</v>
      </c>
      <c r="B344" s="723">
        <v>3.8533309999999998</v>
      </c>
    </row>
    <row r="345" spans="1:2">
      <c r="A345" s="727">
        <v>39580</v>
      </c>
      <c r="B345" s="723">
        <v>3.906666</v>
      </c>
    </row>
    <row r="346" spans="1:2">
      <c r="A346" s="727">
        <v>39581</v>
      </c>
      <c r="B346" s="723">
        <v>3.8666640000000001</v>
      </c>
    </row>
    <row r="347" spans="1:2">
      <c r="A347" s="727">
        <v>39582</v>
      </c>
      <c r="B347" s="723">
        <v>3.8299979999999998</v>
      </c>
    </row>
    <row r="348" spans="1:2">
      <c r="A348" s="727">
        <v>39583</v>
      </c>
      <c r="B348" s="723">
        <v>3.8133330000000001</v>
      </c>
    </row>
    <row r="349" spans="1:2">
      <c r="A349" s="727">
        <v>39584</v>
      </c>
      <c r="B349" s="723">
        <v>3.799998</v>
      </c>
    </row>
    <row r="350" spans="1:2">
      <c r="A350" s="727">
        <v>39587</v>
      </c>
      <c r="B350" s="723">
        <v>3.9013309999999999</v>
      </c>
    </row>
    <row r="351" spans="1:2">
      <c r="A351" s="727">
        <v>39588</v>
      </c>
      <c r="B351" s="723">
        <v>3.9333309999999999</v>
      </c>
    </row>
    <row r="352" spans="1:2">
      <c r="A352" s="727">
        <v>39589</v>
      </c>
      <c r="B352" s="723">
        <v>3.9266649999999998</v>
      </c>
    </row>
    <row r="353" spans="1:2">
      <c r="A353" s="727">
        <v>39591</v>
      </c>
      <c r="B353" s="723">
        <v>3.8533309999999998</v>
      </c>
    </row>
    <row r="354" spans="1:2">
      <c r="A354" s="727">
        <v>39594</v>
      </c>
      <c r="B354" s="723">
        <v>3.8533309999999998</v>
      </c>
    </row>
    <row r="355" spans="1:2">
      <c r="A355" s="727">
        <v>39595</v>
      </c>
      <c r="B355" s="723">
        <v>3.8533309999999998</v>
      </c>
    </row>
    <row r="356" spans="1:2">
      <c r="A356" s="727">
        <v>39596</v>
      </c>
      <c r="B356" s="723">
        <v>3.900665</v>
      </c>
    </row>
    <row r="357" spans="1:2">
      <c r="A357" s="727">
        <v>39597</v>
      </c>
      <c r="B357" s="723">
        <v>3.8999980000000001</v>
      </c>
    </row>
    <row r="358" spans="1:2">
      <c r="A358" s="727">
        <v>39598</v>
      </c>
      <c r="B358" s="723">
        <v>3.8993319999999998</v>
      </c>
    </row>
    <row r="359" spans="1:2">
      <c r="A359" s="727">
        <v>39601</v>
      </c>
      <c r="B359" s="723">
        <v>3.8666659999999999</v>
      </c>
    </row>
    <row r="360" spans="1:2">
      <c r="A360" s="727">
        <v>39602</v>
      </c>
      <c r="B360" s="723">
        <v>3.8333330000000001</v>
      </c>
    </row>
    <row r="361" spans="1:2">
      <c r="A361" s="727">
        <v>39603</v>
      </c>
      <c r="B361" s="723">
        <v>3.7759969999999998</v>
      </c>
    </row>
    <row r="362" spans="1:2">
      <c r="A362" s="727">
        <v>39604</v>
      </c>
      <c r="B362" s="723">
        <v>3.9246660000000002</v>
      </c>
    </row>
    <row r="363" spans="1:2">
      <c r="A363" s="727">
        <v>39605</v>
      </c>
      <c r="B363" s="723">
        <v>3.8779970000000001</v>
      </c>
    </row>
    <row r="364" spans="1:2">
      <c r="A364" s="727">
        <v>39608</v>
      </c>
      <c r="B364" s="723">
        <v>3.8666640000000001</v>
      </c>
    </row>
    <row r="365" spans="1:2">
      <c r="A365" s="727">
        <v>39609</v>
      </c>
      <c r="B365" s="723">
        <v>3.8659979999999998</v>
      </c>
    </row>
    <row r="366" spans="1:2">
      <c r="A366" s="727">
        <v>39610</v>
      </c>
      <c r="B366" s="723">
        <v>3.8053309999999998</v>
      </c>
    </row>
    <row r="367" spans="1:2">
      <c r="A367" s="727">
        <v>39611</v>
      </c>
      <c r="B367" s="723">
        <v>3.799998</v>
      </c>
    </row>
    <row r="368" spans="1:2">
      <c r="A368" s="727">
        <v>39612</v>
      </c>
      <c r="B368" s="723">
        <v>3.799998</v>
      </c>
    </row>
    <row r="369" spans="1:2">
      <c r="A369" s="727">
        <v>39615</v>
      </c>
      <c r="B369" s="723">
        <v>3.786664</v>
      </c>
    </row>
    <row r="370" spans="1:2">
      <c r="A370" s="727">
        <v>39616</v>
      </c>
      <c r="B370" s="723">
        <v>3.7799969999999998</v>
      </c>
    </row>
    <row r="371" spans="1:2">
      <c r="A371" s="727">
        <v>39617</v>
      </c>
      <c r="B371" s="723">
        <v>3.6666639999999999</v>
      </c>
    </row>
    <row r="372" spans="1:2">
      <c r="A372" s="727">
        <v>39618</v>
      </c>
      <c r="B372" s="723">
        <v>3.6926640000000002</v>
      </c>
    </row>
    <row r="373" spans="1:2">
      <c r="A373" s="727">
        <v>39619</v>
      </c>
      <c r="B373" s="723">
        <v>3.6653310000000001</v>
      </c>
    </row>
    <row r="374" spans="1:2">
      <c r="A374" s="727">
        <v>39622</v>
      </c>
      <c r="B374" s="723">
        <v>3.7333310000000002</v>
      </c>
    </row>
    <row r="375" spans="1:2">
      <c r="A375" s="727">
        <v>39623</v>
      </c>
      <c r="B375" s="723">
        <v>3.6999979999999999</v>
      </c>
    </row>
    <row r="376" spans="1:2">
      <c r="A376" s="727">
        <v>39624</v>
      </c>
      <c r="B376" s="723">
        <v>3.7299980000000001</v>
      </c>
    </row>
    <row r="377" spans="1:2">
      <c r="A377" s="727">
        <v>39625</v>
      </c>
      <c r="B377" s="723">
        <v>3.585331</v>
      </c>
    </row>
    <row r="378" spans="1:2">
      <c r="A378" s="727">
        <v>39626</v>
      </c>
      <c r="B378" s="723">
        <v>3.5846640000000001</v>
      </c>
    </row>
    <row r="379" spans="1:2">
      <c r="A379" s="727">
        <v>39629</v>
      </c>
      <c r="B379" s="723">
        <v>3.492664</v>
      </c>
    </row>
    <row r="380" spans="1:2">
      <c r="A380" s="727">
        <v>39630</v>
      </c>
      <c r="B380" s="723">
        <v>3.4333309999999999</v>
      </c>
    </row>
    <row r="381" spans="1:2">
      <c r="A381" s="727">
        <v>39631</v>
      </c>
      <c r="B381" s="723">
        <v>3.3993319999999998</v>
      </c>
    </row>
    <row r="382" spans="1:2">
      <c r="A382" s="727">
        <v>39632</v>
      </c>
      <c r="B382" s="723">
        <v>3.3999980000000001</v>
      </c>
    </row>
    <row r="383" spans="1:2">
      <c r="A383" s="727">
        <v>39633</v>
      </c>
      <c r="B383" s="723">
        <v>3.4666640000000002</v>
      </c>
    </row>
    <row r="384" spans="1:2">
      <c r="A384" s="727">
        <v>39636</v>
      </c>
      <c r="B384" s="723">
        <v>3.3566639999999999</v>
      </c>
    </row>
    <row r="385" spans="1:2">
      <c r="A385" s="727">
        <v>39637</v>
      </c>
      <c r="B385" s="723">
        <v>3.3999980000000001</v>
      </c>
    </row>
    <row r="386" spans="1:2">
      <c r="A386" s="727">
        <v>39639</v>
      </c>
      <c r="B386" s="723">
        <v>3.5999979999999998</v>
      </c>
    </row>
    <row r="387" spans="1:2">
      <c r="A387" s="727">
        <v>39640</v>
      </c>
      <c r="B387" s="723">
        <v>3.4866640000000002</v>
      </c>
    </row>
    <row r="388" spans="1:2">
      <c r="A388" s="727">
        <v>39643</v>
      </c>
      <c r="B388" s="723">
        <v>3.4659979999999999</v>
      </c>
    </row>
    <row r="389" spans="1:2">
      <c r="A389" s="727">
        <v>39644</v>
      </c>
      <c r="B389" s="723">
        <v>3.359998</v>
      </c>
    </row>
    <row r="390" spans="1:2">
      <c r="A390" s="727">
        <v>39645</v>
      </c>
      <c r="B390" s="723">
        <v>3.319998</v>
      </c>
    </row>
    <row r="391" spans="1:2">
      <c r="A391" s="727">
        <v>39646</v>
      </c>
      <c r="B391" s="723">
        <v>3.3333309999999998</v>
      </c>
    </row>
    <row r="392" spans="1:2">
      <c r="A392" s="727">
        <v>39647</v>
      </c>
      <c r="B392" s="723">
        <v>3.3333309999999998</v>
      </c>
    </row>
    <row r="393" spans="1:2">
      <c r="A393" s="727">
        <v>39650</v>
      </c>
      <c r="B393" s="723">
        <v>3.299998</v>
      </c>
    </row>
    <row r="394" spans="1:2">
      <c r="A394" s="727">
        <v>39651</v>
      </c>
      <c r="B394" s="723">
        <v>3.339998</v>
      </c>
    </row>
    <row r="395" spans="1:2">
      <c r="A395" s="727">
        <v>39652</v>
      </c>
      <c r="B395" s="723">
        <v>3.3666640000000001</v>
      </c>
    </row>
    <row r="396" spans="1:2">
      <c r="A396" s="727">
        <v>39653</v>
      </c>
      <c r="B396" s="723">
        <v>3.3866640000000001</v>
      </c>
    </row>
    <row r="397" spans="1:2">
      <c r="A397" s="727">
        <v>39654</v>
      </c>
      <c r="B397" s="723">
        <v>3.4666640000000002</v>
      </c>
    </row>
    <row r="398" spans="1:2">
      <c r="A398" s="727">
        <v>39657</v>
      </c>
      <c r="B398" s="723">
        <v>3.5326650000000002</v>
      </c>
    </row>
    <row r="399" spans="1:2">
      <c r="A399" s="727">
        <v>39658</v>
      </c>
      <c r="B399" s="723">
        <v>3.5233310000000002</v>
      </c>
    </row>
    <row r="400" spans="1:2">
      <c r="A400" s="727">
        <v>39659</v>
      </c>
      <c r="B400" s="723">
        <v>3.513331</v>
      </c>
    </row>
    <row r="401" spans="1:2">
      <c r="A401" s="727">
        <v>39660</v>
      </c>
      <c r="B401" s="723">
        <v>3.4999980000000002</v>
      </c>
    </row>
    <row r="402" spans="1:2">
      <c r="A402" s="727">
        <v>39661</v>
      </c>
      <c r="B402" s="723">
        <v>3.533331</v>
      </c>
    </row>
    <row r="403" spans="1:2">
      <c r="A403" s="727">
        <v>39664</v>
      </c>
      <c r="B403" s="723">
        <v>3.3993319999999998</v>
      </c>
    </row>
    <row r="404" spans="1:2">
      <c r="A404" s="727">
        <v>39665</v>
      </c>
      <c r="B404" s="723">
        <v>3.4666640000000002</v>
      </c>
    </row>
    <row r="405" spans="1:2">
      <c r="A405" s="727">
        <v>39666</v>
      </c>
      <c r="B405" s="723">
        <v>3.4533309999999999</v>
      </c>
    </row>
    <row r="406" spans="1:2">
      <c r="A406" s="727">
        <v>39667</v>
      </c>
      <c r="B406" s="723">
        <v>3.3999980000000001</v>
      </c>
    </row>
    <row r="407" spans="1:2">
      <c r="A407" s="727">
        <v>39668</v>
      </c>
      <c r="B407" s="723">
        <v>3.3999980000000001</v>
      </c>
    </row>
    <row r="408" spans="1:2">
      <c r="A408" s="727">
        <v>39671</v>
      </c>
      <c r="B408" s="723">
        <v>3.299998</v>
      </c>
    </row>
    <row r="409" spans="1:2">
      <c r="A409" s="727">
        <v>39672</v>
      </c>
      <c r="B409" s="723">
        <v>3.2799969999999998</v>
      </c>
    </row>
    <row r="410" spans="1:2">
      <c r="A410" s="727">
        <v>39673</v>
      </c>
      <c r="B410" s="723">
        <v>3.286664</v>
      </c>
    </row>
    <row r="411" spans="1:2">
      <c r="A411" s="727">
        <v>39674</v>
      </c>
      <c r="B411" s="723">
        <v>3.266664</v>
      </c>
    </row>
    <row r="412" spans="1:2">
      <c r="A412" s="727">
        <v>39675</v>
      </c>
      <c r="B412" s="723">
        <v>3.299998</v>
      </c>
    </row>
    <row r="413" spans="1:2">
      <c r="A413" s="727">
        <v>39678</v>
      </c>
      <c r="B413" s="723">
        <v>3.266664</v>
      </c>
    </row>
    <row r="414" spans="1:2">
      <c r="A414" s="727">
        <v>39679</v>
      </c>
      <c r="B414" s="723">
        <v>3.2819970000000001</v>
      </c>
    </row>
    <row r="415" spans="1:2">
      <c r="A415" s="727">
        <v>39680</v>
      </c>
      <c r="B415" s="723">
        <v>3.4266649999999998</v>
      </c>
    </row>
    <row r="416" spans="1:2">
      <c r="A416" s="727">
        <v>39681</v>
      </c>
      <c r="B416" s="723">
        <v>3.5039980000000002</v>
      </c>
    </row>
    <row r="417" spans="1:2">
      <c r="A417" s="727">
        <v>39682</v>
      </c>
      <c r="B417" s="723">
        <v>3.5999989999999999</v>
      </c>
    </row>
    <row r="418" spans="1:2">
      <c r="A418" s="727">
        <v>39685</v>
      </c>
      <c r="B418" s="723">
        <v>3.6659989999999998</v>
      </c>
    </row>
    <row r="419" spans="1:2">
      <c r="A419" s="727">
        <v>39686</v>
      </c>
      <c r="B419" s="723">
        <v>3.6933319999999998</v>
      </c>
    </row>
    <row r="420" spans="1:2">
      <c r="A420" s="727">
        <v>39687</v>
      </c>
      <c r="B420" s="723">
        <v>3.5999989999999999</v>
      </c>
    </row>
    <row r="421" spans="1:2">
      <c r="A421" s="727">
        <v>39688</v>
      </c>
      <c r="B421" s="723">
        <v>3.7666650000000002</v>
      </c>
    </row>
    <row r="422" spans="1:2">
      <c r="A422" s="727">
        <v>39689</v>
      </c>
      <c r="B422" s="723">
        <v>3.7979989999999999</v>
      </c>
    </row>
    <row r="423" spans="1:2">
      <c r="A423" s="727">
        <v>39692</v>
      </c>
      <c r="B423" s="723">
        <v>3.893332</v>
      </c>
    </row>
    <row r="424" spans="1:2">
      <c r="A424" s="727">
        <v>39693</v>
      </c>
      <c r="B424" s="723">
        <v>3.848665</v>
      </c>
    </row>
    <row r="425" spans="1:2">
      <c r="A425" s="727">
        <v>39694</v>
      </c>
      <c r="B425" s="723">
        <v>3.7999990000000001</v>
      </c>
    </row>
    <row r="426" spans="1:2">
      <c r="A426" s="727">
        <v>39695</v>
      </c>
      <c r="B426" s="723">
        <v>3.6333319999999998</v>
      </c>
    </row>
    <row r="427" spans="1:2">
      <c r="A427" s="727">
        <v>39696</v>
      </c>
      <c r="B427" s="723">
        <v>3.5226660000000001</v>
      </c>
    </row>
    <row r="428" spans="1:2">
      <c r="A428" s="727">
        <v>39699</v>
      </c>
      <c r="B428" s="723">
        <v>3.5419990000000001</v>
      </c>
    </row>
    <row r="429" spans="1:2">
      <c r="A429" s="727">
        <v>39700</v>
      </c>
      <c r="B429" s="723">
        <v>3.3999990000000002</v>
      </c>
    </row>
    <row r="430" spans="1:2">
      <c r="A430" s="727">
        <v>39701</v>
      </c>
      <c r="B430" s="723">
        <v>3.4893320000000001</v>
      </c>
    </row>
    <row r="431" spans="1:2">
      <c r="A431" s="727">
        <v>39702</v>
      </c>
      <c r="B431" s="723">
        <v>3.4633319999999999</v>
      </c>
    </row>
    <row r="432" spans="1:2">
      <c r="A432" s="727">
        <v>39703</v>
      </c>
      <c r="B432" s="723">
        <v>3.5266660000000001</v>
      </c>
    </row>
    <row r="433" spans="1:2">
      <c r="A433" s="727">
        <v>39706</v>
      </c>
      <c r="B433" s="723">
        <v>3.4666649999999999</v>
      </c>
    </row>
    <row r="434" spans="1:2">
      <c r="A434" s="727">
        <v>39707</v>
      </c>
      <c r="B434" s="723">
        <v>3.4333320000000001</v>
      </c>
    </row>
    <row r="435" spans="1:2">
      <c r="A435" s="727">
        <v>39708</v>
      </c>
      <c r="B435" s="723">
        <v>3.3193320000000002</v>
      </c>
    </row>
    <row r="436" spans="1:2">
      <c r="A436" s="727">
        <v>39709</v>
      </c>
      <c r="B436" s="723">
        <v>3.2333319999999999</v>
      </c>
    </row>
    <row r="437" spans="1:2">
      <c r="A437" s="727">
        <v>39710</v>
      </c>
      <c r="B437" s="723">
        <v>3.4333320000000001</v>
      </c>
    </row>
    <row r="438" spans="1:2">
      <c r="A438" s="727">
        <v>39713</v>
      </c>
      <c r="B438" s="723">
        <v>3.3873319999999998</v>
      </c>
    </row>
    <row r="439" spans="1:2">
      <c r="A439" s="727">
        <v>39714</v>
      </c>
      <c r="B439" s="723">
        <v>3.2933319999999999</v>
      </c>
    </row>
    <row r="440" spans="1:2">
      <c r="A440" s="727">
        <v>39715</v>
      </c>
      <c r="B440" s="723">
        <v>3.3193320000000002</v>
      </c>
    </row>
    <row r="441" spans="1:2">
      <c r="A441" s="727">
        <v>39716</v>
      </c>
      <c r="B441" s="723">
        <v>3.4666649999999999</v>
      </c>
    </row>
    <row r="442" spans="1:2">
      <c r="A442" s="727">
        <v>39717</v>
      </c>
      <c r="B442" s="723">
        <v>3.3633320000000002</v>
      </c>
    </row>
    <row r="443" spans="1:2">
      <c r="A443" s="727">
        <v>39720</v>
      </c>
      <c r="B443" s="723">
        <v>3.0933320000000002</v>
      </c>
    </row>
    <row r="444" spans="1:2">
      <c r="A444" s="727">
        <v>39721</v>
      </c>
      <c r="B444" s="723">
        <v>2.9999989999999999</v>
      </c>
    </row>
    <row r="445" spans="1:2">
      <c r="A445" s="727">
        <v>39722</v>
      </c>
      <c r="B445" s="723">
        <v>2.926666</v>
      </c>
    </row>
    <row r="446" spans="1:2">
      <c r="A446" s="727">
        <v>39723</v>
      </c>
      <c r="B446" s="723">
        <v>2.8666649999999998</v>
      </c>
    </row>
    <row r="447" spans="1:2">
      <c r="A447" s="727">
        <v>39724</v>
      </c>
      <c r="B447" s="723">
        <v>2.7299989999999998</v>
      </c>
    </row>
    <row r="448" spans="1:2">
      <c r="A448" s="727">
        <v>39727</v>
      </c>
      <c r="B448" s="723">
        <v>2.8246660000000001</v>
      </c>
    </row>
    <row r="449" spans="1:2">
      <c r="A449" s="727">
        <v>39728</v>
      </c>
      <c r="B449" s="723">
        <v>2.5999989999999999</v>
      </c>
    </row>
    <row r="450" spans="1:2">
      <c r="A450" s="727">
        <v>39729</v>
      </c>
      <c r="B450" s="723">
        <v>2.3999990000000002</v>
      </c>
    </row>
    <row r="451" spans="1:2">
      <c r="A451" s="727">
        <v>39730</v>
      </c>
      <c r="B451" s="723">
        <v>2.3199990000000001</v>
      </c>
    </row>
    <row r="452" spans="1:2">
      <c r="A452" s="727">
        <v>39731</v>
      </c>
      <c r="B452" s="723">
        <v>2.2666650000000002</v>
      </c>
    </row>
    <row r="453" spans="1:2">
      <c r="A453" s="727">
        <v>39734</v>
      </c>
      <c r="B453" s="723">
        <v>2.2666650000000002</v>
      </c>
    </row>
    <row r="454" spans="1:2">
      <c r="A454" s="727">
        <v>39735</v>
      </c>
      <c r="B454" s="723">
        <v>2.4933320000000001</v>
      </c>
    </row>
    <row r="455" spans="1:2">
      <c r="A455" s="727">
        <v>39736</v>
      </c>
      <c r="B455" s="723">
        <v>2.4033319999999998</v>
      </c>
    </row>
    <row r="456" spans="1:2">
      <c r="A456" s="727">
        <v>39737</v>
      </c>
      <c r="B456" s="723">
        <v>2.2866650000000002</v>
      </c>
    </row>
    <row r="457" spans="1:2">
      <c r="A457" s="727">
        <v>39738</v>
      </c>
      <c r="B457" s="723">
        <v>2.373332</v>
      </c>
    </row>
    <row r="458" spans="1:2">
      <c r="A458" s="727">
        <v>39741</v>
      </c>
      <c r="B458" s="723">
        <v>2.4799980000000001</v>
      </c>
    </row>
    <row r="459" spans="1:2">
      <c r="A459" s="727">
        <v>39742</v>
      </c>
      <c r="B459" s="723">
        <v>2.546665</v>
      </c>
    </row>
    <row r="460" spans="1:2">
      <c r="A460" s="727">
        <v>39743</v>
      </c>
      <c r="B460" s="723">
        <v>2.566665</v>
      </c>
    </row>
    <row r="461" spans="1:2">
      <c r="A461" s="727">
        <v>39744</v>
      </c>
      <c r="B461" s="723">
        <v>2.5206659999999999</v>
      </c>
    </row>
    <row r="462" spans="1:2">
      <c r="A462" s="727">
        <v>39745</v>
      </c>
      <c r="B462" s="723">
        <v>2.3999990000000002</v>
      </c>
    </row>
    <row r="463" spans="1:2">
      <c r="A463" s="727">
        <v>39748</v>
      </c>
      <c r="B463" s="723">
        <v>2.393332</v>
      </c>
    </row>
    <row r="464" spans="1:2">
      <c r="A464" s="727">
        <v>39749</v>
      </c>
      <c r="B464" s="723">
        <v>2.4686650000000001</v>
      </c>
    </row>
    <row r="465" spans="1:2">
      <c r="A465" s="727">
        <v>39750</v>
      </c>
      <c r="B465" s="723">
        <v>2.5333320000000001</v>
      </c>
    </row>
    <row r="466" spans="1:2">
      <c r="A466" s="727">
        <v>39751</v>
      </c>
      <c r="B466" s="723">
        <v>2.4653320000000001</v>
      </c>
    </row>
    <row r="467" spans="1:2">
      <c r="A467" s="727">
        <v>39752</v>
      </c>
      <c r="B467" s="723">
        <v>2.4799980000000001</v>
      </c>
    </row>
    <row r="468" spans="1:2">
      <c r="A468" s="727">
        <v>39755</v>
      </c>
      <c r="B468" s="723">
        <v>2.5166659999999998</v>
      </c>
    </row>
    <row r="469" spans="1:2">
      <c r="A469" s="727">
        <v>39756</v>
      </c>
      <c r="B469" s="723">
        <v>2.6666650000000001</v>
      </c>
    </row>
    <row r="470" spans="1:2">
      <c r="A470" s="727">
        <v>39757</v>
      </c>
      <c r="B470" s="723">
        <v>2.595332</v>
      </c>
    </row>
    <row r="471" spans="1:2">
      <c r="A471" s="727">
        <v>39758</v>
      </c>
      <c r="B471" s="723">
        <v>2.6133320000000002</v>
      </c>
    </row>
    <row r="472" spans="1:2">
      <c r="A472" s="727">
        <v>39759</v>
      </c>
      <c r="B472" s="723">
        <v>2.6666650000000001</v>
      </c>
    </row>
    <row r="473" spans="1:2">
      <c r="A473" s="727">
        <v>39762</v>
      </c>
      <c r="B473" s="723">
        <v>2.8666649999999998</v>
      </c>
    </row>
    <row r="474" spans="1:2">
      <c r="A474" s="727">
        <v>39763</v>
      </c>
      <c r="B474" s="723">
        <v>2.833332</v>
      </c>
    </row>
    <row r="475" spans="1:2">
      <c r="A475" s="727">
        <v>39764</v>
      </c>
      <c r="B475" s="723">
        <v>2.7993329999999998</v>
      </c>
    </row>
    <row r="476" spans="1:2">
      <c r="A476" s="727">
        <v>39765</v>
      </c>
      <c r="B476" s="723">
        <v>2.7133319999999999</v>
      </c>
    </row>
    <row r="477" spans="1:2">
      <c r="A477" s="727">
        <v>39766</v>
      </c>
      <c r="B477" s="723">
        <v>2.6659989999999998</v>
      </c>
    </row>
    <row r="478" spans="1:2">
      <c r="A478" s="727">
        <v>39769</v>
      </c>
      <c r="B478" s="723">
        <v>2.5999989999999999</v>
      </c>
    </row>
    <row r="479" spans="1:2">
      <c r="A479" s="727">
        <v>39770</v>
      </c>
      <c r="B479" s="723">
        <v>2.5493320000000002</v>
      </c>
    </row>
    <row r="480" spans="1:2">
      <c r="A480" s="727">
        <v>39771</v>
      </c>
      <c r="B480" s="723">
        <v>2.593998</v>
      </c>
    </row>
    <row r="481" spans="1:2">
      <c r="A481" s="727">
        <v>39773</v>
      </c>
      <c r="B481" s="723">
        <v>2.5966649999999998</v>
      </c>
    </row>
    <row r="482" spans="1:2">
      <c r="A482" s="727">
        <v>39776</v>
      </c>
      <c r="B482" s="723">
        <v>2.699999</v>
      </c>
    </row>
    <row r="483" spans="1:2">
      <c r="A483" s="727">
        <v>39777</v>
      </c>
      <c r="B483" s="723">
        <v>2.583332</v>
      </c>
    </row>
    <row r="484" spans="1:2">
      <c r="A484" s="727">
        <v>39778</v>
      </c>
      <c r="B484" s="723">
        <v>2.586665</v>
      </c>
    </row>
    <row r="485" spans="1:2">
      <c r="A485" s="727">
        <v>39779</v>
      </c>
      <c r="B485" s="723">
        <v>2.5733320000000002</v>
      </c>
    </row>
    <row r="486" spans="1:2">
      <c r="A486" s="727">
        <v>39780</v>
      </c>
      <c r="B486" s="723">
        <v>2.5999989999999999</v>
      </c>
    </row>
    <row r="487" spans="1:2">
      <c r="A487" s="727">
        <v>39783</v>
      </c>
      <c r="B487" s="723">
        <v>2.663332</v>
      </c>
    </row>
    <row r="488" spans="1:2">
      <c r="A488" s="727">
        <v>39784</v>
      </c>
      <c r="B488" s="723">
        <v>2.5986660000000001</v>
      </c>
    </row>
    <row r="489" spans="1:2">
      <c r="A489" s="727">
        <v>39785</v>
      </c>
      <c r="B489" s="723">
        <v>2.5993330000000001</v>
      </c>
    </row>
    <row r="490" spans="1:2">
      <c r="A490" s="727">
        <v>39786</v>
      </c>
      <c r="B490" s="723">
        <v>2.566665</v>
      </c>
    </row>
    <row r="491" spans="1:2">
      <c r="A491" s="727">
        <v>39787</v>
      </c>
      <c r="B491" s="723">
        <v>2.5333320000000001</v>
      </c>
    </row>
    <row r="492" spans="1:2">
      <c r="A492" s="727">
        <v>39790</v>
      </c>
      <c r="B492" s="723">
        <v>2.5333320000000001</v>
      </c>
    </row>
    <row r="493" spans="1:2">
      <c r="A493" s="727">
        <v>39791</v>
      </c>
      <c r="B493" s="723">
        <v>2.5326659999999999</v>
      </c>
    </row>
    <row r="494" spans="1:2">
      <c r="A494" s="727">
        <v>39792</v>
      </c>
      <c r="B494" s="723">
        <v>2.4433319999999998</v>
      </c>
    </row>
    <row r="495" spans="1:2">
      <c r="A495" s="727">
        <v>39793</v>
      </c>
      <c r="B495" s="723">
        <v>2.5259990000000001</v>
      </c>
    </row>
    <row r="496" spans="1:2">
      <c r="A496" s="727">
        <v>39794</v>
      </c>
      <c r="B496" s="723">
        <v>2.5333320000000001</v>
      </c>
    </row>
    <row r="497" spans="1:2">
      <c r="A497" s="727">
        <v>39797</v>
      </c>
      <c r="B497" s="723">
        <v>2.499333</v>
      </c>
    </row>
    <row r="498" spans="1:2">
      <c r="A498" s="727">
        <v>39798</v>
      </c>
      <c r="B498" s="723">
        <v>2.4033319999999998</v>
      </c>
    </row>
    <row r="499" spans="1:2">
      <c r="A499" s="727">
        <v>39799</v>
      </c>
      <c r="B499" s="723">
        <v>2.373332</v>
      </c>
    </row>
    <row r="500" spans="1:2">
      <c r="A500" s="727">
        <v>39800</v>
      </c>
      <c r="B500" s="723">
        <v>2.4899979999999999</v>
      </c>
    </row>
    <row r="501" spans="1:2">
      <c r="A501" s="727">
        <v>39801</v>
      </c>
      <c r="B501" s="723">
        <v>2.3993329999999999</v>
      </c>
    </row>
    <row r="502" spans="1:2">
      <c r="A502" s="727">
        <v>39804</v>
      </c>
      <c r="B502" s="723">
        <v>2.3666649999999998</v>
      </c>
    </row>
    <row r="503" spans="1:2">
      <c r="A503" s="727">
        <v>39805</v>
      </c>
      <c r="B503" s="723">
        <v>2.267998</v>
      </c>
    </row>
    <row r="504" spans="1:2">
      <c r="A504" s="727">
        <v>39808</v>
      </c>
      <c r="B504" s="723">
        <v>2.3319990000000002</v>
      </c>
    </row>
    <row r="505" spans="1:2">
      <c r="A505" s="727">
        <v>39811</v>
      </c>
      <c r="B505" s="723">
        <v>2.3133319999999999</v>
      </c>
    </row>
    <row r="506" spans="1:2">
      <c r="A506" s="727">
        <v>39812</v>
      </c>
      <c r="B506" s="723">
        <v>2.4659990000000001</v>
      </c>
    </row>
    <row r="507" spans="1:2">
      <c r="A507" s="727">
        <v>39815</v>
      </c>
      <c r="B507" s="723">
        <v>2.6306660000000002</v>
      </c>
    </row>
    <row r="508" spans="1:2">
      <c r="A508" s="727">
        <v>39818</v>
      </c>
      <c r="B508" s="723">
        <v>2.6266660000000002</v>
      </c>
    </row>
    <row r="509" spans="1:2">
      <c r="A509" s="727">
        <v>39819</v>
      </c>
      <c r="B509" s="723">
        <v>2.5999989999999999</v>
      </c>
    </row>
    <row r="510" spans="1:2">
      <c r="A510" s="727">
        <v>39820</v>
      </c>
      <c r="B510" s="723">
        <v>2.586665</v>
      </c>
    </row>
    <row r="511" spans="1:2">
      <c r="A511" s="727">
        <v>39821</v>
      </c>
      <c r="B511" s="723">
        <v>2.5773320000000002</v>
      </c>
    </row>
    <row r="512" spans="1:2">
      <c r="A512" s="727">
        <v>39822</v>
      </c>
      <c r="B512" s="723">
        <v>2.6333319999999998</v>
      </c>
    </row>
    <row r="513" spans="1:2">
      <c r="A513" s="727">
        <v>39825</v>
      </c>
      <c r="B513" s="723">
        <v>2.5673319999999999</v>
      </c>
    </row>
    <row r="514" spans="1:2">
      <c r="A514" s="727">
        <v>39826</v>
      </c>
      <c r="B514" s="723">
        <v>2.631999</v>
      </c>
    </row>
    <row r="515" spans="1:2">
      <c r="A515" s="727">
        <v>39827</v>
      </c>
      <c r="B515" s="723">
        <v>2.4999989999999999</v>
      </c>
    </row>
    <row r="516" spans="1:2">
      <c r="A516" s="727">
        <v>39828</v>
      </c>
      <c r="B516" s="723">
        <v>2.4999989999999999</v>
      </c>
    </row>
    <row r="517" spans="1:2">
      <c r="A517" s="727">
        <v>39829</v>
      </c>
      <c r="B517" s="723">
        <v>2.3866649999999998</v>
      </c>
    </row>
    <row r="518" spans="1:2">
      <c r="A518" s="727">
        <v>39832</v>
      </c>
      <c r="B518" s="723">
        <v>2.3999990000000002</v>
      </c>
    </row>
    <row r="519" spans="1:2">
      <c r="A519" s="727">
        <v>39833</v>
      </c>
      <c r="B519" s="723">
        <v>2.365999</v>
      </c>
    </row>
    <row r="520" spans="1:2">
      <c r="A520" s="727">
        <v>39834</v>
      </c>
      <c r="B520" s="723">
        <v>2.3599990000000002</v>
      </c>
    </row>
    <row r="521" spans="1:2">
      <c r="A521" s="727">
        <v>39835</v>
      </c>
      <c r="B521" s="723">
        <v>2.3666649999999998</v>
      </c>
    </row>
    <row r="522" spans="1:2">
      <c r="A522" s="727">
        <v>39836</v>
      </c>
      <c r="B522" s="723">
        <v>2.393332</v>
      </c>
    </row>
    <row r="523" spans="1:2">
      <c r="A523" s="727">
        <v>39839</v>
      </c>
      <c r="B523" s="723">
        <v>2.4333320000000001</v>
      </c>
    </row>
    <row r="524" spans="1:2">
      <c r="A524" s="727">
        <v>39840</v>
      </c>
      <c r="B524" s="723">
        <v>2.5993330000000001</v>
      </c>
    </row>
    <row r="525" spans="1:2">
      <c r="A525" s="727">
        <v>39841</v>
      </c>
      <c r="B525" s="723">
        <v>2.651332</v>
      </c>
    </row>
    <row r="526" spans="1:2">
      <c r="A526" s="727">
        <v>39842</v>
      </c>
      <c r="B526" s="723">
        <v>2.6166659999999999</v>
      </c>
    </row>
    <row r="527" spans="1:2">
      <c r="A527" s="727">
        <v>39843</v>
      </c>
      <c r="B527" s="723">
        <v>2.646665</v>
      </c>
    </row>
    <row r="528" spans="1:2">
      <c r="A528" s="727">
        <v>39846</v>
      </c>
      <c r="B528" s="723">
        <v>2.659999</v>
      </c>
    </row>
    <row r="529" spans="1:2">
      <c r="A529" s="727">
        <v>39847</v>
      </c>
      <c r="B529" s="723">
        <v>2.6259990000000002</v>
      </c>
    </row>
    <row r="530" spans="1:2">
      <c r="A530" s="727">
        <v>39848</v>
      </c>
      <c r="B530" s="723">
        <v>2.6006659999999999</v>
      </c>
    </row>
    <row r="531" spans="1:2">
      <c r="A531" s="727">
        <v>39849</v>
      </c>
      <c r="B531" s="723">
        <v>2.6006659999999999</v>
      </c>
    </row>
    <row r="532" spans="1:2">
      <c r="A532" s="727">
        <v>39850</v>
      </c>
      <c r="B532" s="723">
        <v>2.6666650000000001</v>
      </c>
    </row>
    <row r="533" spans="1:2">
      <c r="A533" s="727">
        <v>39853</v>
      </c>
      <c r="B533" s="723">
        <v>2.6666650000000001</v>
      </c>
    </row>
    <row r="534" spans="1:2">
      <c r="A534" s="727">
        <v>39854</v>
      </c>
      <c r="B534" s="723">
        <v>2.6666650000000001</v>
      </c>
    </row>
    <row r="535" spans="1:2">
      <c r="A535" s="727">
        <v>39855</v>
      </c>
      <c r="B535" s="723">
        <v>2.6666650000000001</v>
      </c>
    </row>
    <row r="536" spans="1:2">
      <c r="A536" s="727">
        <v>39856</v>
      </c>
      <c r="B536" s="723">
        <v>2.6873320000000001</v>
      </c>
    </row>
    <row r="537" spans="1:2">
      <c r="A537" s="727">
        <v>39857</v>
      </c>
      <c r="B537" s="723">
        <v>2.8626649999999998</v>
      </c>
    </row>
    <row r="538" spans="1:2">
      <c r="A538" s="727">
        <v>39860</v>
      </c>
      <c r="B538" s="723">
        <v>2.865999</v>
      </c>
    </row>
    <row r="539" spans="1:2">
      <c r="A539" s="727">
        <v>39861</v>
      </c>
      <c r="B539" s="723">
        <v>2.8666649999999998</v>
      </c>
    </row>
    <row r="540" spans="1:2">
      <c r="A540" s="727">
        <v>39862</v>
      </c>
      <c r="B540" s="723">
        <v>2.9326660000000002</v>
      </c>
    </row>
    <row r="541" spans="1:2">
      <c r="A541" s="727">
        <v>39863</v>
      </c>
      <c r="B541" s="723">
        <v>2.8999990000000002</v>
      </c>
    </row>
    <row r="542" spans="1:2">
      <c r="A542" s="727">
        <v>39864</v>
      </c>
      <c r="B542" s="723">
        <v>2.906666</v>
      </c>
    </row>
    <row r="543" spans="1:2">
      <c r="A543" s="727">
        <v>39869</v>
      </c>
      <c r="B543" s="723">
        <v>2.7733319999999999</v>
      </c>
    </row>
    <row r="544" spans="1:2">
      <c r="A544" s="727">
        <v>39870</v>
      </c>
      <c r="B544" s="723">
        <v>2.8266659999999999</v>
      </c>
    </row>
    <row r="545" spans="1:2">
      <c r="A545" s="727">
        <v>39871</v>
      </c>
      <c r="B545" s="723">
        <v>2.853332</v>
      </c>
    </row>
    <row r="546" spans="1:2">
      <c r="A546" s="727">
        <v>39874</v>
      </c>
      <c r="B546" s="723">
        <v>2.8666649999999998</v>
      </c>
    </row>
    <row r="547" spans="1:2">
      <c r="A547" s="727">
        <v>39875</v>
      </c>
      <c r="B547" s="723">
        <v>2.922666</v>
      </c>
    </row>
    <row r="548" spans="1:2">
      <c r="A548" s="727">
        <v>39876</v>
      </c>
      <c r="B548" s="723">
        <v>2.945999</v>
      </c>
    </row>
    <row r="549" spans="1:2">
      <c r="A549" s="727">
        <v>39877</v>
      </c>
      <c r="B549" s="723">
        <v>2.9166660000000002</v>
      </c>
    </row>
    <row r="550" spans="1:2">
      <c r="A550" s="727">
        <v>39878</v>
      </c>
      <c r="B550" s="723">
        <v>2.8666649999999998</v>
      </c>
    </row>
    <row r="551" spans="1:2">
      <c r="A551" s="727">
        <v>39881</v>
      </c>
      <c r="B551" s="723">
        <v>2.7999990000000001</v>
      </c>
    </row>
    <row r="552" spans="1:2">
      <c r="A552" s="727">
        <v>39882</v>
      </c>
      <c r="B552" s="723">
        <v>2.7999990000000001</v>
      </c>
    </row>
    <row r="553" spans="1:2">
      <c r="A553" s="727">
        <v>39883</v>
      </c>
      <c r="B553" s="723">
        <v>2.7466650000000001</v>
      </c>
    </row>
    <row r="554" spans="1:2">
      <c r="A554" s="727">
        <v>39884</v>
      </c>
      <c r="B554" s="723">
        <v>2.7199990000000001</v>
      </c>
    </row>
    <row r="555" spans="1:2">
      <c r="A555" s="727">
        <v>39885</v>
      </c>
      <c r="B555" s="723">
        <v>2.732666</v>
      </c>
    </row>
    <row r="556" spans="1:2">
      <c r="A556" s="727">
        <v>39888</v>
      </c>
      <c r="B556" s="723">
        <v>2.7333319999999999</v>
      </c>
    </row>
    <row r="557" spans="1:2">
      <c r="A557" s="727">
        <v>39889</v>
      </c>
      <c r="B557" s="723">
        <v>2.699999</v>
      </c>
    </row>
    <row r="558" spans="1:2">
      <c r="A558" s="727">
        <v>39890</v>
      </c>
      <c r="B558" s="723">
        <v>2.7459989999999999</v>
      </c>
    </row>
    <row r="559" spans="1:2">
      <c r="A559" s="727">
        <v>39891</v>
      </c>
      <c r="B559" s="723">
        <v>2.7666650000000002</v>
      </c>
    </row>
    <row r="560" spans="1:2">
      <c r="A560" s="727">
        <v>39892</v>
      </c>
      <c r="B560" s="723">
        <v>2.7666650000000002</v>
      </c>
    </row>
    <row r="561" spans="1:2">
      <c r="A561" s="727">
        <v>39895</v>
      </c>
      <c r="B561" s="723">
        <v>2.8999990000000002</v>
      </c>
    </row>
    <row r="562" spans="1:2">
      <c r="A562" s="727">
        <v>39896</v>
      </c>
      <c r="B562" s="723">
        <v>2.8866649999999998</v>
      </c>
    </row>
    <row r="563" spans="1:2">
      <c r="A563" s="727">
        <v>39897</v>
      </c>
      <c r="B563" s="723">
        <v>2.7426650000000001</v>
      </c>
    </row>
    <row r="564" spans="1:2">
      <c r="A564" s="727">
        <v>39898</v>
      </c>
      <c r="B564" s="723">
        <v>2.7266659999999998</v>
      </c>
    </row>
    <row r="565" spans="1:2">
      <c r="A565" s="727">
        <v>39899</v>
      </c>
      <c r="B565" s="723">
        <v>2.7466650000000001</v>
      </c>
    </row>
    <row r="566" spans="1:2">
      <c r="A566" s="727">
        <v>39902</v>
      </c>
      <c r="B566" s="723">
        <v>2.7033320000000001</v>
      </c>
    </row>
    <row r="567" spans="1:2">
      <c r="A567" s="727">
        <v>39903</v>
      </c>
      <c r="B567" s="723">
        <v>2.716666</v>
      </c>
    </row>
    <row r="568" spans="1:2">
      <c r="A568" s="727">
        <v>39904</v>
      </c>
      <c r="B568" s="723">
        <v>2.7266659999999998</v>
      </c>
    </row>
    <row r="569" spans="1:2">
      <c r="A569" s="727">
        <v>39905</v>
      </c>
      <c r="B569" s="723">
        <v>2.853332</v>
      </c>
    </row>
    <row r="570" spans="1:2">
      <c r="A570" s="727">
        <v>39906</v>
      </c>
      <c r="B570" s="723">
        <v>2.8666649999999998</v>
      </c>
    </row>
    <row r="571" spans="1:2">
      <c r="A571" s="727">
        <v>39909</v>
      </c>
      <c r="B571" s="723">
        <v>2.926666</v>
      </c>
    </row>
    <row r="572" spans="1:2">
      <c r="A572" s="727">
        <v>39910</v>
      </c>
      <c r="B572" s="723">
        <v>2.9273319999999998</v>
      </c>
    </row>
    <row r="573" spans="1:2">
      <c r="A573" s="727">
        <v>39911</v>
      </c>
      <c r="B573" s="723">
        <v>2.9466649999999999</v>
      </c>
    </row>
    <row r="574" spans="1:2">
      <c r="A574" s="727">
        <v>39912</v>
      </c>
      <c r="B574" s="723">
        <v>2.9999989999999999</v>
      </c>
    </row>
    <row r="575" spans="1:2">
      <c r="A575" s="727">
        <v>39916</v>
      </c>
      <c r="B575" s="723">
        <v>2.9999989999999999</v>
      </c>
    </row>
    <row r="576" spans="1:2">
      <c r="A576" s="727">
        <v>39917</v>
      </c>
      <c r="B576" s="723">
        <v>3.066665</v>
      </c>
    </row>
    <row r="577" spans="1:2">
      <c r="A577" s="727">
        <v>39918</v>
      </c>
      <c r="B577" s="723">
        <v>3.0999989999999999</v>
      </c>
    </row>
    <row r="578" spans="1:2">
      <c r="A578" s="727">
        <v>39919</v>
      </c>
      <c r="B578" s="723">
        <v>3.2333319999999999</v>
      </c>
    </row>
    <row r="579" spans="1:2">
      <c r="A579" s="727">
        <v>39920</v>
      </c>
      <c r="B579" s="723">
        <v>3.3326660000000001</v>
      </c>
    </row>
    <row r="580" spans="1:2">
      <c r="A580" s="727">
        <v>39923</v>
      </c>
      <c r="B580" s="723">
        <v>3.333332</v>
      </c>
    </row>
    <row r="581" spans="1:2">
      <c r="A581" s="727">
        <v>39925</v>
      </c>
      <c r="B581" s="723">
        <v>3.3666649999999998</v>
      </c>
    </row>
    <row r="582" spans="1:2">
      <c r="A582" s="727">
        <v>39926</v>
      </c>
      <c r="B582" s="723">
        <v>3.3999990000000002</v>
      </c>
    </row>
    <row r="583" spans="1:2">
      <c r="A583" s="727">
        <v>39927</v>
      </c>
      <c r="B583" s="723">
        <v>3.4333320000000001</v>
      </c>
    </row>
    <row r="584" spans="1:2">
      <c r="A584" s="727">
        <v>39930</v>
      </c>
      <c r="B584" s="723">
        <v>3.3999990000000002</v>
      </c>
    </row>
    <row r="585" spans="1:2">
      <c r="A585" s="727">
        <v>39931</v>
      </c>
      <c r="B585" s="723">
        <v>3.4666649999999999</v>
      </c>
    </row>
    <row r="586" spans="1:2">
      <c r="A586" s="727">
        <v>39932</v>
      </c>
      <c r="B586" s="723">
        <v>3.6666650000000001</v>
      </c>
    </row>
    <row r="587" spans="1:2">
      <c r="A587" s="727">
        <v>39933</v>
      </c>
      <c r="B587" s="723">
        <v>3.9033319999999998</v>
      </c>
    </row>
    <row r="588" spans="1:2">
      <c r="A588" s="727">
        <v>39937</v>
      </c>
      <c r="B588" s="723">
        <v>4.0666650000000004</v>
      </c>
    </row>
    <row r="589" spans="1:2">
      <c r="A589" s="727">
        <v>39938</v>
      </c>
      <c r="B589" s="723">
        <v>4.0673320000000004</v>
      </c>
    </row>
    <row r="590" spans="1:2">
      <c r="A590" s="727">
        <v>39939</v>
      </c>
      <c r="B590" s="723">
        <v>4.0819979999999996</v>
      </c>
    </row>
    <row r="591" spans="1:2">
      <c r="A591" s="727">
        <v>39940</v>
      </c>
      <c r="B591" s="723">
        <v>4.0066660000000001</v>
      </c>
    </row>
    <row r="592" spans="1:2">
      <c r="A592" s="727">
        <v>39941</v>
      </c>
      <c r="B592" s="723">
        <v>4.1933319999999998</v>
      </c>
    </row>
    <row r="593" spans="1:2">
      <c r="A593" s="727">
        <v>39944</v>
      </c>
      <c r="B593" s="723">
        <v>4.0666650000000004</v>
      </c>
    </row>
    <row r="594" spans="1:2">
      <c r="A594" s="727">
        <v>39945</v>
      </c>
      <c r="B594" s="723">
        <v>3.9633319999999999</v>
      </c>
    </row>
    <row r="595" spans="1:2">
      <c r="A595" s="727">
        <v>39946</v>
      </c>
      <c r="B595" s="723">
        <v>3.8066659999999999</v>
      </c>
    </row>
    <row r="596" spans="1:2">
      <c r="A596" s="727">
        <v>39947</v>
      </c>
      <c r="B596" s="723">
        <v>3.9473319999999998</v>
      </c>
    </row>
    <row r="597" spans="1:2">
      <c r="A597" s="727">
        <v>39948</v>
      </c>
      <c r="B597" s="723">
        <v>4.0133320000000001</v>
      </c>
    </row>
    <row r="598" spans="1:2">
      <c r="A598" s="727">
        <v>39951</v>
      </c>
      <c r="B598" s="723">
        <v>4.2666649999999997</v>
      </c>
    </row>
    <row r="599" spans="1:2">
      <c r="A599" s="727">
        <v>39952</v>
      </c>
      <c r="B599" s="723">
        <v>4.3253320000000004</v>
      </c>
    </row>
    <row r="600" spans="1:2">
      <c r="A600" s="727">
        <v>39953</v>
      </c>
      <c r="B600" s="723">
        <v>4.4593319999999999</v>
      </c>
    </row>
    <row r="601" spans="1:2">
      <c r="A601" s="727">
        <v>39954</v>
      </c>
      <c r="B601" s="723">
        <v>4.353332</v>
      </c>
    </row>
    <row r="602" spans="1:2">
      <c r="A602" s="727">
        <v>39955</v>
      </c>
      <c r="B602" s="723">
        <v>4.3333320000000004</v>
      </c>
    </row>
    <row r="603" spans="1:2">
      <c r="A603" s="727">
        <v>39958</v>
      </c>
      <c r="B603" s="723">
        <v>4.3333320000000004</v>
      </c>
    </row>
    <row r="604" spans="1:2">
      <c r="A604" s="727">
        <v>39959</v>
      </c>
      <c r="B604" s="723">
        <v>4.3333320000000004</v>
      </c>
    </row>
    <row r="605" spans="1:2">
      <c r="A605" s="727">
        <v>39960</v>
      </c>
      <c r="B605" s="723">
        <v>4.3999990000000002</v>
      </c>
    </row>
    <row r="606" spans="1:2">
      <c r="A606" s="727">
        <v>39961</v>
      </c>
      <c r="B606" s="723">
        <v>4.5333319999999997</v>
      </c>
    </row>
    <row r="607" spans="1:2">
      <c r="A607" s="727">
        <v>39962</v>
      </c>
      <c r="B607" s="723">
        <v>4.6166660000000004</v>
      </c>
    </row>
    <row r="608" spans="1:2">
      <c r="A608" s="727">
        <v>39965</v>
      </c>
      <c r="B608" s="723">
        <v>4.6666650000000001</v>
      </c>
    </row>
    <row r="609" spans="1:2">
      <c r="A609" s="727">
        <v>39966</v>
      </c>
      <c r="B609" s="723">
        <v>4.5999990000000004</v>
      </c>
    </row>
    <row r="610" spans="1:2">
      <c r="A610" s="727">
        <v>39967</v>
      </c>
      <c r="B610" s="723">
        <v>4.4666649999999999</v>
      </c>
    </row>
    <row r="611" spans="1:2">
      <c r="A611" s="727">
        <v>39968</v>
      </c>
      <c r="B611" s="723">
        <v>4.732666</v>
      </c>
    </row>
    <row r="612" spans="1:2">
      <c r="A612" s="727">
        <v>39969</v>
      </c>
      <c r="B612" s="723">
        <v>4.699999</v>
      </c>
    </row>
    <row r="613" spans="1:2">
      <c r="A613" s="727">
        <v>39972</v>
      </c>
      <c r="B613" s="723">
        <v>4.5333319999999997</v>
      </c>
    </row>
    <row r="614" spans="1:2">
      <c r="A614" s="727">
        <v>39973</v>
      </c>
      <c r="B614" s="723">
        <v>4.5399989999999999</v>
      </c>
    </row>
    <row r="615" spans="1:2">
      <c r="A615" s="727">
        <v>39974</v>
      </c>
      <c r="B615" s="723">
        <v>4.5666650000000004</v>
      </c>
    </row>
    <row r="616" spans="1:2">
      <c r="A616" s="727">
        <v>39976</v>
      </c>
      <c r="B616" s="723">
        <v>4.5986659999999997</v>
      </c>
    </row>
    <row r="617" spans="1:2">
      <c r="A617" s="727">
        <v>39979</v>
      </c>
      <c r="B617" s="723">
        <v>4.4399990000000003</v>
      </c>
    </row>
    <row r="618" spans="1:2">
      <c r="A618" s="727">
        <v>39980</v>
      </c>
      <c r="B618" s="723">
        <v>4.4933319999999997</v>
      </c>
    </row>
    <row r="619" spans="1:2">
      <c r="A619" s="727">
        <v>39981</v>
      </c>
      <c r="B619" s="723">
        <v>4.4799980000000001</v>
      </c>
    </row>
    <row r="620" spans="1:2">
      <c r="A620" s="727">
        <v>39982</v>
      </c>
      <c r="B620" s="723">
        <v>4.4533319999999996</v>
      </c>
    </row>
    <row r="621" spans="1:2">
      <c r="A621" s="727">
        <v>39983</v>
      </c>
      <c r="B621" s="723">
        <v>4.6233320000000004</v>
      </c>
    </row>
    <row r="622" spans="1:2">
      <c r="A622" s="727">
        <v>39986</v>
      </c>
      <c r="B622" s="723">
        <v>4.4666649999999999</v>
      </c>
    </row>
    <row r="623" spans="1:2">
      <c r="A623" s="727">
        <v>39987</v>
      </c>
      <c r="B623" s="723">
        <v>4.4539989999999996</v>
      </c>
    </row>
    <row r="624" spans="1:2">
      <c r="A624" s="727">
        <v>39988</v>
      </c>
      <c r="B624" s="723">
        <v>4.5593320000000004</v>
      </c>
    </row>
    <row r="625" spans="1:2">
      <c r="A625" s="727">
        <v>39989</v>
      </c>
      <c r="B625" s="723">
        <v>4.4806650000000001</v>
      </c>
    </row>
    <row r="626" spans="1:2">
      <c r="A626" s="727">
        <v>39990</v>
      </c>
      <c r="B626" s="723">
        <v>4.499333</v>
      </c>
    </row>
    <row r="627" spans="1:2">
      <c r="A627" s="727">
        <v>39993</v>
      </c>
      <c r="B627" s="723">
        <v>4.4666649999999999</v>
      </c>
    </row>
    <row r="628" spans="1:2">
      <c r="A628" s="727">
        <v>39994</v>
      </c>
      <c r="B628" s="723">
        <v>4.4566650000000001</v>
      </c>
    </row>
    <row r="629" spans="1:2">
      <c r="A629" s="727">
        <v>39995</v>
      </c>
      <c r="B629" s="723">
        <v>4.4919979999999997</v>
      </c>
    </row>
    <row r="630" spans="1:2">
      <c r="A630" s="727">
        <v>39996</v>
      </c>
      <c r="B630" s="723">
        <v>4.4533319999999996</v>
      </c>
    </row>
    <row r="631" spans="1:2">
      <c r="A631" s="727">
        <v>39997</v>
      </c>
      <c r="B631" s="723">
        <v>4.4966650000000001</v>
      </c>
    </row>
    <row r="632" spans="1:2">
      <c r="A632" s="727">
        <v>40000</v>
      </c>
      <c r="B632" s="723">
        <v>4.5326659999999999</v>
      </c>
    </row>
    <row r="633" spans="1:2">
      <c r="A633" s="727">
        <v>40001</v>
      </c>
      <c r="B633" s="723">
        <v>4.4573320000000001</v>
      </c>
    </row>
    <row r="634" spans="1:2">
      <c r="A634" s="727">
        <v>40002</v>
      </c>
      <c r="B634" s="723">
        <v>4.5133320000000001</v>
      </c>
    </row>
    <row r="635" spans="1:2">
      <c r="A635" s="727">
        <v>40004</v>
      </c>
      <c r="B635" s="723">
        <v>4.6459989999999998</v>
      </c>
    </row>
    <row r="636" spans="1:2">
      <c r="A636" s="727">
        <v>40007</v>
      </c>
      <c r="B636" s="723">
        <v>4.7333319999999999</v>
      </c>
    </row>
    <row r="637" spans="1:2">
      <c r="A637" s="727">
        <v>40008</v>
      </c>
      <c r="B637" s="723">
        <v>4.7333319999999999</v>
      </c>
    </row>
    <row r="638" spans="1:2">
      <c r="A638" s="727">
        <v>40009</v>
      </c>
      <c r="B638" s="723">
        <v>4.8733320000000004</v>
      </c>
    </row>
    <row r="639" spans="1:2">
      <c r="A639" s="727">
        <v>40010</v>
      </c>
      <c r="B639" s="723">
        <v>4.8266660000000003</v>
      </c>
    </row>
    <row r="640" spans="1:2">
      <c r="A640" s="727">
        <v>40011</v>
      </c>
      <c r="B640" s="723">
        <v>4.8466649999999998</v>
      </c>
    </row>
    <row r="641" spans="1:2">
      <c r="A641" s="727">
        <v>40014</v>
      </c>
      <c r="B641" s="723">
        <v>4.8799979999999996</v>
      </c>
    </row>
    <row r="642" spans="1:2">
      <c r="A642" s="727">
        <v>40015</v>
      </c>
      <c r="B642" s="723">
        <v>4.8319989999999997</v>
      </c>
    </row>
    <row r="643" spans="1:2">
      <c r="A643" s="727">
        <v>40016</v>
      </c>
      <c r="B643" s="723">
        <v>4.6659990000000002</v>
      </c>
    </row>
    <row r="644" spans="1:2">
      <c r="A644" s="727">
        <v>40017</v>
      </c>
      <c r="B644" s="723">
        <v>4.6133319999999998</v>
      </c>
    </row>
    <row r="645" spans="1:2">
      <c r="A645" s="727">
        <v>40018</v>
      </c>
      <c r="B645" s="723">
        <v>4.6666650000000001</v>
      </c>
    </row>
    <row r="646" spans="1:2">
      <c r="A646" s="727">
        <v>40021</v>
      </c>
      <c r="B646" s="723">
        <v>4.8566649999999996</v>
      </c>
    </row>
    <row r="647" spans="1:2">
      <c r="A647" s="727">
        <v>40022</v>
      </c>
      <c r="B647" s="723">
        <v>4.7806649999999999</v>
      </c>
    </row>
    <row r="648" spans="1:2">
      <c r="A648" s="727">
        <v>40023</v>
      </c>
      <c r="B648" s="723">
        <v>4.8666650000000002</v>
      </c>
    </row>
    <row r="649" spans="1:2">
      <c r="A649" s="727">
        <v>40024</v>
      </c>
      <c r="B649" s="723">
        <v>4.8799979999999996</v>
      </c>
    </row>
    <row r="650" spans="1:2">
      <c r="A650" s="727">
        <v>40025</v>
      </c>
      <c r="B650" s="723">
        <v>4.999333</v>
      </c>
    </row>
    <row r="651" spans="1:2">
      <c r="A651" s="727">
        <v>40028</v>
      </c>
      <c r="B651" s="723">
        <v>4.9833319999999999</v>
      </c>
    </row>
    <row r="652" spans="1:2">
      <c r="A652" s="727">
        <v>40029</v>
      </c>
      <c r="B652" s="723">
        <v>4.9333320000000001</v>
      </c>
    </row>
    <row r="653" spans="1:2">
      <c r="A653" s="727">
        <v>40030</v>
      </c>
      <c r="B653" s="723">
        <v>4.9199989999999998</v>
      </c>
    </row>
    <row r="654" spans="1:2">
      <c r="A654" s="727">
        <v>40031</v>
      </c>
      <c r="B654" s="723">
        <v>4.877332</v>
      </c>
    </row>
    <row r="655" spans="1:2">
      <c r="A655" s="727">
        <v>40032</v>
      </c>
      <c r="B655" s="723">
        <v>5.0066660000000001</v>
      </c>
    </row>
    <row r="656" spans="1:2">
      <c r="A656" s="727">
        <v>40035</v>
      </c>
      <c r="B656" s="723">
        <v>5.2599989999999996</v>
      </c>
    </row>
    <row r="657" spans="1:2">
      <c r="A657" s="727">
        <v>40036</v>
      </c>
      <c r="B657" s="723">
        <v>5.0773320000000002</v>
      </c>
    </row>
    <row r="658" spans="1:2">
      <c r="A658" s="727">
        <v>40037</v>
      </c>
      <c r="B658" s="723">
        <v>5.0999990000000004</v>
      </c>
    </row>
    <row r="659" spans="1:2">
      <c r="A659" s="727">
        <v>40038</v>
      </c>
      <c r="B659" s="723">
        <v>5.1333320000000002</v>
      </c>
    </row>
    <row r="660" spans="1:2">
      <c r="A660" s="727">
        <v>40039</v>
      </c>
      <c r="B660" s="723">
        <v>5.1399990000000004</v>
      </c>
    </row>
    <row r="661" spans="1:2">
      <c r="A661" s="727">
        <v>40042</v>
      </c>
      <c r="B661" s="723">
        <v>5.2106659999999998</v>
      </c>
    </row>
    <row r="662" spans="1:2">
      <c r="A662" s="727">
        <v>40043</v>
      </c>
      <c r="B662" s="723">
        <v>5.4333320000000001</v>
      </c>
    </row>
    <row r="663" spans="1:2">
      <c r="A663" s="727">
        <v>40044</v>
      </c>
      <c r="B663" s="723">
        <v>5.3826650000000003</v>
      </c>
    </row>
    <row r="664" spans="1:2">
      <c r="A664" s="727">
        <v>40045</v>
      </c>
      <c r="B664" s="723">
        <v>5.4333320000000001</v>
      </c>
    </row>
    <row r="665" spans="1:2">
      <c r="A665" s="727">
        <v>40046</v>
      </c>
      <c r="B665" s="723">
        <v>5.5933320000000002</v>
      </c>
    </row>
    <row r="666" spans="1:2">
      <c r="A666" s="727">
        <v>40049</v>
      </c>
      <c r="B666" s="723">
        <v>5.7333319999999999</v>
      </c>
    </row>
    <row r="667" spans="1:2">
      <c r="A667" s="727">
        <v>40050</v>
      </c>
      <c r="B667" s="723">
        <v>5.7333319999999999</v>
      </c>
    </row>
    <row r="668" spans="1:2">
      <c r="A668" s="727">
        <v>40051</v>
      </c>
      <c r="B668" s="723">
        <v>5.7319990000000001</v>
      </c>
    </row>
    <row r="669" spans="1:2">
      <c r="A669" s="727">
        <v>40052</v>
      </c>
      <c r="B669" s="723">
        <v>5.5333319999999997</v>
      </c>
    </row>
    <row r="670" spans="1:2">
      <c r="A670" s="727">
        <v>40053</v>
      </c>
      <c r="B670" s="723">
        <v>5.5333319999999997</v>
      </c>
    </row>
    <row r="671" spans="1:2">
      <c r="A671" s="727">
        <v>40056</v>
      </c>
      <c r="B671" s="723">
        <v>5.4606649999999997</v>
      </c>
    </row>
    <row r="672" spans="1:2">
      <c r="A672" s="727">
        <v>40057</v>
      </c>
      <c r="B672" s="723">
        <v>5.4619989999999996</v>
      </c>
    </row>
    <row r="673" spans="1:2">
      <c r="A673" s="727">
        <v>40058</v>
      </c>
      <c r="B673" s="723">
        <v>5.5273320000000004</v>
      </c>
    </row>
    <row r="674" spans="1:2">
      <c r="A674" s="727">
        <v>40059</v>
      </c>
      <c r="B674" s="723">
        <v>5.5326659999999999</v>
      </c>
    </row>
    <row r="675" spans="1:2">
      <c r="A675" s="727">
        <v>40060</v>
      </c>
      <c r="B675" s="723">
        <v>5.659999</v>
      </c>
    </row>
    <row r="676" spans="1:2">
      <c r="A676" s="727">
        <v>40064</v>
      </c>
      <c r="B676" s="723">
        <v>5.635332</v>
      </c>
    </row>
    <row r="677" spans="1:2">
      <c r="A677" s="727">
        <v>40065</v>
      </c>
      <c r="B677" s="723">
        <v>5.4859980000000004</v>
      </c>
    </row>
    <row r="678" spans="1:2">
      <c r="A678" s="727">
        <v>40066</v>
      </c>
      <c r="B678" s="723">
        <v>5.5599990000000004</v>
      </c>
    </row>
    <row r="679" spans="1:2">
      <c r="A679" s="727">
        <v>40067</v>
      </c>
      <c r="B679" s="723">
        <v>5.5493319999999997</v>
      </c>
    </row>
    <row r="680" spans="1:2">
      <c r="A680" s="727">
        <v>40070</v>
      </c>
      <c r="B680" s="723">
        <v>5.6453319999999998</v>
      </c>
    </row>
    <row r="681" spans="1:2">
      <c r="A681" s="727">
        <v>40071</v>
      </c>
      <c r="B681" s="723">
        <v>5.659999</v>
      </c>
    </row>
    <row r="682" spans="1:2">
      <c r="A682" s="727">
        <v>40072</v>
      </c>
      <c r="B682" s="723">
        <v>5.8266660000000003</v>
      </c>
    </row>
    <row r="683" spans="1:2">
      <c r="A683" s="727">
        <v>40073</v>
      </c>
      <c r="B683" s="723">
        <v>5.926666</v>
      </c>
    </row>
    <row r="684" spans="1:2">
      <c r="A684" s="727">
        <v>40074</v>
      </c>
      <c r="B684" s="723">
        <v>5.9199989999999998</v>
      </c>
    </row>
    <row r="685" spans="1:2">
      <c r="A685" s="727">
        <v>40077</v>
      </c>
      <c r="B685" s="723">
        <v>5.8133319999999999</v>
      </c>
    </row>
    <row r="686" spans="1:2">
      <c r="A686" s="727">
        <v>40078</v>
      </c>
      <c r="B686" s="723">
        <v>5.8666650000000002</v>
      </c>
    </row>
    <row r="687" spans="1:2">
      <c r="A687" s="727">
        <v>40079</v>
      </c>
      <c r="B687" s="723">
        <v>5.8599990000000002</v>
      </c>
    </row>
    <row r="688" spans="1:2">
      <c r="A688" s="727">
        <v>40080</v>
      </c>
      <c r="B688" s="723">
        <v>5.7666649999999997</v>
      </c>
    </row>
    <row r="689" spans="1:2">
      <c r="A689" s="727">
        <v>40081</v>
      </c>
      <c r="B689" s="723">
        <v>5.7653319999999999</v>
      </c>
    </row>
    <row r="690" spans="1:2">
      <c r="A690" s="727">
        <v>40084</v>
      </c>
      <c r="B690" s="723">
        <v>5.7993329999999998</v>
      </c>
    </row>
    <row r="691" spans="1:2">
      <c r="A691" s="727">
        <v>40085</v>
      </c>
      <c r="B691" s="723">
        <v>5.7999989999999997</v>
      </c>
    </row>
    <row r="692" spans="1:2">
      <c r="A692" s="727">
        <v>40086</v>
      </c>
      <c r="B692" s="723">
        <v>5.7999989999999997</v>
      </c>
    </row>
    <row r="693" spans="1:2">
      <c r="A693" s="727">
        <v>40087</v>
      </c>
      <c r="B693" s="723">
        <v>5.7139990000000003</v>
      </c>
    </row>
    <row r="694" spans="1:2">
      <c r="A694" s="727">
        <v>40088</v>
      </c>
      <c r="B694" s="723">
        <v>5.6659990000000002</v>
      </c>
    </row>
    <row r="695" spans="1:2">
      <c r="A695" s="727">
        <v>40091</v>
      </c>
      <c r="B695" s="723">
        <v>5.893332</v>
      </c>
    </row>
    <row r="696" spans="1:2">
      <c r="A696" s="727">
        <v>40092</v>
      </c>
      <c r="B696" s="723">
        <v>6.0666650000000004</v>
      </c>
    </row>
    <row r="697" spans="1:2">
      <c r="A697" s="727">
        <v>40093</v>
      </c>
      <c r="B697" s="723">
        <v>6.0666650000000004</v>
      </c>
    </row>
    <row r="698" spans="1:2">
      <c r="A698" s="727">
        <v>40094</v>
      </c>
      <c r="B698" s="723">
        <v>6.1159990000000004</v>
      </c>
    </row>
    <row r="699" spans="1:2">
      <c r="A699" s="727">
        <v>40095</v>
      </c>
      <c r="B699" s="723">
        <v>6.1659990000000002</v>
      </c>
    </row>
    <row r="700" spans="1:2">
      <c r="A700" s="727">
        <v>40099</v>
      </c>
      <c r="B700" s="723">
        <v>6.2999989999999997</v>
      </c>
    </row>
    <row r="701" spans="1:2">
      <c r="A701" s="727">
        <v>40100</v>
      </c>
      <c r="B701" s="723">
        <v>6.3333320000000004</v>
      </c>
    </row>
    <row r="702" spans="1:2">
      <c r="A702" s="727">
        <v>40101</v>
      </c>
      <c r="B702" s="723">
        <v>6.2999989999999997</v>
      </c>
    </row>
    <row r="703" spans="1:2">
      <c r="A703" s="727">
        <v>40102</v>
      </c>
      <c r="B703" s="723">
        <v>6.2533320000000003</v>
      </c>
    </row>
    <row r="704" spans="1:2">
      <c r="A704" s="727">
        <v>40105</v>
      </c>
      <c r="B704" s="723">
        <v>6.1666650000000001</v>
      </c>
    </row>
    <row r="705" spans="1:2">
      <c r="A705" s="727">
        <v>40106</v>
      </c>
      <c r="B705" s="723">
        <v>6.0333319999999997</v>
      </c>
    </row>
    <row r="706" spans="1:2">
      <c r="A706" s="727">
        <v>40107</v>
      </c>
      <c r="B706" s="723">
        <v>6.1326660000000004</v>
      </c>
    </row>
    <row r="707" spans="1:2">
      <c r="A707" s="727">
        <v>40108</v>
      </c>
      <c r="B707" s="723">
        <v>6.2859980000000002</v>
      </c>
    </row>
    <row r="708" spans="1:2">
      <c r="A708" s="727">
        <v>40109</v>
      </c>
      <c r="B708" s="723">
        <v>6.2333319999999999</v>
      </c>
    </row>
    <row r="709" spans="1:2">
      <c r="A709" s="727">
        <v>40112</v>
      </c>
      <c r="B709" s="723">
        <v>6.0666650000000004</v>
      </c>
    </row>
    <row r="710" spans="1:2">
      <c r="A710" s="727">
        <v>40113</v>
      </c>
      <c r="B710" s="723">
        <v>5.9333320000000001</v>
      </c>
    </row>
    <row r="711" spans="1:2">
      <c r="A711" s="727">
        <v>40114</v>
      </c>
      <c r="B711" s="723">
        <v>5.7666649999999997</v>
      </c>
    </row>
    <row r="712" spans="1:2">
      <c r="A712" s="727">
        <v>40115</v>
      </c>
      <c r="B712" s="723">
        <v>6.1839979999999999</v>
      </c>
    </row>
    <row r="713" spans="1:2">
      <c r="A713" s="727">
        <v>40116</v>
      </c>
      <c r="B713" s="723">
        <v>6.3993330000000004</v>
      </c>
    </row>
    <row r="714" spans="1:2">
      <c r="A714" s="727">
        <v>40120</v>
      </c>
      <c r="B714" s="723">
        <v>6.5599990000000004</v>
      </c>
    </row>
    <row r="715" spans="1:2">
      <c r="A715" s="727">
        <v>40121</v>
      </c>
      <c r="B715" s="723">
        <v>6.6333320000000002</v>
      </c>
    </row>
    <row r="716" spans="1:2">
      <c r="A716" s="727">
        <v>40122</v>
      </c>
      <c r="B716" s="723">
        <v>6.6006660000000004</v>
      </c>
    </row>
    <row r="717" spans="1:2">
      <c r="A717" s="727">
        <v>40123</v>
      </c>
      <c r="B717" s="723">
        <v>6.5326659999999999</v>
      </c>
    </row>
    <row r="718" spans="1:2">
      <c r="A718" s="727">
        <v>40126</v>
      </c>
      <c r="B718" s="723">
        <v>6.6333320000000002</v>
      </c>
    </row>
    <row r="719" spans="1:2">
      <c r="A719" s="727">
        <v>40127</v>
      </c>
      <c r="B719" s="723">
        <v>6.6313319999999996</v>
      </c>
    </row>
    <row r="720" spans="1:2">
      <c r="A720" s="727">
        <v>40128</v>
      </c>
      <c r="B720" s="723">
        <v>6.5999990000000004</v>
      </c>
    </row>
    <row r="721" spans="1:2">
      <c r="A721" s="727">
        <v>40129</v>
      </c>
      <c r="B721" s="723">
        <v>6.6633319999999996</v>
      </c>
    </row>
    <row r="722" spans="1:2">
      <c r="A722" s="727">
        <v>40130</v>
      </c>
      <c r="B722" s="723">
        <v>6.6666650000000001</v>
      </c>
    </row>
    <row r="723" spans="1:2">
      <c r="A723" s="727">
        <v>40133</v>
      </c>
      <c r="B723" s="723">
        <v>6.7666649999999997</v>
      </c>
    </row>
    <row r="724" spans="1:2">
      <c r="A724" s="727">
        <v>40134</v>
      </c>
      <c r="B724" s="723">
        <v>6.7333319999999999</v>
      </c>
    </row>
    <row r="725" spans="1:2">
      <c r="A725" s="727">
        <v>40135</v>
      </c>
      <c r="B725" s="723">
        <v>6.8666650000000002</v>
      </c>
    </row>
    <row r="726" spans="1:2">
      <c r="A726" s="727">
        <v>40136</v>
      </c>
      <c r="B726" s="723">
        <v>6.9333320000000001</v>
      </c>
    </row>
    <row r="727" spans="1:2">
      <c r="A727" s="727">
        <v>40140</v>
      </c>
      <c r="B727" s="723">
        <v>7.1366649999999998</v>
      </c>
    </row>
    <row r="728" spans="1:2">
      <c r="A728" s="727">
        <v>40141</v>
      </c>
      <c r="B728" s="723">
        <v>7.1466649999999996</v>
      </c>
    </row>
    <row r="729" spans="1:2">
      <c r="A729" s="727">
        <v>40142</v>
      </c>
      <c r="B729" s="723">
        <v>7.1339990000000002</v>
      </c>
    </row>
    <row r="730" spans="1:2">
      <c r="A730" s="727">
        <v>40143</v>
      </c>
      <c r="B730" s="723">
        <v>6.9653320000000001</v>
      </c>
    </row>
    <row r="731" spans="1:2">
      <c r="A731" s="727">
        <v>40144</v>
      </c>
      <c r="B731" s="723">
        <v>6.9333320000000001</v>
      </c>
    </row>
    <row r="732" spans="1:2">
      <c r="A732" s="727">
        <v>40147</v>
      </c>
      <c r="B732" s="723">
        <v>6.9446649999999996</v>
      </c>
    </row>
    <row r="733" spans="1:2">
      <c r="A733" s="727">
        <v>40148</v>
      </c>
      <c r="B733" s="723">
        <v>7.2133320000000003</v>
      </c>
    </row>
    <row r="734" spans="1:2">
      <c r="A734" s="727">
        <v>40149</v>
      </c>
      <c r="B734" s="723">
        <v>7.279998</v>
      </c>
    </row>
    <row r="735" spans="1:2">
      <c r="A735" s="727">
        <v>40150</v>
      </c>
      <c r="B735" s="723">
        <v>7.4666649999999999</v>
      </c>
    </row>
    <row r="736" spans="1:2">
      <c r="A736" s="727">
        <v>40151</v>
      </c>
      <c r="B736" s="723">
        <v>7.5199990000000003</v>
      </c>
    </row>
    <row r="737" spans="1:2">
      <c r="A737" s="727">
        <v>40154</v>
      </c>
      <c r="B737" s="723">
        <v>7.6666650000000001</v>
      </c>
    </row>
    <row r="738" spans="1:2">
      <c r="A738" s="727">
        <v>40155</v>
      </c>
      <c r="B738" s="723">
        <v>7.7666649999999997</v>
      </c>
    </row>
    <row r="739" spans="1:2">
      <c r="A739" s="727">
        <v>40156</v>
      </c>
      <c r="B739" s="723">
        <v>7.699999</v>
      </c>
    </row>
    <row r="740" spans="1:2">
      <c r="A740" s="727">
        <v>40157</v>
      </c>
      <c r="B740" s="723">
        <v>7.999333</v>
      </c>
    </row>
    <row r="741" spans="1:2">
      <c r="A741" s="727">
        <v>40158</v>
      </c>
      <c r="B741" s="723">
        <v>7.9999989999999999</v>
      </c>
    </row>
    <row r="742" spans="1:2">
      <c r="A742" s="727">
        <v>40161</v>
      </c>
      <c r="B742" s="723">
        <v>8.0393319999999999</v>
      </c>
    </row>
    <row r="743" spans="1:2">
      <c r="A743" s="727">
        <v>40162</v>
      </c>
      <c r="B743" s="723">
        <v>7.7333319999999999</v>
      </c>
    </row>
    <row r="744" spans="1:2">
      <c r="A744" s="727">
        <v>40163</v>
      </c>
      <c r="B744" s="723">
        <v>7.7559990000000001</v>
      </c>
    </row>
    <row r="745" spans="1:2">
      <c r="A745" s="727">
        <v>40164</v>
      </c>
      <c r="B745" s="723">
        <v>7.4666649999999999</v>
      </c>
    </row>
    <row r="746" spans="1:2">
      <c r="A746" s="727">
        <v>40165</v>
      </c>
      <c r="B746" s="723">
        <v>7.2206659999999996</v>
      </c>
    </row>
    <row r="747" spans="1:2">
      <c r="A747" s="727">
        <v>40168</v>
      </c>
      <c r="B747" s="723">
        <v>7.3999990000000002</v>
      </c>
    </row>
    <row r="748" spans="1:2">
      <c r="A748" s="727">
        <v>40169</v>
      </c>
      <c r="B748" s="723">
        <v>7.5999990000000004</v>
      </c>
    </row>
    <row r="749" spans="1:2">
      <c r="A749" s="727">
        <v>40170</v>
      </c>
      <c r="B749" s="723">
        <v>7.4666649999999999</v>
      </c>
    </row>
    <row r="750" spans="1:2">
      <c r="A750" s="727">
        <v>40175</v>
      </c>
      <c r="B750" s="723">
        <v>7.6126659999999999</v>
      </c>
    </row>
    <row r="751" spans="1:2">
      <c r="A751" s="727">
        <v>40176</v>
      </c>
      <c r="B751" s="723">
        <v>7.7399990000000001</v>
      </c>
    </row>
    <row r="752" spans="1:2">
      <c r="A752" s="727">
        <v>40177</v>
      </c>
      <c r="B752" s="723">
        <v>7.8666650000000002</v>
      </c>
    </row>
    <row r="753" spans="1:2">
      <c r="A753" s="727">
        <v>40182</v>
      </c>
      <c r="B753" s="723">
        <v>7.9666649999999999</v>
      </c>
    </row>
    <row r="754" spans="1:2">
      <c r="A754" s="727">
        <v>40183</v>
      </c>
      <c r="B754" s="723">
        <v>7.8333320000000004</v>
      </c>
    </row>
    <row r="755" spans="1:2">
      <c r="A755" s="727">
        <v>40184</v>
      </c>
      <c r="B755" s="723">
        <v>7.8799979999999996</v>
      </c>
    </row>
    <row r="756" spans="1:2">
      <c r="A756" s="727">
        <v>40185</v>
      </c>
      <c r="B756" s="723">
        <v>7.8866649999999998</v>
      </c>
    </row>
    <row r="757" spans="1:2">
      <c r="A757" s="727">
        <v>40186</v>
      </c>
      <c r="B757" s="723">
        <v>7.9633320000000003</v>
      </c>
    </row>
    <row r="758" spans="1:2">
      <c r="A758" s="727">
        <v>40189</v>
      </c>
      <c r="B758" s="723">
        <v>7.8486649999999996</v>
      </c>
    </row>
    <row r="759" spans="1:2">
      <c r="A759" s="727">
        <v>40190</v>
      </c>
      <c r="B759" s="723">
        <v>7.8599990000000002</v>
      </c>
    </row>
    <row r="760" spans="1:2">
      <c r="A760" s="727">
        <v>40191</v>
      </c>
      <c r="B760" s="723">
        <v>7.7833319999999997</v>
      </c>
    </row>
    <row r="761" spans="1:2">
      <c r="A761" s="727">
        <v>40192</v>
      </c>
      <c r="B761" s="723">
        <v>7.7993329999999998</v>
      </c>
    </row>
    <row r="762" spans="1:2">
      <c r="A762" s="727">
        <v>40193</v>
      </c>
      <c r="B762" s="723">
        <v>7.7666649999999997</v>
      </c>
    </row>
    <row r="763" spans="1:2">
      <c r="A763" s="727">
        <v>40196</v>
      </c>
      <c r="B763" s="723">
        <v>7.7999989999999997</v>
      </c>
    </row>
    <row r="764" spans="1:2">
      <c r="A764" s="727">
        <v>40197</v>
      </c>
      <c r="B764" s="723">
        <v>7.7999989999999997</v>
      </c>
    </row>
    <row r="765" spans="1:2">
      <c r="A765" s="727">
        <v>40198</v>
      </c>
      <c r="B765" s="723">
        <v>7.7666649999999997</v>
      </c>
    </row>
    <row r="766" spans="1:2">
      <c r="A766" s="727">
        <v>40199</v>
      </c>
      <c r="B766" s="723">
        <v>7.8266660000000003</v>
      </c>
    </row>
    <row r="767" spans="1:2">
      <c r="A767" s="727">
        <v>40200</v>
      </c>
      <c r="B767" s="723">
        <v>7.8333320000000004</v>
      </c>
    </row>
    <row r="768" spans="1:2">
      <c r="A768" s="727">
        <v>40204</v>
      </c>
      <c r="B768" s="723">
        <v>7.5333319999999997</v>
      </c>
    </row>
    <row r="769" spans="1:2">
      <c r="A769" s="727">
        <v>40205</v>
      </c>
      <c r="B769" s="723">
        <v>7.5933320000000002</v>
      </c>
    </row>
    <row r="770" spans="1:2">
      <c r="A770" s="727">
        <v>40206</v>
      </c>
      <c r="B770" s="723">
        <v>7.6326660000000004</v>
      </c>
    </row>
    <row r="771" spans="1:2">
      <c r="A771" s="727">
        <v>40207</v>
      </c>
      <c r="B771" s="723">
        <v>7.7266659999999998</v>
      </c>
    </row>
    <row r="772" spans="1:2">
      <c r="A772" s="727">
        <v>40210</v>
      </c>
      <c r="B772" s="723">
        <v>7.4333320000000001</v>
      </c>
    </row>
    <row r="773" spans="1:2">
      <c r="A773" s="727">
        <v>40211</v>
      </c>
      <c r="B773" s="723">
        <v>7.4533310000000004</v>
      </c>
    </row>
    <row r="774" spans="1:2">
      <c r="A774" s="727">
        <v>40212</v>
      </c>
      <c r="B774" s="723">
        <v>7.4659979999999999</v>
      </c>
    </row>
    <row r="775" spans="1:2">
      <c r="A775" s="727">
        <v>40213</v>
      </c>
      <c r="B775" s="723">
        <v>7.3333310000000003</v>
      </c>
    </row>
    <row r="776" spans="1:2">
      <c r="A776" s="727">
        <v>40214</v>
      </c>
      <c r="B776" s="723">
        <v>7.0659979999999996</v>
      </c>
    </row>
    <row r="777" spans="1:2">
      <c r="A777" s="727">
        <v>40217</v>
      </c>
      <c r="B777" s="723">
        <v>7.1993320000000001</v>
      </c>
    </row>
    <row r="778" spans="1:2">
      <c r="A778" s="727">
        <v>40218</v>
      </c>
      <c r="B778" s="723">
        <v>7.5333310000000004</v>
      </c>
    </row>
    <row r="779" spans="1:2">
      <c r="A779" s="727">
        <v>40219</v>
      </c>
      <c r="B779" s="723">
        <v>7.5999980000000003</v>
      </c>
    </row>
    <row r="780" spans="1:2">
      <c r="A780" s="727">
        <v>40220</v>
      </c>
      <c r="B780" s="723">
        <v>7.3999980000000001</v>
      </c>
    </row>
    <row r="781" spans="1:2">
      <c r="A781" s="727">
        <v>40221</v>
      </c>
      <c r="B781" s="723">
        <v>7.5999980000000003</v>
      </c>
    </row>
    <row r="782" spans="1:2">
      <c r="A782" s="727">
        <v>40226</v>
      </c>
      <c r="B782" s="723">
        <v>7.6133309999999996</v>
      </c>
    </row>
    <row r="783" spans="1:2">
      <c r="A783" s="727">
        <v>40227</v>
      </c>
      <c r="B783" s="723">
        <v>7.7593310000000004</v>
      </c>
    </row>
    <row r="784" spans="1:2">
      <c r="A784" s="727">
        <v>40228</v>
      </c>
      <c r="B784" s="723">
        <v>7.5999980000000003</v>
      </c>
    </row>
    <row r="785" spans="1:2">
      <c r="A785" s="727">
        <v>40231</v>
      </c>
      <c r="B785" s="723">
        <v>7.7333309999999997</v>
      </c>
    </row>
    <row r="786" spans="1:2">
      <c r="A786" s="727">
        <v>40232</v>
      </c>
      <c r="B786" s="723">
        <v>7.5999980000000003</v>
      </c>
    </row>
    <row r="787" spans="1:2">
      <c r="A787" s="727">
        <v>40233</v>
      </c>
      <c r="B787" s="723">
        <v>7.5166649999999997</v>
      </c>
    </row>
    <row r="788" spans="1:2">
      <c r="A788" s="727">
        <v>40234</v>
      </c>
      <c r="B788" s="723">
        <v>7.3333310000000003</v>
      </c>
    </row>
    <row r="789" spans="1:2">
      <c r="A789" s="727">
        <v>40235</v>
      </c>
      <c r="B789" s="723">
        <v>7.2999980000000004</v>
      </c>
    </row>
    <row r="790" spans="1:2">
      <c r="A790" s="727">
        <v>40238</v>
      </c>
      <c r="B790" s="723">
        <v>7.3993320000000002</v>
      </c>
    </row>
    <row r="791" spans="1:2">
      <c r="A791" s="727">
        <v>40239</v>
      </c>
      <c r="B791" s="723">
        <v>7.5126650000000001</v>
      </c>
    </row>
    <row r="792" spans="1:2">
      <c r="A792" s="727">
        <v>40240</v>
      </c>
      <c r="B792" s="723">
        <v>7.4259979999999999</v>
      </c>
    </row>
    <row r="793" spans="1:2">
      <c r="A793" s="727">
        <v>40241</v>
      </c>
      <c r="B793" s="723">
        <v>7.6666639999999999</v>
      </c>
    </row>
    <row r="794" spans="1:2">
      <c r="A794" s="727">
        <v>40242</v>
      </c>
      <c r="B794" s="723">
        <v>7.5993320000000004</v>
      </c>
    </row>
    <row r="795" spans="1:2">
      <c r="A795" s="727">
        <v>40245</v>
      </c>
      <c r="B795" s="723">
        <v>7.351998</v>
      </c>
    </row>
    <row r="796" spans="1:2">
      <c r="A796" s="727">
        <v>40246</v>
      </c>
      <c r="B796" s="723">
        <v>7.2199980000000004</v>
      </c>
    </row>
    <row r="797" spans="1:2">
      <c r="A797" s="727">
        <v>40247</v>
      </c>
      <c r="B797" s="723">
        <v>7.3333310000000003</v>
      </c>
    </row>
    <row r="798" spans="1:2">
      <c r="A798" s="727">
        <v>40248</v>
      </c>
      <c r="B798" s="723">
        <v>7.4659979999999999</v>
      </c>
    </row>
    <row r="799" spans="1:2">
      <c r="A799" s="727">
        <v>40249</v>
      </c>
      <c r="B799" s="723">
        <v>7.3339980000000002</v>
      </c>
    </row>
    <row r="800" spans="1:2">
      <c r="A800" s="727">
        <v>40252</v>
      </c>
      <c r="B800" s="723">
        <v>7.5326649999999997</v>
      </c>
    </row>
    <row r="801" spans="1:2">
      <c r="A801" s="727">
        <v>40253</v>
      </c>
      <c r="B801" s="723">
        <v>7.5333310000000004</v>
      </c>
    </row>
    <row r="802" spans="1:2">
      <c r="A802" s="727">
        <v>40254</v>
      </c>
      <c r="B802" s="723">
        <v>7.5333310000000004</v>
      </c>
    </row>
    <row r="803" spans="1:2">
      <c r="A803" s="727">
        <v>40255</v>
      </c>
      <c r="B803" s="723">
        <v>7.4999979999999997</v>
      </c>
    </row>
    <row r="804" spans="1:2">
      <c r="A804" s="727">
        <v>40256</v>
      </c>
      <c r="B804" s="723">
        <v>7.3999980000000001</v>
      </c>
    </row>
    <row r="805" spans="1:2">
      <c r="A805" s="727">
        <v>40259</v>
      </c>
      <c r="B805" s="723">
        <v>7.4499979999999999</v>
      </c>
    </row>
    <row r="806" spans="1:2">
      <c r="A806" s="727">
        <v>40260</v>
      </c>
      <c r="B806" s="723">
        <v>7.3733310000000003</v>
      </c>
    </row>
    <row r="807" spans="1:2">
      <c r="A807" s="727">
        <v>40261</v>
      </c>
      <c r="B807" s="723">
        <v>7.3666640000000001</v>
      </c>
    </row>
    <row r="808" spans="1:2">
      <c r="A808" s="727">
        <v>40262</v>
      </c>
      <c r="B808" s="723">
        <v>7.2666639999999996</v>
      </c>
    </row>
    <row r="809" spans="1:2">
      <c r="A809" s="727">
        <v>40263</v>
      </c>
      <c r="B809" s="723">
        <v>7.1699970000000004</v>
      </c>
    </row>
    <row r="810" spans="1:2">
      <c r="A810" s="727">
        <v>40266</v>
      </c>
      <c r="B810" s="723">
        <v>7.1993320000000001</v>
      </c>
    </row>
    <row r="811" spans="1:2">
      <c r="A811" s="727">
        <v>40267</v>
      </c>
      <c r="B811" s="723">
        <v>7.0673310000000003</v>
      </c>
    </row>
    <row r="812" spans="1:2">
      <c r="A812" s="727">
        <v>40268</v>
      </c>
      <c r="B812" s="723">
        <v>7.4659979999999999</v>
      </c>
    </row>
    <row r="813" spans="1:2">
      <c r="A813" s="727">
        <v>40269</v>
      </c>
      <c r="B813" s="723">
        <v>7.1333310000000001</v>
      </c>
    </row>
    <row r="814" spans="1:2">
      <c r="A814" s="727">
        <v>40273</v>
      </c>
      <c r="B814" s="723">
        <v>7.0666640000000003</v>
      </c>
    </row>
    <row r="815" spans="1:2">
      <c r="A815" s="727">
        <v>40274</v>
      </c>
      <c r="B815" s="723">
        <v>6.8866639999999997</v>
      </c>
    </row>
    <row r="816" spans="1:2">
      <c r="A816" s="727">
        <v>40275</v>
      </c>
      <c r="B816" s="723">
        <v>6.9293310000000004</v>
      </c>
    </row>
    <row r="817" spans="1:2">
      <c r="A817" s="727">
        <v>40276</v>
      </c>
      <c r="B817" s="723">
        <v>6.8806640000000003</v>
      </c>
    </row>
    <row r="818" spans="1:2">
      <c r="A818" s="727">
        <v>40277</v>
      </c>
      <c r="B818" s="723">
        <v>6.9999979999999997</v>
      </c>
    </row>
    <row r="819" spans="1:2">
      <c r="A819" s="727">
        <v>40280</v>
      </c>
      <c r="B819" s="723">
        <v>7.053331</v>
      </c>
    </row>
    <row r="820" spans="1:2">
      <c r="A820" s="727">
        <v>40281</v>
      </c>
      <c r="B820" s="723">
        <v>7.0666640000000003</v>
      </c>
    </row>
    <row r="821" spans="1:2">
      <c r="A821" s="727">
        <v>40282</v>
      </c>
      <c r="B821" s="723">
        <v>7.3666640000000001</v>
      </c>
    </row>
    <row r="822" spans="1:2">
      <c r="A822" s="727">
        <v>40283</v>
      </c>
      <c r="B822" s="723">
        <v>7.4866640000000002</v>
      </c>
    </row>
    <row r="823" spans="1:2">
      <c r="A823" s="727">
        <v>40284</v>
      </c>
      <c r="B823" s="723">
        <v>7.7333309999999997</v>
      </c>
    </row>
    <row r="824" spans="1:2">
      <c r="A824" s="727">
        <v>40287</v>
      </c>
      <c r="B824" s="723">
        <v>7.5999980000000003</v>
      </c>
    </row>
    <row r="825" spans="1:2">
      <c r="A825" s="727">
        <v>40288</v>
      </c>
      <c r="B825" s="723">
        <v>7.6579980000000001</v>
      </c>
    </row>
    <row r="826" spans="1:2">
      <c r="A826" s="727">
        <v>40290</v>
      </c>
      <c r="B826" s="723">
        <v>7.9166650000000001</v>
      </c>
    </row>
    <row r="827" spans="1:2">
      <c r="A827" s="727">
        <v>40291</v>
      </c>
      <c r="B827" s="723">
        <v>7.9993319999999999</v>
      </c>
    </row>
    <row r="828" spans="1:2">
      <c r="A828" s="727">
        <v>40294</v>
      </c>
      <c r="B828" s="723">
        <v>7.8993320000000002</v>
      </c>
    </row>
    <row r="829" spans="1:2">
      <c r="A829" s="727">
        <v>40295</v>
      </c>
      <c r="B829" s="723">
        <v>7.770664</v>
      </c>
    </row>
    <row r="830" spans="1:2">
      <c r="A830" s="727">
        <v>40296</v>
      </c>
      <c r="B830" s="723">
        <v>7.6666639999999999</v>
      </c>
    </row>
    <row r="831" spans="1:2">
      <c r="A831" s="727">
        <v>40297</v>
      </c>
      <c r="B831" s="723">
        <v>7.9666639999999997</v>
      </c>
    </row>
    <row r="832" spans="1:2">
      <c r="A832" s="727">
        <v>40298</v>
      </c>
      <c r="B832" s="723">
        <v>7.9666639999999997</v>
      </c>
    </row>
    <row r="833" spans="1:2">
      <c r="A833" s="727">
        <v>40301</v>
      </c>
      <c r="B833" s="723">
        <v>7.6666639999999999</v>
      </c>
    </row>
    <row r="834" spans="1:2">
      <c r="A834" s="727">
        <v>40302</v>
      </c>
      <c r="B834" s="723">
        <v>7.5999980000000003</v>
      </c>
    </row>
    <row r="835" spans="1:2">
      <c r="A835" s="727">
        <v>40303</v>
      </c>
      <c r="B835" s="723">
        <v>7.6666639999999999</v>
      </c>
    </row>
    <row r="836" spans="1:2">
      <c r="A836" s="727">
        <v>40304</v>
      </c>
      <c r="B836" s="723">
        <v>7.6999979999999999</v>
      </c>
    </row>
    <row r="837" spans="1:2">
      <c r="A837" s="727">
        <v>40305</v>
      </c>
      <c r="B837" s="723">
        <v>7.7333309999999997</v>
      </c>
    </row>
    <row r="838" spans="1:2">
      <c r="A838" s="727">
        <v>40308</v>
      </c>
      <c r="B838" s="723">
        <v>8.2199980000000004</v>
      </c>
    </row>
    <row r="839" spans="1:2">
      <c r="A839" s="727">
        <v>40309</v>
      </c>
      <c r="B839" s="723">
        <v>8.2666640000000005</v>
      </c>
    </row>
    <row r="840" spans="1:2">
      <c r="A840" s="727">
        <v>40310</v>
      </c>
      <c r="B840" s="723">
        <v>8.1666640000000008</v>
      </c>
    </row>
    <row r="841" spans="1:2">
      <c r="A841" s="727">
        <v>40311</v>
      </c>
      <c r="B841" s="723">
        <v>8.0353309999999993</v>
      </c>
    </row>
    <row r="842" spans="1:2">
      <c r="A842" s="727">
        <v>40312</v>
      </c>
      <c r="B842" s="723">
        <v>7.8666640000000001</v>
      </c>
    </row>
    <row r="843" spans="1:2">
      <c r="A843" s="727">
        <v>40315</v>
      </c>
      <c r="B843" s="723">
        <v>8.2106650000000005</v>
      </c>
    </row>
    <row r="844" spans="1:2">
      <c r="A844" s="727">
        <v>40316</v>
      </c>
      <c r="B844" s="723">
        <v>8.0666639999999994</v>
      </c>
    </row>
    <row r="845" spans="1:2">
      <c r="A845" s="727">
        <v>40317</v>
      </c>
      <c r="B845" s="723">
        <v>7.7333309999999997</v>
      </c>
    </row>
    <row r="846" spans="1:2">
      <c r="A846" s="727">
        <v>40318</v>
      </c>
      <c r="B846" s="723">
        <v>7.7666639999999996</v>
      </c>
    </row>
    <row r="847" spans="1:2">
      <c r="A847" s="727">
        <v>40319</v>
      </c>
      <c r="B847" s="723">
        <v>8.1319979999999994</v>
      </c>
    </row>
    <row r="848" spans="1:2">
      <c r="A848" s="727">
        <v>40322</v>
      </c>
      <c r="B848" s="723">
        <v>8.2966639999999998</v>
      </c>
    </row>
    <row r="849" spans="1:2">
      <c r="A849" s="727">
        <v>40323</v>
      </c>
      <c r="B849" s="723">
        <v>8.2333309999999997</v>
      </c>
    </row>
    <row r="850" spans="1:2">
      <c r="A850" s="727">
        <v>40324</v>
      </c>
      <c r="B850" s="723">
        <v>8.3433309999999992</v>
      </c>
    </row>
    <row r="851" spans="1:2">
      <c r="A851" s="727">
        <v>40325</v>
      </c>
      <c r="B851" s="723">
        <v>8.8999980000000001</v>
      </c>
    </row>
    <row r="852" spans="1:2">
      <c r="A852" s="727">
        <v>40326</v>
      </c>
      <c r="B852" s="723">
        <v>8.5999979999999994</v>
      </c>
    </row>
    <row r="853" spans="1:2">
      <c r="A853" s="727">
        <v>40329</v>
      </c>
      <c r="B853" s="723">
        <v>8.6533309999999997</v>
      </c>
    </row>
    <row r="854" spans="1:2">
      <c r="A854" s="727">
        <v>40330</v>
      </c>
      <c r="B854" s="723">
        <v>8.5333310000000004</v>
      </c>
    </row>
    <row r="855" spans="1:2">
      <c r="A855" s="727">
        <v>40331</v>
      </c>
      <c r="B855" s="723">
        <v>8.6666640000000008</v>
      </c>
    </row>
    <row r="856" spans="1:2">
      <c r="A856" s="727">
        <v>40333</v>
      </c>
      <c r="B856" s="723">
        <v>8.5999979999999994</v>
      </c>
    </row>
    <row r="857" spans="1:2">
      <c r="A857" s="727">
        <v>40336</v>
      </c>
      <c r="B857" s="723">
        <v>8.1666640000000008</v>
      </c>
    </row>
    <row r="858" spans="1:2">
      <c r="A858" s="727">
        <v>40337</v>
      </c>
      <c r="B858" s="723">
        <v>8.3999980000000001</v>
      </c>
    </row>
    <row r="859" spans="1:2">
      <c r="A859" s="727">
        <v>40338</v>
      </c>
      <c r="B859" s="723">
        <v>8.5333310000000004</v>
      </c>
    </row>
    <row r="860" spans="1:2">
      <c r="A860" s="727">
        <v>40339</v>
      </c>
      <c r="B860" s="723">
        <v>8.7993319999999997</v>
      </c>
    </row>
    <row r="861" spans="1:2">
      <c r="A861" s="727">
        <v>40340</v>
      </c>
      <c r="B861" s="723">
        <v>8.9866639999999993</v>
      </c>
    </row>
    <row r="862" spans="1:2">
      <c r="A862" s="727">
        <v>40343</v>
      </c>
      <c r="B862" s="723">
        <v>8.9786640000000002</v>
      </c>
    </row>
    <row r="863" spans="1:2">
      <c r="A863" s="727">
        <v>40344</v>
      </c>
      <c r="B863" s="723">
        <v>8.9999979999999997</v>
      </c>
    </row>
    <row r="864" spans="1:2">
      <c r="A864" s="727">
        <v>40345</v>
      </c>
      <c r="B864" s="723">
        <v>8.9333310000000008</v>
      </c>
    </row>
    <row r="865" spans="1:2">
      <c r="A865" s="727">
        <v>40346</v>
      </c>
      <c r="B865" s="723">
        <v>9.1333310000000001</v>
      </c>
    </row>
    <row r="866" spans="1:2">
      <c r="A866" s="727">
        <v>40347</v>
      </c>
      <c r="B866" s="723">
        <v>9.1333310000000001</v>
      </c>
    </row>
    <row r="867" spans="1:2">
      <c r="A867" s="727">
        <v>40350</v>
      </c>
      <c r="B867" s="723">
        <v>8.8133309999999998</v>
      </c>
    </row>
    <row r="868" spans="1:2">
      <c r="A868" s="727">
        <v>40351</v>
      </c>
      <c r="B868" s="723">
        <v>8.6986650000000001</v>
      </c>
    </row>
    <row r="869" spans="1:2">
      <c r="A869" s="727">
        <v>40352</v>
      </c>
      <c r="B869" s="723">
        <v>8.4999979999999997</v>
      </c>
    </row>
    <row r="870" spans="1:2">
      <c r="A870" s="727">
        <v>40353</v>
      </c>
      <c r="B870" s="723">
        <v>8.3333309999999994</v>
      </c>
    </row>
    <row r="871" spans="1:2">
      <c r="A871" s="727">
        <v>40354</v>
      </c>
      <c r="B871" s="723">
        <v>8.553998</v>
      </c>
    </row>
    <row r="872" spans="1:2">
      <c r="A872" s="727">
        <v>40357</v>
      </c>
      <c r="B872" s="723">
        <v>8.9993320000000008</v>
      </c>
    </row>
    <row r="873" spans="1:2">
      <c r="A873" s="727">
        <v>40358</v>
      </c>
      <c r="B873" s="723">
        <v>8.9933309999999995</v>
      </c>
    </row>
    <row r="874" spans="1:2">
      <c r="A874" s="727">
        <v>40359</v>
      </c>
      <c r="B874" s="723">
        <v>8.9299979999999994</v>
      </c>
    </row>
    <row r="875" spans="1:2">
      <c r="A875" s="727">
        <v>40360</v>
      </c>
      <c r="B875" s="723">
        <v>8.7666640000000005</v>
      </c>
    </row>
    <row r="876" spans="1:2">
      <c r="A876" s="727">
        <v>40361</v>
      </c>
      <c r="B876" s="723">
        <v>8.5333310000000004</v>
      </c>
    </row>
    <row r="877" spans="1:2">
      <c r="A877" s="727">
        <v>40364</v>
      </c>
      <c r="B877" s="723">
        <v>8.3999980000000001</v>
      </c>
    </row>
    <row r="878" spans="1:2">
      <c r="A878" s="727">
        <v>40365</v>
      </c>
      <c r="B878" s="723">
        <v>8.286664</v>
      </c>
    </row>
    <row r="879" spans="1:2">
      <c r="A879" s="727">
        <v>40366</v>
      </c>
      <c r="B879" s="723">
        <v>8.4439980000000006</v>
      </c>
    </row>
    <row r="880" spans="1:2">
      <c r="A880" s="727">
        <v>40367</v>
      </c>
      <c r="B880" s="723">
        <v>8.5999979999999994</v>
      </c>
    </row>
    <row r="881" spans="1:2">
      <c r="A881" s="727">
        <v>40371</v>
      </c>
      <c r="B881" s="723">
        <v>8.8666640000000001</v>
      </c>
    </row>
    <row r="882" spans="1:2">
      <c r="A882" s="727">
        <v>40372</v>
      </c>
      <c r="B882" s="723">
        <v>8.7999980000000004</v>
      </c>
    </row>
    <row r="883" spans="1:2">
      <c r="A883" s="727">
        <v>40373</v>
      </c>
      <c r="B883" s="723">
        <v>8.7773310000000002</v>
      </c>
    </row>
    <row r="884" spans="1:2">
      <c r="A884" s="727">
        <v>40374</v>
      </c>
      <c r="B884" s="723">
        <v>8.7326650000000008</v>
      </c>
    </row>
    <row r="885" spans="1:2">
      <c r="A885" s="727">
        <v>40375</v>
      </c>
      <c r="B885" s="723">
        <v>8.6266649999999991</v>
      </c>
    </row>
    <row r="886" spans="1:2">
      <c r="A886" s="727">
        <v>40378</v>
      </c>
      <c r="B886" s="723">
        <v>8.6659980000000001</v>
      </c>
    </row>
    <row r="887" spans="1:2">
      <c r="A887" s="727">
        <v>40379</v>
      </c>
      <c r="B887" s="723">
        <v>8.7466640000000009</v>
      </c>
    </row>
    <row r="888" spans="1:2">
      <c r="A888" s="727">
        <v>40380</v>
      </c>
      <c r="B888" s="723">
        <v>8.8666640000000001</v>
      </c>
    </row>
    <row r="889" spans="1:2">
      <c r="A889" s="727">
        <v>40381</v>
      </c>
      <c r="B889" s="723">
        <v>8.8666640000000001</v>
      </c>
    </row>
    <row r="890" spans="1:2">
      <c r="A890" s="727">
        <v>40382</v>
      </c>
      <c r="B890" s="723">
        <v>8.8999980000000001</v>
      </c>
    </row>
    <row r="891" spans="1:2">
      <c r="A891" s="727">
        <v>40385</v>
      </c>
      <c r="B891" s="723">
        <v>8.8666640000000001</v>
      </c>
    </row>
    <row r="892" spans="1:2">
      <c r="A892" s="727">
        <v>40386</v>
      </c>
      <c r="B892" s="723">
        <v>8.8666640000000001</v>
      </c>
    </row>
    <row r="893" spans="1:2">
      <c r="A893" s="727">
        <v>40387</v>
      </c>
      <c r="B893" s="723">
        <v>8.9666639999999997</v>
      </c>
    </row>
    <row r="894" spans="1:2">
      <c r="A894" s="727">
        <v>40388</v>
      </c>
      <c r="B894" s="723">
        <v>8.7333309999999997</v>
      </c>
    </row>
    <row r="895" spans="1:2">
      <c r="A895" s="727">
        <v>40389</v>
      </c>
      <c r="B895" s="723">
        <v>8.5939969999999999</v>
      </c>
    </row>
    <row r="896" spans="1:2">
      <c r="A896" s="727">
        <v>40392</v>
      </c>
      <c r="B896" s="723">
        <v>8.6333310000000001</v>
      </c>
    </row>
    <row r="897" spans="1:2">
      <c r="A897" s="727">
        <v>40393</v>
      </c>
      <c r="B897" s="723">
        <v>8.5333310000000004</v>
      </c>
    </row>
    <row r="898" spans="1:2">
      <c r="A898" s="727">
        <v>40394</v>
      </c>
      <c r="B898" s="723">
        <v>8.4333310000000008</v>
      </c>
    </row>
    <row r="899" spans="1:2">
      <c r="A899" s="727">
        <v>40395</v>
      </c>
      <c r="B899" s="723">
        <v>8.3966639999999995</v>
      </c>
    </row>
    <row r="900" spans="1:2">
      <c r="A900" s="727">
        <v>40396</v>
      </c>
      <c r="B900" s="723">
        <v>8.0846640000000001</v>
      </c>
    </row>
    <row r="901" spans="1:2">
      <c r="A901" s="727">
        <v>40399</v>
      </c>
      <c r="B901" s="723">
        <v>8.3333309999999994</v>
      </c>
    </row>
    <row r="902" spans="1:2">
      <c r="A902" s="727">
        <v>40400</v>
      </c>
      <c r="B902" s="723">
        <v>8.3319980000000005</v>
      </c>
    </row>
    <row r="903" spans="1:2">
      <c r="A903" s="727">
        <v>40401</v>
      </c>
      <c r="B903" s="723">
        <v>8.2533309999999993</v>
      </c>
    </row>
    <row r="904" spans="1:2">
      <c r="A904" s="727">
        <v>40402</v>
      </c>
      <c r="B904" s="723">
        <v>8.2646639999999998</v>
      </c>
    </row>
    <row r="905" spans="1:2">
      <c r="A905" s="727">
        <v>40403</v>
      </c>
      <c r="B905" s="723">
        <v>8.2333309999999997</v>
      </c>
    </row>
    <row r="906" spans="1:2">
      <c r="A906" s="727">
        <v>40406</v>
      </c>
      <c r="B906" s="723">
        <v>8.2659979999999997</v>
      </c>
    </row>
    <row r="907" spans="1:2">
      <c r="A907" s="727">
        <v>40407</v>
      </c>
      <c r="B907" s="723">
        <v>8.2659979999999997</v>
      </c>
    </row>
    <row r="908" spans="1:2">
      <c r="A908" s="727">
        <v>40408</v>
      </c>
      <c r="B908" s="723">
        <v>8.1999980000000008</v>
      </c>
    </row>
    <row r="909" spans="1:2">
      <c r="A909" s="727">
        <v>40409</v>
      </c>
      <c r="B909" s="723">
        <v>8.1346640000000008</v>
      </c>
    </row>
    <row r="910" spans="1:2">
      <c r="A910" s="727">
        <v>40410</v>
      </c>
      <c r="B910" s="723">
        <v>8.1993320000000001</v>
      </c>
    </row>
    <row r="911" spans="1:2">
      <c r="A911" s="727">
        <v>40413</v>
      </c>
      <c r="B911" s="723">
        <v>8.0999979999999994</v>
      </c>
    </row>
    <row r="912" spans="1:2">
      <c r="A912" s="727">
        <v>40414</v>
      </c>
      <c r="B912" s="723">
        <v>8.1673310000000008</v>
      </c>
    </row>
    <row r="913" spans="1:2">
      <c r="A913" s="727">
        <v>40415</v>
      </c>
      <c r="B913" s="723">
        <v>8.6326649999999994</v>
      </c>
    </row>
    <row r="914" spans="1:2">
      <c r="A914" s="727">
        <v>40416</v>
      </c>
      <c r="B914" s="723">
        <v>8.5666639999999994</v>
      </c>
    </row>
    <row r="915" spans="1:2">
      <c r="A915" s="727">
        <v>40417</v>
      </c>
      <c r="B915" s="723">
        <v>8.5666639999999994</v>
      </c>
    </row>
    <row r="916" spans="1:2">
      <c r="A916" s="727">
        <v>40420</v>
      </c>
      <c r="B916" s="723">
        <v>8.5326649999999997</v>
      </c>
    </row>
    <row r="917" spans="1:2">
      <c r="A917" s="727">
        <v>40421</v>
      </c>
      <c r="B917" s="723">
        <v>8.6666640000000008</v>
      </c>
    </row>
    <row r="918" spans="1:2">
      <c r="A918" s="727">
        <v>40422</v>
      </c>
      <c r="B918" s="723">
        <v>8.8966639999999995</v>
      </c>
    </row>
    <row r="919" spans="1:2">
      <c r="A919" s="727">
        <v>40423</v>
      </c>
      <c r="B919" s="723">
        <v>9.0666639999999994</v>
      </c>
    </row>
    <row r="920" spans="1:2">
      <c r="A920" s="727">
        <v>40424</v>
      </c>
      <c r="B920" s="723">
        <v>9.1799970000000002</v>
      </c>
    </row>
    <row r="921" spans="1:2">
      <c r="A921" s="727">
        <v>40427</v>
      </c>
      <c r="B921" s="723">
        <v>9.0599980000000002</v>
      </c>
    </row>
    <row r="922" spans="1:2">
      <c r="A922" s="727">
        <v>40429</v>
      </c>
      <c r="B922" s="723">
        <v>9.0659980000000004</v>
      </c>
    </row>
    <row r="923" spans="1:2">
      <c r="A923" s="727">
        <v>40430</v>
      </c>
      <c r="B923" s="723">
        <v>9.2666640000000005</v>
      </c>
    </row>
    <row r="924" spans="1:2">
      <c r="A924" s="727">
        <v>40431</v>
      </c>
      <c r="B924" s="723">
        <v>9.2666640000000005</v>
      </c>
    </row>
    <row r="925" spans="1:2">
      <c r="A925" s="727">
        <v>40434</v>
      </c>
      <c r="B925" s="723">
        <v>9.3133309999999998</v>
      </c>
    </row>
    <row r="926" spans="1:2">
      <c r="A926" s="727">
        <v>40435</v>
      </c>
      <c r="B926" s="723">
        <v>9.3333309999999994</v>
      </c>
    </row>
    <row r="927" spans="1:2">
      <c r="A927" s="727">
        <v>40436</v>
      </c>
      <c r="B927" s="723">
        <v>9.3333309999999994</v>
      </c>
    </row>
    <row r="928" spans="1:2">
      <c r="A928" s="727">
        <v>40437</v>
      </c>
      <c r="B928" s="723">
        <v>9.1919970000000006</v>
      </c>
    </row>
    <row r="929" spans="1:2">
      <c r="A929" s="727">
        <v>40438</v>
      </c>
      <c r="B929" s="723">
        <v>8.9999979999999997</v>
      </c>
    </row>
    <row r="930" spans="1:2">
      <c r="A930" s="727">
        <v>40441</v>
      </c>
      <c r="B930" s="723">
        <v>9.0666639999999994</v>
      </c>
    </row>
    <row r="931" spans="1:2">
      <c r="A931" s="727">
        <v>40442</v>
      </c>
      <c r="B931" s="723">
        <v>8.8533310000000007</v>
      </c>
    </row>
    <row r="932" spans="1:2">
      <c r="A932" s="727">
        <v>40443</v>
      </c>
      <c r="B932" s="723">
        <v>8.7999980000000004</v>
      </c>
    </row>
    <row r="933" spans="1:2">
      <c r="A933" s="727">
        <v>40444</v>
      </c>
      <c r="B933" s="723">
        <v>8.786664</v>
      </c>
    </row>
    <row r="934" spans="1:2">
      <c r="A934" s="727">
        <v>40445</v>
      </c>
      <c r="B934" s="723">
        <v>8.7333309999999997</v>
      </c>
    </row>
    <row r="935" spans="1:2">
      <c r="A935" s="727">
        <v>40448</v>
      </c>
      <c r="B935" s="723">
        <v>8.7499979999999997</v>
      </c>
    </row>
    <row r="936" spans="1:2">
      <c r="A936" s="727">
        <v>40449</v>
      </c>
      <c r="B936" s="723">
        <v>8.5333310000000004</v>
      </c>
    </row>
    <row r="937" spans="1:2">
      <c r="A937" s="727">
        <v>40450</v>
      </c>
      <c r="B937" s="723">
        <v>8.3066650000000006</v>
      </c>
    </row>
    <row r="938" spans="1:2">
      <c r="A938" s="727">
        <v>40451</v>
      </c>
      <c r="B938" s="723">
        <v>8.6599979999999999</v>
      </c>
    </row>
    <row r="939" spans="1:2">
      <c r="A939" s="727">
        <v>40452</v>
      </c>
      <c r="B939" s="723">
        <v>8.9326650000000001</v>
      </c>
    </row>
    <row r="940" spans="1:2">
      <c r="A940" s="727">
        <v>40455</v>
      </c>
      <c r="B940" s="723">
        <v>9.1259979999999992</v>
      </c>
    </row>
    <row r="941" spans="1:2">
      <c r="A941" s="727">
        <v>40456</v>
      </c>
      <c r="B941" s="723">
        <v>9.4666639999999997</v>
      </c>
    </row>
    <row r="942" spans="1:2">
      <c r="A942" s="727">
        <v>40457</v>
      </c>
      <c r="B942" s="723">
        <v>9.1999980000000008</v>
      </c>
    </row>
    <row r="943" spans="1:2">
      <c r="A943" s="727">
        <v>40458</v>
      </c>
      <c r="B943" s="723">
        <v>9.1999980000000008</v>
      </c>
    </row>
    <row r="944" spans="1:2">
      <c r="A944" s="727">
        <v>40459</v>
      </c>
      <c r="B944" s="723">
        <v>9.3326650000000004</v>
      </c>
    </row>
    <row r="945" spans="1:2">
      <c r="A945" s="727">
        <v>40462</v>
      </c>
      <c r="B945" s="723">
        <v>9.7133310000000002</v>
      </c>
    </row>
    <row r="946" spans="1:2">
      <c r="A946" s="727">
        <v>40464</v>
      </c>
      <c r="B946" s="723">
        <v>9.9659980000000008</v>
      </c>
    </row>
    <row r="947" spans="1:2">
      <c r="A947" s="727">
        <v>40465</v>
      </c>
      <c r="B947" s="723">
        <v>9.9999979999999997</v>
      </c>
    </row>
    <row r="948" spans="1:2">
      <c r="A948" s="727">
        <v>40466</v>
      </c>
      <c r="B948" s="723">
        <v>9.9993320000000008</v>
      </c>
    </row>
    <row r="949" spans="1:2">
      <c r="A949" s="727">
        <v>40469</v>
      </c>
      <c r="B949" s="723">
        <v>9.7999980000000004</v>
      </c>
    </row>
    <row r="950" spans="1:2">
      <c r="A950" s="727">
        <v>40470</v>
      </c>
      <c r="B950" s="723">
        <v>9.6666640000000008</v>
      </c>
    </row>
    <row r="951" spans="1:2">
      <c r="A951" s="727">
        <v>40471</v>
      </c>
      <c r="B951" s="723">
        <v>9.6533309999999997</v>
      </c>
    </row>
    <row r="952" spans="1:2">
      <c r="A952" s="727">
        <v>40472</v>
      </c>
      <c r="B952" s="723">
        <v>9.6666640000000008</v>
      </c>
    </row>
    <row r="953" spans="1:2">
      <c r="A953" s="727">
        <v>40473</v>
      </c>
      <c r="B953" s="723">
        <v>9.6666640000000008</v>
      </c>
    </row>
    <row r="954" spans="1:2">
      <c r="A954" s="727">
        <v>40476</v>
      </c>
      <c r="B954" s="723">
        <v>9.4733309999999999</v>
      </c>
    </row>
    <row r="955" spans="1:2">
      <c r="A955" s="727">
        <v>40477</v>
      </c>
      <c r="B955" s="723">
        <v>9.6333310000000001</v>
      </c>
    </row>
    <row r="956" spans="1:2">
      <c r="A956" s="727">
        <v>40478</v>
      </c>
      <c r="B956" s="723">
        <v>9.5966640000000005</v>
      </c>
    </row>
    <row r="957" spans="1:2">
      <c r="A957" s="727">
        <v>40479</v>
      </c>
      <c r="B957" s="723">
        <v>9.9999979999999997</v>
      </c>
    </row>
    <row r="958" spans="1:2">
      <c r="A958" s="727">
        <v>40480</v>
      </c>
      <c r="B958" s="723">
        <v>10.466664</v>
      </c>
    </row>
    <row r="959" spans="1:2">
      <c r="A959" s="727">
        <v>40483</v>
      </c>
      <c r="B959" s="723">
        <v>10.666664000000001</v>
      </c>
    </row>
    <row r="960" spans="1:2">
      <c r="A960" s="727">
        <v>40485</v>
      </c>
      <c r="B960" s="723">
        <v>10.833330999999999</v>
      </c>
    </row>
    <row r="961" spans="1:2">
      <c r="A961" s="727">
        <v>40486</v>
      </c>
      <c r="B961" s="723">
        <v>10.733331</v>
      </c>
    </row>
    <row r="962" spans="1:2">
      <c r="A962" s="727">
        <v>40487</v>
      </c>
      <c r="B962" s="723">
        <v>10.666664000000001</v>
      </c>
    </row>
    <row r="963" spans="1:2">
      <c r="A963" s="727">
        <v>40490</v>
      </c>
      <c r="B963" s="723">
        <v>10.167331000000001</v>
      </c>
    </row>
    <row r="964" spans="1:2">
      <c r="A964" s="727">
        <v>40491</v>
      </c>
      <c r="B964" s="723">
        <v>10.132664999999999</v>
      </c>
    </row>
    <row r="965" spans="1:2">
      <c r="A965" s="727">
        <v>40492</v>
      </c>
      <c r="B965" s="723">
        <v>9.8579980000000003</v>
      </c>
    </row>
    <row r="966" spans="1:2">
      <c r="A966" s="727">
        <v>40493</v>
      </c>
      <c r="B966" s="723">
        <v>10.033331</v>
      </c>
    </row>
    <row r="967" spans="1:2">
      <c r="A967" s="727">
        <v>40494</v>
      </c>
      <c r="B967" s="723">
        <v>9.7999980000000004</v>
      </c>
    </row>
    <row r="968" spans="1:2">
      <c r="A968" s="727">
        <v>40498</v>
      </c>
      <c r="B968" s="723">
        <v>9.8666640000000001</v>
      </c>
    </row>
    <row r="969" spans="1:2">
      <c r="A969" s="727">
        <v>40499</v>
      </c>
      <c r="B969" s="723">
        <v>10.299998</v>
      </c>
    </row>
    <row r="970" spans="1:2">
      <c r="A970" s="727">
        <v>40500</v>
      </c>
      <c r="B970" s="723">
        <v>10.632664999999999</v>
      </c>
    </row>
    <row r="971" spans="1:2">
      <c r="A971" s="727">
        <v>40501</v>
      </c>
      <c r="B971" s="723">
        <v>10.666664000000001</v>
      </c>
    </row>
    <row r="972" spans="1:2">
      <c r="A972" s="727">
        <v>40504</v>
      </c>
      <c r="B972" s="723">
        <v>10.699998000000001</v>
      </c>
    </row>
    <row r="973" spans="1:2">
      <c r="A973" s="727">
        <v>40505</v>
      </c>
      <c r="B973" s="723">
        <v>10.333330999999999</v>
      </c>
    </row>
    <row r="974" spans="1:2">
      <c r="A974" s="727">
        <v>40506</v>
      </c>
      <c r="B974" s="723">
        <v>10.759998</v>
      </c>
    </row>
    <row r="975" spans="1:2">
      <c r="A975" s="727">
        <v>40507</v>
      </c>
      <c r="B975" s="723">
        <v>10.922665</v>
      </c>
    </row>
    <row r="976" spans="1:2">
      <c r="A976" s="727">
        <v>40508</v>
      </c>
      <c r="B976" s="723">
        <v>10.933331000000001</v>
      </c>
    </row>
    <row r="977" spans="1:2">
      <c r="A977" s="727">
        <v>40511</v>
      </c>
      <c r="B977" s="723">
        <v>10.851331</v>
      </c>
    </row>
    <row r="978" spans="1:2">
      <c r="A978" s="727">
        <v>40512</v>
      </c>
      <c r="B978" s="723">
        <v>11.357331</v>
      </c>
    </row>
    <row r="979" spans="1:2">
      <c r="A979" s="727">
        <v>40513</v>
      </c>
      <c r="B979" s="723">
        <v>10.999998</v>
      </c>
    </row>
    <row r="980" spans="1:2">
      <c r="A980" s="727">
        <v>40514</v>
      </c>
      <c r="B980" s="723">
        <v>11.632664999999999</v>
      </c>
    </row>
    <row r="981" spans="1:2">
      <c r="A981" s="727">
        <v>40515</v>
      </c>
      <c r="B981" s="723">
        <v>11.732665000000001</v>
      </c>
    </row>
    <row r="982" spans="1:2">
      <c r="A982" s="727">
        <v>40518</v>
      </c>
      <c r="B982" s="723">
        <v>11.966664</v>
      </c>
    </row>
    <row r="983" spans="1:2">
      <c r="A983" s="727">
        <v>40519</v>
      </c>
      <c r="B983" s="723">
        <v>11.926665</v>
      </c>
    </row>
    <row r="984" spans="1:2">
      <c r="A984" s="727">
        <v>40520</v>
      </c>
      <c r="B984" s="723">
        <v>11.599997999999999</v>
      </c>
    </row>
    <row r="985" spans="1:2">
      <c r="A985" s="727">
        <v>40521</v>
      </c>
      <c r="B985" s="723">
        <v>11.666664000000001</v>
      </c>
    </row>
    <row r="986" spans="1:2">
      <c r="A986" s="727">
        <v>40522</v>
      </c>
      <c r="B986" s="723">
        <v>11.733331</v>
      </c>
    </row>
    <row r="987" spans="1:2">
      <c r="A987" s="727">
        <v>40525</v>
      </c>
      <c r="B987" s="723">
        <v>11.599997999999999</v>
      </c>
    </row>
    <row r="988" spans="1:2">
      <c r="A988" s="727">
        <v>40526</v>
      </c>
      <c r="B988" s="723">
        <v>11.599997999999999</v>
      </c>
    </row>
    <row r="989" spans="1:2">
      <c r="A989" s="727">
        <v>40527</v>
      </c>
      <c r="B989" s="723">
        <v>11.333330999999999</v>
      </c>
    </row>
    <row r="990" spans="1:2">
      <c r="A990" s="727">
        <v>40528</v>
      </c>
      <c r="B990" s="723">
        <v>11.399998</v>
      </c>
    </row>
    <row r="991" spans="1:2">
      <c r="A991" s="727">
        <v>40529</v>
      </c>
      <c r="B991" s="723">
        <v>11.333330999999999</v>
      </c>
    </row>
    <row r="992" spans="1:2">
      <c r="A992" s="727">
        <v>40532</v>
      </c>
      <c r="B992" s="723">
        <v>11.199998000000001</v>
      </c>
    </row>
    <row r="993" spans="1:2">
      <c r="A993" s="727">
        <v>40533</v>
      </c>
      <c r="B993" s="723">
        <v>11.387997</v>
      </c>
    </row>
    <row r="994" spans="1:2">
      <c r="A994" s="727">
        <v>40534</v>
      </c>
      <c r="B994" s="723">
        <v>10.999998</v>
      </c>
    </row>
    <row r="995" spans="1:2">
      <c r="A995" s="727">
        <v>40535</v>
      </c>
      <c r="B995" s="723">
        <v>11.399998</v>
      </c>
    </row>
    <row r="996" spans="1:2">
      <c r="A996" s="727">
        <v>40539</v>
      </c>
      <c r="B996" s="723">
        <v>11.219998</v>
      </c>
    </row>
    <row r="997" spans="1:2">
      <c r="A997" s="727">
        <v>40540</v>
      </c>
      <c r="B997" s="723">
        <v>11.159998</v>
      </c>
    </row>
    <row r="998" spans="1:2">
      <c r="A998" s="727">
        <v>40541</v>
      </c>
      <c r="B998" s="723">
        <v>11.151331000000001</v>
      </c>
    </row>
    <row r="999" spans="1:2">
      <c r="A999" s="727">
        <v>40542</v>
      </c>
      <c r="B999" s="723">
        <v>11.266664</v>
      </c>
    </row>
    <row r="1000" spans="1:2">
      <c r="A1000" s="727">
        <v>40546</v>
      </c>
      <c r="B1000" s="723">
        <v>11.599997999999999</v>
      </c>
    </row>
    <row r="1001" spans="1:2">
      <c r="A1001" s="727">
        <v>40547</v>
      </c>
      <c r="B1001" s="723">
        <v>11.466664</v>
      </c>
    </row>
    <row r="1002" spans="1:2">
      <c r="A1002" s="727">
        <v>40548</v>
      </c>
      <c r="B1002" s="723">
        <v>11.333330999999999</v>
      </c>
    </row>
    <row r="1003" spans="1:2">
      <c r="A1003" s="727">
        <v>40549</v>
      </c>
      <c r="B1003" s="723">
        <v>11.299998</v>
      </c>
    </row>
    <row r="1004" spans="1:2">
      <c r="A1004" s="727">
        <v>40550</v>
      </c>
      <c r="B1004" s="723">
        <v>11.233331</v>
      </c>
    </row>
    <row r="1005" spans="1:2">
      <c r="A1005" s="727">
        <v>40553</v>
      </c>
      <c r="B1005" s="723">
        <v>11.592663999999999</v>
      </c>
    </row>
    <row r="1006" spans="1:2">
      <c r="A1006" s="727">
        <v>40554</v>
      </c>
      <c r="B1006" s="723">
        <v>11.519997999999999</v>
      </c>
    </row>
    <row r="1007" spans="1:2">
      <c r="A1007" s="727">
        <v>40555</v>
      </c>
      <c r="B1007" s="723">
        <v>11.686664</v>
      </c>
    </row>
    <row r="1008" spans="1:2">
      <c r="A1008" s="727">
        <v>40556</v>
      </c>
      <c r="B1008" s="723">
        <v>11.659998</v>
      </c>
    </row>
    <row r="1009" spans="1:2">
      <c r="A1009" s="727">
        <v>40557</v>
      </c>
      <c r="B1009" s="723">
        <v>11.506665</v>
      </c>
    </row>
    <row r="1010" spans="1:2">
      <c r="A1010" s="727">
        <v>40560</v>
      </c>
      <c r="B1010" s="723">
        <v>11.533331</v>
      </c>
    </row>
    <row r="1011" spans="1:2">
      <c r="A1011" s="727">
        <v>40561</v>
      </c>
      <c r="B1011" s="723">
        <v>11.966664</v>
      </c>
    </row>
    <row r="1012" spans="1:2">
      <c r="A1012" s="727">
        <v>40562</v>
      </c>
      <c r="B1012" s="723">
        <v>11.899998</v>
      </c>
    </row>
    <row r="1013" spans="1:2">
      <c r="A1013" s="727">
        <v>40563</v>
      </c>
      <c r="B1013" s="723">
        <v>11.399998</v>
      </c>
    </row>
    <row r="1014" spans="1:2">
      <c r="A1014" s="727">
        <v>40564</v>
      </c>
      <c r="B1014" s="723">
        <v>11.199998000000001</v>
      </c>
    </row>
    <row r="1015" spans="1:2">
      <c r="A1015" s="727">
        <v>40567</v>
      </c>
      <c r="B1015" s="723">
        <v>11.399998</v>
      </c>
    </row>
    <row r="1016" spans="1:2">
      <c r="A1016" s="727">
        <v>40569</v>
      </c>
      <c r="B1016" s="723">
        <v>11.519997999999999</v>
      </c>
    </row>
    <row r="1017" spans="1:2">
      <c r="A1017" s="727">
        <v>40570</v>
      </c>
      <c r="B1017" s="723">
        <v>11.199998000000001</v>
      </c>
    </row>
    <row r="1018" spans="1:2">
      <c r="A1018" s="727">
        <v>40571</v>
      </c>
      <c r="B1018" s="723">
        <v>10.503330999999999</v>
      </c>
    </row>
    <row r="1019" spans="1:2">
      <c r="A1019" s="727">
        <v>40574</v>
      </c>
      <c r="B1019" s="723">
        <v>10.799998</v>
      </c>
    </row>
    <row r="1020" spans="1:2">
      <c r="A1020" s="727">
        <v>40575</v>
      </c>
      <c r="B1020" s="723">
        <v>11.133331</v>
      </c>
    </row>
    <row r="1021" spans="1:2">
      <c r="A1021" s="727">
        <v>40576</v>
      </c>
      <c r="B1021" s="723">
        <v>10.909331</v>
      </c>
    </row>
    <row r="1022" spans="1:2">
      <c r="A1022" s="727">
        <v>40577</v>
      </c>
      <c r="B1022" s="723">
        <v>10.766664</v>
      </c>
    </row>
    <row r="1023" spans="1:2">
      <c r="A1023" s="727">
        <v>40578</v>
      </c>
      <c r="B1023" s="723">
        <v>10.533331</v>
      </c>
    </row>
    <row r="1024" spans="1:2">
      <c r="A1024" s="727">
        <v>40581</v>
      </c>
      <c r="B1024" s="723">
        <v>10.387331</v>
      </c>
    </row>
    <row r="1025" spans="1:2">
      <c r="A1025" s="727">
        <v>40582</v>
      </c>
      <c r="B1025" s="723">
        <v>10.366664</v>
      </c>
    </row>
    <row r="1026" spans="1:2">
      <c r="A1026" s="727">
        <v>40583</v>
      </c>
      <c r="B1026" s="723">
        <v>10.266664</v>
      </c>
    </row>
    <row r="1027" spans="1:2">
      <c r="A1027" s="727">
        <v>40584</v>
      </c>
      <c r="B1027" s="723">
        <v>9.7333309999999997</v>
      </c>
    </row>
    <row r="1028" spans="1:2">
      <c r="A1028" s="727">
        <v>40585</v>
      </c>
      <c r="B1028" s="723">
        <v>10.167331000000001</v>
      </c>
    </row>
    <row r="1029" spans="1:2">
      <c r="A1029" s="727">
        <v>40588</v>
      </c>
      <c r="B1029" s="723">
        <v>10.799998</v>
      </c>
    </row>
    <row r="1030" spans="1:2">
      <c r="A1030" s="727">
        <v>40589</v>
      </c>
      <c r="B1030" s="723">
        <v>10.933331000000001</v>
      </c>
    </row>
    <row r="1031" spans="1:2">
      <c r="A1031" s="727">
        <v>40590</v>
      </c>
      <c r="B1031" s="723">
        <v>11.066663999999999</v>
      </c>
    </row>
    <row r="1032" spans="1:2">
      <c r="A1032" s="727">
        <v>40591</v>
      </c>
      <c r="B1032" s="723">
        <v>11.049998</v>
      </c>
    </row>
    <row r="1033" spans="1:2">
      <c r="A1033" s="727">
        <v>40592</v>
      </c>
      <c r="B1033" s="723">
        <v>10.911998000000001</v>
      </c>
    </row>
    <row r="1034" spans="1:2">
      <c r="A1034" s="727">
        <v>40595</v>
      </c>
      <c r="B1034" s="723">
        <v>10.699998000000001</v>
      </c>
    </row>
    <row r="1035" spans="1:2">
      <c r="A1035" s="727">
        <v>40596</v>
      </c>
      <c r="B1035" s="723">
        <v>10.533331</v>
      </c>
    </row>
    <row r="1036" spans="1:2">
      <c r="A1036" s="727">
        <v>40597</v>
      </c>
      <c r="B1036" s="723">
        <v>10.343997999999999</v>
      </c>
    </row>
    <row r="1037" spans="1:2">
      <c r="A1037" s="727">
        <v>40598</v>
      </c>
      <c r="B1037" s="723">
        <v>10.133331</v>
      </c>
    </row>
    <row r="1038" spans="1:2">
      <c r="A1038" s="727">
        <v>40599</v>
      </c>
      <c r="B1038" s="723">
        <v>10.133331</v>
      </c>
    </row>
    <row r="1039" spans="1:2">
      <c r="A1039" s="727">
        <v>40602</v>
      </c>
      <c r="B1039" s="723">
        <v>10.463331</v>
      </c>
    </row>
    <row r="1040" spans="1:2">
      <c r="A1040" s="727">
        <v>40603</v>
      </c>
      <c r="B1040" s="723">
        <v>10.499998</v>
      </c>
    </row>
    <row r="1041" spans="1:2">
      <c r="A1041" s="727">
        <v>40604</v>
      </c>
      <c r="B1041" s="723">
        <v>10.766664</v>
      </c>
    </row>
    <row r="1042" spans="1:2">
      <c r="A1042" s="727">
        <v>40605</v>
      </c>
      <c r="B1042" s="723">
        <v>10.866664</v>
      </c>
    </row>
    <row r="1043" spans="1:2">
      <c r="A1043" s="727">
        <v>40606</v>
      </c>
      <c r="B1043" s="723">
        <v>10.519997999999999</v>
      </c>
    </row>
    <row r="1044" spans="1:2">
      <c r="A1044" s="727">
        <v>40611</v>
      </c>
      <c r="B1044" s="723">
        <v>11.066663999999999</v>
      </c>
    </row>
    <row r="1045" spans="1:2">
      <c r="A1045" s="727">
        <v>40612</v>
      </c>
      <c r="B1045" s="723">
        <v>11.099999</v>
      </c>
    </row>
    <row r="1046" spans="1:2">
      <c r="A1046" s="727">
        <v>40613</v>
      </c>
      <c r="B1046" s="723">
        <v>10.933332</v>
      </c>
    </row>
    <row r="1047" spans="1:2">
      <c r="A1047" s="727">
        <v>40616</v>
      </c>
      <c r="B1047" s="723">
        <v>11.033332</v>
      </c>
    </row>
    <row r="1048" spans="1:2">
      <c r="A1048" s="727">
        <v>40617</v>
      </c>
      <c r="B1048" s="723">
        <v>10.766665</v>
      </c>
    </row>
    <row r="1049" spans="1:2">
      <c r="A1049" s="727">
        <v>40618</v>
      </c>
      <c r="B1049" s="723">
        <v>10.766665</v>
      </c>
    </row>
    <row r="1050" spans="1:2">
      <c r="A1050" s="727">
        <v>40619</v>
      </c>
      <c r="B1050" s="723">
        <v>10.466665000000001</v>
      </c>
    </row>
    <row r="1051" spans="1:2">
      <c r="A1051" s="727">
        <v>40620</v>
      </c>
      <c r="B1051" s="723">
        <v>10.233332000000001</v>
      </c>
    </row>
    <row r="1052" spans="1:2">
      <c r="A1052" s="727">
        <v>40623</v>
      </c>
      <c r="B1052" s="723">
        <v>10.533332</v>
      </c>
    </row>
    <row r="1053" spans="1:2">
      <c r="A1053" s="727">
        <v>40624</v>
      </c>
      <c r="B1053" s="723">
        <v>10.7</v>
      </c>
    </row>
    <row r="1054" spans="1:2">
      <c r="A1054" s="727">
        <v>40625</v>
      </c>
      <c r="B1054" s="723">
        <v>10.466666</v>
      </c>
    </row>
    <row r="1055" spans="1:2">
      <c r="A1055" s="727">
        <v>40626</v>
      </c>
      <c r="B1055" s="723">
        <v>10.7</v>
      </c>
    </row>
    <row r="1056" spans="1:2">
      <c r="A1056" s="727">
        <v>40627</v>
      </c>
      <c r="B1056" s="723">
        <v>10.4</v>
      </c>
    </row>
    <row r="1057" spans="1:2">
      <c r="A1057" s="727">
        <v>40630</v>
      </c>
      <c r="B1057" s="723">
        <v>10.613333000000001</v>
      </c>
    </row>
    <row r="1058" spans="1:2">
      <c r="A1058" s="727">
        <v>40631</v>
      </c>
      <c r="B1058" s="723">
        <v>10.529999</v>
      </c>
    </row>
    <row r="1059" spans="1:2">
      <c r="A1059" s="727">
        <v>40632</v>
      </c>
      <c r="B1059" s="723">
        <v>10.466666</v>
      </c>
    </row>
    <row r="1060" spans="1:2">
      <c r="A1060" s="727">
        <v>40633</v>
      </c>
      <c r="B1060" s="723">
        <v>10.449999</v>
      </c>
    </row>
    <row r="1061" spans="1:2">
      <c r="A1061" s="727">
        <v>40634</v>
      </c>
      <c r="B1061" s="723">
        <v>10.533333000000001</v>
      </c>
    </row>
    <row r="1062" spans="1:2">
      <c r="A1062" s="727">
        <v>40637</v>
      </c>
      <c r="B1062" s="723">
        <v>10.583332</v>
      </c>
    </row>
    <row r="1063" spans="1:2">
      <c r="A1063" s="727">
        <v>40638</v>
      </c>
      <c r="B1063" s="723">
        <v>10.629999</v>
      </c>
    </row>
    <row r="1064" spans="1:2">
      <c r="A1064" s="727">
        <v>40639</v>
      </c>
      <c r="B1064" s="723">
        <v>10.666665999999999</v>
      </c>
    </row>
    <row r="1065" spans="1:2">
      <c r="A1065" s="727">
        <v>40640</v>
      </c>
      <c r="B1065" s="723">
        <v>10.633333</v>
      </c>
    </row>
    <row r="1066" spans="1:2">
      <c r="A1066" s="727">
        <v>40641</v>
      </c>
      <c r="B1066" s="723">
        <v>10.549999</v>
      </c>
    </row>
    <row r="1067" spans="1:2">
      <c r="A1067" s="727">
        <v>40644</v>
      </c>
      <c r="B1067" s="723">
        <v>10.533333000000001</v>
      </c>
    </row>
    <row r="1068" spans="1:2">
      <c r="A1068" s="727">
        <v>40645</v>
      </c>
      <c r="B1068" s="723">
        <v>10.449999</v>
      </c>
    </row>
    <row r="1069" spans="1:2">
      <c r="A1069" s="727">
        <v>40646</v>
      </c>
      <c r="B1069" s="723">
        <v>10.333333</v>
      </c>
    </row>
    <row r="1070" spans="1:2">
      <c r="A1070" s="727">
        <v>40647</v>
      </c>
      <c r="B1070" s="723">
        <v>10.746665999999999</v>
      </c>
    </row>
    <row r="1071" spans="1:2">
      <c r="A1071" s="727">
        <v>40648</v>
      </c>
      <c r="B1071" s="723">
        <v>10.536666</v>
      </c>
    </row>
    <row r="1072" spans="1:2">
      <c r="A1072" s="727">
        <v>40651</v>
      </c>
      <c r="B1072" s="723">
        <v>10.549999</v>
      </c>
    </row>
    <row r="1073" spans="1:2">
      <c r="A1073" s="727">
        <v>40652</v>
      </c>
      <c r="B1073" s="723">
        <v>10.469999</v>
      </c>
    </row>
    <row r="1074" spans="1:2">
      <c r="A1074" s="727">
        <v>40653</v>
      </c>
      <c r="B1074" s="723">
        <v>10.5</v>
      </c>
    </row>
    <row r="1075" spans="1:2">
      <c r="A1075" s="727">
        <v>40658</v>
      </c>
      <c r="B1075" s="723">
        <v>10.39</v>
      </c>
    </row>
    <row r="1076" spans="1:2">
      <c r="A1076" s="727">
        <v>40659</v>
      </c>
      <c r="B1076" s="723">
        <v>10.4</v>
      </c>
    </row>
    <row r="1077" spans="1:2">
      <c r="A1077" s="727">
        <v>40660</v>
      </c>
      <c r="B1077" s="723">
        <v>10.3</v>
      </c>
    </row>
    <row r="1078" spans="1:2">
      <c r="A1078" s="727">
        <v>40661</v>
      </c>
      <c r="B1078" s="723">
        <v>10</v>
      </c>
    </row>
    <row r="1079" spans="1:2">
      <c r="A1079" s="727">
        <v>40662</v>
      </c>
      <c r="B1079" s="723">
        <v>10</v>
      </c>
    </row>
    <row r="1080" spans="1:2">
      <c r="A1080" s="727">
        <v>40665</v>
      </c>
      <c r="B1080" s="723">
        <v>10.166665999999999</v>
      </c>
    </row>
    <row r="1081" spans="1:2">
      <c r="A1081" s="727">
        <v>40666</v>
      </c>
      <c r="B1081" s="723">
        <v>10.469999</v>
      </c>
    </row>
    <row r="1082" spans="1:2">
      <c r="A1082" s="727">
        <v>40667</v>
      </c>
      <c r="B1082" s="723">
        <v>10.8</v>
      </c>
    </row>
    <row r="1083" spans="1:2">
      <c r="A1083" s="727">
        <v>40668</v>
      </c>
      <c r="B1083" s="723">
        <v>10.666665999999999</v>
      </c>
    </row>
    <row r="1084" spans="1:2">
      <c r="A1084" s="727">
        <v>40669</v>
      </c>
      <c r="B1084" s="723">
        <v>11</v>
      </c>
    </row>
    <row r="1085" spans="1:2">
      <c r="A1085" s="727">
        <v>40672</v>
      </c>
      <c r="B1085" s="723">
        <v>11.033333000000001</v>
      </c>
    </row>
    <row r="1086" spans="1:2">
      <c r="A1086" s="727">
        <v>40673</v>
      </c>
      <c r="B1086" s="723">
        <v>10.766666000000001</v>
      </c>
    </row>
    <row r="1087" spans="1:2">
      <c r="A1087" s="727">
        <v>40674</v>
      </c>
      <c r="B1087" s="723">
        <v>10.663332</v>
      </c>
    </row>
    <row r="1088" spans="1:2">
      <c r="A1088" s="727">
        <v>40675</v>
      </c>
      <c r="B1088" s="723">
        <v>10.349999</v>
      </c>
    </row>
    <row r="1089" spans="1:2">
      <c r="A1089" s="727">
        <v>40676</v>
      </c>
      <c r="B1089" s="723">
        <v>10.466666</v>
      </c>
    </row>
    <row r="1090" spans="1:2">
      <c r="A1090" s="727">
        <v>40679</v>
      </c>
      <c r="B1090" s="723">
        <v>10.466666</v>
      </c>
    </row>
    <row r="1091" spans="1:2">
      <c r="A1091" s="727">
        <v>40680</v>
      </c>
      <c r="B1091" s="723">
        <v>10.266666000000001</v>
      </c>
    </row>
    <row r="1092" spans="1:2">
      <c r="A1092" s="727">
        <v>40681</v>
      </c>
      <c r="B1092" s="723">
        <v>10.249999000000001</v>
      </c>
    </row>
    <row r="1093" spans="1:2">
      <c r="A1093" s="727">
        <v>40682</v>
      </c>
      <c r="B1093" s="723">
        <v>10.133333</v>
      </c>
    </row>
    <row r="1094" spans="1:2">
      <c r="A1094" s="727">
        <v>40683</v>
      </c>
      <c r="B1094" s="723">
        <v>10</v>
      </c>
    </row>
    <row r="1095" spans="1:2">
      <c r="A1095" s="727">
        <v>40686</v>
      </c>
      <c r="B1095" s="723">
        <v>10.166665999999999</v>
      </c>
    </row>
    <row r="1096" spans="1:2">
      <c r="A1096" s="727">
        <v>40687</v>
      </c>
      <c r="B1096" s="723">
        <v>10.476665000000001</v>
      </c>
    </row>
    <row r="1097" spans="1:2">
      <c r="A1097" s="727">
        <v>40688</v>
      </c>
      <c r="B1097" s="723">
        <v>10.503333</v>
      </c>
    </row>
    <row r="1098" spans="1:2">
      <c r="A1098" s="727">
        <v>40689</v>
      </c>
      <c r="B1098" s="723">
        <v>10.456666</v>
      </c>
    </row>
    <row r="1099" spans="1:2">
      <c r="A1099" s="727">
        <v>40690</v>
      </c>
      <c r="B1099" s="723">
        <v>10.416665999999999</v>
      </c>
    </row>
    <row r="1100" spans="1:2">
      <c r="A1100" s="727">
        <v>40693</v>
      </c>
      <c r="B1100" s="723">
        <v>10.243332000000001</v>
      </c>
    </row>
    <row r="1101" spans="1:2">
      <c r="A1101" s="727">
        <v>40694</v>
      </c>
      <c r="B1101" s="723">
        <v>10.5</v>
      </c>
    </row>
    <row r="1102" spans="1:2">
      <c r="A1102" s="727">
        <v>40695</v>
      </c>
      <c r="B1102" s="723">
        <v>10.466666</v>
      </c>
    </row>
    <row r="1103" spans="1:2">
      <c r="A1103" s="727">
        <v>40696</v>
      </c>
      <c r="B1103" s="723">
        <v>10.069998999999999</v>
      </c>
    </row>
    <row r="1104" spans="1:2">
      <c r="A1104" s="727">
        <v>40697</v>
      </c>
      <c r="B1104" s="723">
        <v>10.149998999999999</v>
      </c>
    </row>
    <row r="1105" spans="1:2">
      <c r="A1105" s="727">
        <v>40700</v>
      </c>
      <c r="B1105" s="723">
        <v>10.333333</v>
      </c>
    </row>
    <row r="1106" spans="1:2">
      <c r="A1106" s="727">
        <v>40701</v>
      </c>
      <c r="B1106" s="723">
        <v>10.1</v>
      </c>
    </row>
    <row r="1107" spans="1:2">
      <c r="A1107" s="727">
        <v>40702</v>
      </c>
      <c r="B1107" s="723">
        <v>10.133333</v>
      </c>
    </row>
    <row r="1108" spans="1:2">
      <c r="A1108" s="727">
        <v>40703</v>
      </c>
      <c r="B1108" s="723">
        <v>10.333333</v>
      </c>
    </row>
    <row r="1109" spans="1:2">
      <c r="A1109" s="727">
        <v>40704</v>
      </c>
      <c r="B1109" s="723">
        <v>10.386666</v>
      </c>
    </row>
    <row r="1110" spans="1:2">
      <c r="A1110" s="727">
        <v>40707</v>
      </c>
      <c r="B1110" s="723">
        <v>10.466666</v>
      </c>
    </row>
    <row r="1111" spans="1:2">
      <c r="A1111" s="727">
        <v>40708</v>
      </c>
      <c r="B1111" s="723">
        <v>10.433332999999999</v>
      </c>
    </row>
    <row r="1112" spans="1:2">
      <c r="A1112" s="727">
        <v>40709</v>
      </c>
      <c r="B1112" s="723">
        <v>10.466666</v>
      </c>
    </row>
    <row r="1113" spans="1:2">
      <c r="A1113" s="727">
        <v>40710</v>
      </c>
      <c r="B1113" s="723">
        <v>10.466666</v>
      </c>
    </row>
    <row r="1114" spans="1:2">
      <c r="A1114" s="727">
        <v>40711</v>
      </c>
      <c r="B1114" s="723">
        <v>10.049999</v>
      </c>
    </row>
    <row r="1115" spans="1:2">
      <c r="A1115" s="727">
        <v>40714</v>
      </c>
      <c r="B1115" s="723">
        <v>9.8033330000000003</v>
      </c>
    </row>
    <row r="1116" spans="1:2">
      <c r="A1116" s="727">
        <v>40715</v>
      </c>
      <c r="B1116" s="723">
        <v>10.016666000000001</v>
      </c>
    </row>
    <row r="1117" spans="1:2">
      <c r="A1117" s="727">
        <v>40716</v>
      </c>
      <c r="B1117" s="723">
        <v>9.9</v>
      </c>
    </row>
    <row r="1118" spans="1:2">
      <c r="A1118" s="727">
        <v>40718</v>
      </c>
      <c r="B1118" s="723">
        <v>10</v>
      </c>
    </row>
    <row r="1119" spans="1:2">
      <c r="A1119" s="727">
        <v>40721</v>
      </c>
      <c r="B1119" s="723">
        <v>9.8366659999999992</v>
      </c>
    </row>
    <row r="1120" spans="1:2">
      <c r="A1120" s="727">
        <v>40722</v>
      </c>
      <c r="B1120" s="723">
        <v>9.5666659999999997</v>
      </c>
    </row>
    <row r="1121" spans="1:2">
      <c r="A1121" s="727">
        <v>40723</v>
      </c>
      <c r="B1121" s="723">
        <v>9.5</v>
      </c>
    </row>
    <row r="1122" spans="1:2">
      <c r="A1122" s="727">
        <v>40724</v>
      </c>
      <c r="B1122" s="723">
        <v>9.6</v>
      </c>
    </row>
    <row r="1123" spans="1:2">
      <c r="A1123" s="727">
        <v>40725</v>
      </c>
      <c r="B1123" s="723">
        <v>9.9166659999999993</v>
      </c>
    </row>
    <row r="1124" spans="1:2">
      <c r="A1124" s="727">
        <v>40728</v>
      </c>
      <c r="B1124" s="723">
        <v>9.9333329999999993</v>
      </c>
    </row>
    <row r="1125" spans="1:2">
      <c r="A1125" s="727">
        <v>40729</v>
      </c>
      <c r="B1125" s="723">
        <v>9.9299990000000005</v>
      </c>
    </row>
    <row r="1126" spans="1:2">
      <c r="A1126" s="727">
        <v>40730</v>
      </c>
      <c r="B1126" s="723">
        <v>9.7766649999999995</v>
      </c>
    </row>
    <row r="1127" spans="1:2">
      <c r="A1127" s="727">
        <v>40731</v>
      </c>
      <c r="B1127" s="723">
        <v>9.5833320000000004</v>
      </c>
    </row>
    <row r="1128" spans="1:2">
      <c r="A1128" s="727">
        <v>40732</v>
      </c>
      <c r="B1128" s="723">
        <v>9.5799990000000008</v>
      </c>
    </row>
    <row r="1129" spans="1:2">
      <c r="A1129" s="727">
        <v>40735</v>
      </c>
      <c r="B1129" s="723">
        <v>9.233333</v>
      </c>
    </row>
    <row r="1130" spans="1:2">
      <c r="A1130" s="727">
        <v>40736</v>
      </c>
      <c r="B1130" s="723">
        <v>9.3333329999999997</v>
      </c>
    </row>
    <row r="1131" spans="1:2">
      <c r="A1131" s="727">
        <v>40737</v>
      </c>
      <c r="B1131" s="723">
        <v>9.4166659999999993</v>
      </c>
    </row>
    <row r="1132" spans="1:2">
      <c r="A1132" s="727">
        <v>40738</v>
      </c>
      <c r="B1132" s="723">
        <v>9.3333329999999997</v>
      </c>
    </row>
    <row r="1133" spans="1:2">
      <c r="A1133" s="727">
        <v>40739</v>
      </c>
      <c r="B1133" s="723">
        <v>8.966666</v>
      </c>
    </row>
    <row r="1134" spans="1:2">
      <c r="A1134" s="727">
        <v>40742</v>
      </c>
      <c r="B1134" s="723">
        <v>8.9133329999999997</v>
      </c>
    </row>
    <row r="1135" spans="1:2">
      <c r="A1135" s="727">
        <v>40743</v>
      </c>
      <c r="B1135" s="723">
        <v>8.9333329999999993</v>
      </c>
    </row>
    <row r="1136" spans="1:2">
      <c r="A1136" s="727">
        <v>40744</v>
      </c>
      <c r="B1136" s="723">
        <v>9.1733320000000003</v>
      </c>
    </row>
    <row r="1137" spans="1:2">
      <c r="A1137" s="727">
        <v>40745</v>
      </c>
      <c r="B1137" s="723">
        <v>9.0499989999999997</v>
      </c>
    </row>
    <row r="1138" spans="1:2">
      <c r="A1138" s="727">
        <v>40746</v>
      </c>
      <c r="B1138" s="723">
        <v>9.4333329999999993</v>
      </c>
    </row>
    <row r="1139" spans="1:2">
      <c r="A1139" s="727">
        <v>40749</v>
      </c>
      <c r="B1139" s="723">
        <v>9.2933330000000005</v>
      </c>
    </row>
    <row r="1140" spans="1:2">
      <c r="A1140" s="727">
        <v>40750</v>
      </c>
      <c r="B1140" s="723">
        <v>9.3299990000000008</v>
      </c>
    </row>
    <row r="1141" spans="1:2">
      <c r="A1141" s="727">
        <v>40751</v>
      </c>
      <c r="B1141" s="723">
        <v>9.1166660000000004</v>
      </c>
    </row>
    <row r="1142" spans="1:2">
      <c r="A1142" s="727">
        <v>40752</v>
      </c>
      <c r="B1142" s="723">
        <v>8.9233329999999995</v>
      </c>
    </row>
    <row r="1143" spans="1:2">
      <c r="A1143" s="727">
        <v>40753</v>
      </c>
      <c r="B1143" s="723">
        <v>9.2633320000000001</v>
      </c>
    </row>
    <row r="1144" spans="1:2">
      <c r="A1144" s="727">
        <v>40756</v>
      </c>
      <c r="B1144" s="723">
        <v>8.8766649999999991</v>
      </c>
    </row>
    <row r="1145" spans="1:2">
      <c r="A1145" s="727">
        <v>40757</v>
      </c>
      <c r="B1145" s="723">
        <v>9.2033330000000007</v>
      </c>
    </row>
    <row r="1146" spans="1:2">
      <c r="A1146" s="727">
        <v>40758</v>
      </c>
      <c r="B1146" s="723">
        <v>9.1333330000000004</v>
      </c>
    </row>
    <row r="1147" spans="1:2">
      <c r="A1147" s="727">
        <v>40759</v>
      </c>
      <c r="B1147" s="723">
        <v>8.8766649999999991</v>
      </c>
    </row>
    <row r="1148" spans="1:2">
      <c r="A1148" s="727">
        <v>40760</v>
      </c>
      <c r="B1148" s="723">
        <v>8.7499990000000007</v>
      </c>
    </row>
    <row r="1149" spans="1:2">
      <c r="A1149" s="727">
        <v>40763</v>
      </c>
      <c r="B1149" s="723">
        <v>8.3666660000000004</v>
      </c>
    </row>
    <row r="1150" spans="1:2">
      <c r="A1150" s="727">
        <v>40764</v>
      </c>
      <c r="B1150" s="723">
        <v>8.5499989999999997</v>
      </c>
    </row>
    <row r="1151" spans="1:2">
      <c r="A1151" s="727">
        <v>40765</v>
      </c>
      <c r="B1151" s="723">
        <v>8.6666659999999993</v>
      </c>
    </row>
    <row r="1152" spans="1:2">
      <c r="A1152" s="727">
        <v>40766</v>
      </c>
      <c r="B1152" s="723">
        <v>8.6666659999999993</v>
      </c>
    </row>
    <row r="1153" spans="1:2">
      <c r="A1153" s="727">
        <v>40767</v>
      </c>
      <c r="B1153" s="723">
        <v>8.5333330000000007</v>
      </c>
    </row>
    <row r="1154" spans="1:2">
      <c r="A1154" s="727">
        <v>40770</v>
      </c>
      <c r="B1154" s="723">
        <v>8.7099989999999998</v>
      </c>
    </row>
    <row r="1155" spans="1:2">
      <c r="A1155" s="727">
        <v>40771</v>
      </c>
      <c r="B1155" s="723">
        <v>8.9966659999999994</v>
      </c>
    </row>
    <row r="1156" spans="1:2">
      <c r="A1156" s="727">
        <v>40772</v>
      </c>
      <c r="B1156" s="723">
        <v>8.9166659999999993</v>
      </c>
    </row>
    <row r="1157" spans="1:2">
      <c r="A1157" s="727">
        <v>40773</v>
      </c>
      <c r="B1157" s="723">
        <v>8.9</v>
      </c>
    </row>
    <row r="1158" spans="1:2">
      <c r="A1158" s="727">
        <v>40774</v>
      </c>
      <c r="B1158" s="723">
        <v>8.7033330000000007</v>
      </c>
    </row>
    <row r="1159" spans="1:2">
      <c r="A1159" s="727">
        <v>40777</v>
      </c>
      <c r="B1159" s="723">
        <v>8.5866659999999992</v>
      </c>
    </row>
    <row r="1160" spans="1:2">
      <c r="A1160" s="727">
        <v>40778</v>
      </c>
      <c r="B1160" s="723">
        <v>8.8666660000000004</v>
      </c>
    </row>
    <row r="1161" spans="1:2">
      <c r="A1161" s="727">
        <v>40779</v>
      </c>
      <c r="B1161" s="723">
        <v>8.8599990000000002</v>
      </c>
    </row>
    <row r="1162" spans="1:2">
      <c r="A1162" s="727">
        <v>40780</v>
      </c>
      <c r="B1162" s="723">
        <v>8.716666</v>
      </c>
    </row>
    <row r="1163" spans="1:2">
      <c r="A1163" s="727">
        <v>40781</v>
      </c>
      <c r="B1163" s="723">
        <v>8.5933329999999994</v>
      </c>
    </row>
    <row r="1164" spans="1:2">
      <c r="A1164" s="727">
        <v>40784</v>
      </c>
      <c r="B1164" s="723">
        <v>9.1333330000000004</v>
      </c>
    </row>
    <row r="1165" spans="1:2">
      <c r="A1165" s="727">
        <v>40785</v>
      </c>
      <c r="B1165" s="723">
        <v>9.0333330000000007</v>
      </c>
    </row>
    <row r="1166" spans="1:2">
      <c r="A1166" s="727">
        <v>40786</v>
      </c>
      <c r="B1166" s="723">
        <v>9.5333330000000007</v>
      </c>
    </row>
    <row r="1167" spans="1:2">
      <c r="A1167" s="727">
        <v>40787</v>
      </c>
      <c r="B1167" s="723">
        <v>9.233333</v>
      </c>
    </row>
    <row r="1168" spans="1:2">
      <c r="A1168" s="727">
        <v>40788</v>
      </c>
      <c r="B1168" s="723">
        <v>9.2466659999999994</v>
      </c>
    </row>
    <row r="1169" spans="1:2">
      <c r="A1169" s="727">
        <v>40791</v>
      </c>
      <c r="B1169" s="723">
        <v>9.0466660000000001</v>
      </c>
    </row>
    <row r="1170" spans="1:2">
      <c r="A1170" s="727">
        <v>40792</v>
      </c>
      <c r="B1170" s="723">
        <v>9.3000000000000007</v>
      </c>
    </row>
    <row r="1171" spans="1:2">
      <c r="A1171" s="727">
        <v>40794</v>
      </c>
      <c r="B1171" s="723">
        <v>9.886666</v>
      </c>
    </row>
    <row r="1172" spans="1:2">
      <c r="A1172" s="727">
        <v>40795</v>
      </c>
      <c r="B1172" s="723">
        <v>9.8566660000000006</v>
      </c>
    </row>
    <row r="1173" spans="1:2">
      <c r="A1173" s="727">
        <v>40798</v>
      </c>
      <c r="B1173" s="723">
        <v>9.9299990000000005</v>
      </c>
    </row>
    <row r="1174" spans="1:2">
      <c r="A1174" s="727">
        <v>40799</v>
      </c>
      <c r="B1174" s="723">
        <v>9.7899999999999991</v>
      </c>
    </row>
    <row r="1175" spans="1:2">
      <c r="A1175" s="727">
        <v>40800</v>
      </c>
      <c r="B1175" s="723">
        <v>9.966666</v>
      </c>
    </row>
    <row r="1176" spans="1:2">
      <c r="A1176" s="727">
        <v>40801</v>
      </c>
      <c r="B1176" s="723">
        <v>10.039999</v>
      </c>
    </row>
    <row r="1177" spans="1:2">
      <c r="A1177" s="727">
        <v>40802</v>
      </c>
      <c r="B1177" s="723">
        <v>10.479998999999999</v>
      </c>
    </row>
    <row r="1178" spans="1:2">
      <c r="A1178" s="727">
        <v>40805</v>
      </c>
      <c r="B1178" s="723">
        <v>10.266666000000001</v>
      </c>
    </row>
    <row r="1179" spans="1:2">
      <c r="A1179" s="727">
        <v>40806</v>
      </c>
      <c r="B1179" s="723">
        <v>10.266666000000001</v>
      </c>
    </row>
    <row r="1180" spans="1:2">
      <c r="A1180" s="727">
        <v>40807</v>
      </c>
      <c r="B1180" s="723">
        <v>10.4</v>
      </c>
    </row>
    <row r="1181" spans="1:2">
      <c r="A1181" s="727">
        <v>40808</v>
      </c>
      <c r="B1181" s="723">
        <v>10.196666</v>
      </c>
    </row>
    <row r="1182" spans="1:2">
      <c r="A1182" s="727">
        <v>40809</v>
      </c>
      <c r="B1182" s="723">
        <v>10.336665999999999</v>
      </c>
    </row>
    <row r="1183" spans="1:2">
      <c r="A1183" s="727">
        <v>40812</v>
      </c>
      <c r="B1183" s="723">
        <v>10.349999</v>
      </c>
    </row>
    <row r="1184" spans="1:2">
      <c r="A1184" s="727">
        <v>40813</v>
      </c>
      <c r="B1184" s="723">
        <v>10.266666000000001</v>
      </c>
    </row>
    <row r="1185" spans="1:2">
      <c r="A1185" s="727">
        <v>40814</v>
      </c>
      <c r="B1185" s="723">
        <v>10.369999</v>
      </c>
    </row>
    <row r="1186" spans="1:2">
      <c r="A1186" s="727">
        <v>40815</v>
      </c>
      <c r="B1186" s="723">
        <v>10.433332999999999</v>
      </c>
    </row>
    <row r="1187" spans="1:2">
      <c r="A1187" s="727">
        <v>40816</v>
      </c>
      <c r="B1187" s="723">
        <v>10.666665999999999</v>
      </c>
    </row>
    <row r="1188" spans="1:2">
      <c r="A1188" s="727">
        <v>40819</v>
      </c>
      <c r="B1188" s="723">
        <v>10.466666</v>
      </c>
    </row>
    <row r="1189" spans="1:2">
      <c r="A1189" s="727">
        <v>40820</v>
      </c>
      <c r="B1189" s="723">
        <v>9.7966660000000001</v>
      </c>
    </row>
    <row r="1190" spans="1:2">
      <c r="A1190" s="727">
        <v>40821</v>
      </c>
      <c r="B1190" s="723">
        <v>9.5133329999999994</v>
      </c>
    </row>
    <row r="1191" spans="1:2">
      <c r="A1191" s="727">
        <v>40822</v>
      </c>
      <c r="B1191" s="723">
        <v>9.2199989999999996</v>
      </c>
    </row>
    <row r="1192" spans="1:2">
      <c r="A1192" s="727">
        <v>40823</v>
      </c>
      <c r="B1192" s="723">
        <v>9.2966660000000001</v>
      </c>
    </row>
    <row r="1193" spans="1:2">
      <c r="A1193" s="727">
        <v>40826</v>
      </c>
      <c r="B1193" s="723">
        <v>9.4833320000000008</v>
      </c>
    </row>
    <row r="1194" spans="1:2">
      <c r="A1194" s="727">
        <v>40827</v>
      </c>
      <c r="B1194" s="723">
        <v>9.4966659999999994</v>
      </c>
    </row>
    <row r="1195" spans="1:2">
      <c r="A1195" s="727">
        <v>40829</v>
      </c>
      <c r="B1195" s="723">
        <v>9.3166659999999997</v>
      </c>
    </row>
    <row r="1196" spans="1:2">
      <c r="A1196" s="727">
        <v>40830</v>
      </c>
      <c r="B1196" s="723">
        <v>9.2699990000000003</v>
      </c>
    </row>
    <row r="1197" spans="1:2">
      <c r="A1197" s="727">
        <v>40833</v>
      </c>
      <c r="B1197" s="723">
        <v>9.6</v>
      </c>
    </row>
    <row r="1198" spans="1:2">
      <c r="A1198" s="727">
        <v>40834</v>
      </c>
      <c r="B1198" s="723">
        <v>9.9266660000000009</v>
      </c>
    </row>
    <row r="1199" spans="1:2">
      <c r="A1199" s="727">
        <v>40835</v>
      </c>
      <c r="B1199" s="723">
        <v>9.9399990000000003</v>
      </c>
    </row>
    <row r="1200" spans="1:2">
      <c r="A1200" s="727">
        <v>40836</v>
      </c>
      <c r="B1200" s="723">
        <v>9.7666660000000007</v>
      </c>
    </row>
    <row r="1201" spans="1:2">
      <c r="A1201" s="727">
        <v>40837</v>
      </c>
      <c r="B1201" s="723">
        <v>9.9333329999999993</v>
      </c>
    </row>
    <row r="1202" spans="1:2">
      <c r="A1202" s="727">
        <v>40840</v>
      </c>
      <c r="B1202" s="723">
        <v>9.9066659999999995</v>
      </c>
    </row>
    <row r="1203" spans="1:2">
      <c r="A1203" s="727">
        <v>40841</v>
      </c>
      <c r="B1203" s="723">
        <v>9.8333329999999997</v>
      </c>
    </row>
    <row r="1204" spans="1:2">
      <c r="A1204" s="727">
        <v>40842</v>
      </c>
      <c r="B1204" s="723">
        <v>9.6666659999999993</v>
      </c>
    </row>
    <row r="1205" spans="1:2">
      <c r="A1205" s="727">
        <v>40843</v>
      </c>
      <c r="B1205" s="723">
        <v>9.3166659999999997</v>
      </c>
    </row>
    <row r="1206" spans="1:2">
      <c r="A1206" s="727">
        <v>40844</v>
      </c>
      <c r="B1206" s="723">
        <v>9.3666660000000004</v>
      </c>
    </row>
    <row r="1207" spans="1:2">
      <c r="A1207" s="727">
        <v>40847</v>
      </c>
      <c r="B1207" s="723">
        <v>9.5</v>
      </c>
    </row>
    <row r="1208" spans="1:2">
      <c r="A1208" s="727">
        <v>40848</v>
      </c>
      <c r="B1208" s="723">
        <v>9.6333330000000004</v>
      </c>
    </row>
    <row r="1209" spans="1:2">
      <c r="A1209" s="727">
        <v>40850</v>
      </c>
      <c r="B1209" s="723">
        <v>9.7666660000000007</v>
      </c>
    </row>
    <row r="1210" spans="1:2">
      <c r="A1210" s="727">
        <v>40851</v>
      </c>
      <c r="B1210" s="723">
        <v>9.8333329999999997</v>
      </c>
    </row>
    <row r="1211" spans="1:2">
      <c r="A1211" s="727">
        <v>40854</v>
      </c>
      <c r="B1211" s="723">
        <v>9.966666</v>
      </c>
    </row>
    <row r="1212" spans="1:2">
      <c r="A1212" s="727">
        <v>40855</v>
      </c>
      <c r="B1212" s="723">
        <v>9.9166659999999993</v>
      </c>
    </row>
    <row r="1213" spans="1:2">
      <c r="A1213" s="727">
        <v>40856</v>
      </c>
      <c r="B1213" s="723">
        <v>9.9</v>
      </c>
    </row>
    <row r="1214" spans="1:2">
      <c r="A1214" s="727">
        <v>40857</v>
      </c>
      <c r="B1214" s="723">
        <v>9.8966659999999997</v>
      </c>
    </row>
    <row r="1215" spans="1:2">
      <c r="A1215" s="727">
        <v>40858</v>
      </c>
      <c r="B1215" s="723">
        <v>9.9866659999999996</v>
      </c>
    </row>
    <row r="1216" spans="1:2">
      <c r="A1216" s="727">
        <v>40861</v>
      </c>
      <c r="B1216" s="723">
        <v>10.073332000000001</v>
      </c>
    </row>
    <row r="1217" spans="1:2">
      <c r="A1217" s="727">
        <v>40863</v>
      </c>
      <c r="B1217" s="723">
        <v>10.349999</v>
      </c>
    </row>
    <row r="1218" spans="1:2">
      <c r="A1218" s="727">
        <v>40864</v>
      </c>
      <c r="B1218" s="723">
        <v>10.249999000000001</v>
      </c>
    </row>
    <row r="1219" spans="1:2">
      <c r="A1219" s="727">
        <v>40865</v>
      </c>
      <c r="B1219" s="723">
        <v>10.183332</v>
      </c>
    </row>
    <row r="1220" spans="1:2">
      <c r="A1220" s="727">
        <v>40868</v>
      </c>
      <c r="B1220" s="723">
        <v>10.183332</v>
      </c>
    </row>
    <row r="1221" spans="1:2">
      <c r="A1221" s="727">
        <v>40869</v>
      </c>
      <c r="B1221" s="723">
        <v>9.8933330000000002</v>
      </c>
    </row>
    <row r="1222" spans="1:2">
      <c r="A1222" s="727">
        <v>40870</v>
      </c>
      <c r="B1222" s="723">
        <v>10.149998999999999</v>
      </c>
    </row>
    <row r="1223" spans="1:2">
      <c r="A1223" s="727">
        <v>40871</v>
      </c>
      <c r="B1223" s="723">
        <v>10.199999999999999</v>
      </c>
    </row>
    <row r="1224" spans="1:2">
      <c r="A1224" s="727">
        <v>40872</v>
      </c>
      <c r="B1224" s="723">
        <v>10.383331999999999</v>
      </c>
    </row>
    <row r="1225" spans="1:2">
      <c r="A1225" s="727">
        <v>40875</v>
      </c>
      <c r="B1225" s="723">
        <v>10.4</v>
      </c>
    </row>
    <row r="1226" spans="1:2">
      <c r="A1226" s="727">
        <v>40876</v>
      </c>
      <c r="B1226" s="723">
        <v>10.383331999999999</v>
      </c>
    </row>
    <row r="1227" spans="1:2">
      <c r="A1227" s="727">
        <v>40877</v>
      </c>
      <c r="B1227" s="723">
        <v>10.866666</v>
      </c>
    </row>
    <row r="1228" spans="1:2">
      <c r="A1228" s="727">
        <v>40878</v>
      </c>
      <c r="B1228" s="723">
        <v>10.993333</v>
      </c>
    </row>
    <row r="1229" spans="1:2">
      <c r="A1229" s="727">
        <v>40879</v>
      </c>
      <c r="B1229" s="723">
        <v>10.666665999999999</v>
      </c>
    </row>
    <row r="1230" spans="1:2">
      <c r="A1230" s="727">
        <v>40882</v>
      </c>
      <c r="B1230" s="723">
        <v>10.849999</v>
      </c>
    </row>
    <row r="1231" spans="1:2">
      <c r="A1231" s="727">
        <v>40883</v>
      </c>
      <c r="B1231" s="723">
        <v>10.719999</v>
      </c>
    </row>
    <row r="1232" spans="1:2">
      <c r="A1232" s="727">
        <v>40884</v>
      </c>
      <c r="B1232" s="723">
        <v>10.983332000000001</v>
      </c>
    </row>
    <row r="1233" spans="1:2">
      <c r="A1233" s="727">
        <v>40885</v>
      </c>
      <c r="B1233" s="723">
        <v>10.946666</v>
      </c>
    </row>
    <row r="1234" spans="1:2">
      <c r="A1234" s="727">
        <v>40886</v>
      </c>
      <c r="B1234" s="723">
        <v>11.146666</v>
      </c>
    </row>
    <row r="1235" spans="1:2">
      <c r="A1235" s="727">
        <v>40889</v>
      </c>
      <c r="B1235" s="723">
        <v>11.359999</v>
      </c>
    </row>
    <row r="1236" spans="1:2">
      <c r="A1236" s="727">
        <v>40890</v>
      </c>
      <c r="B1236" s="723">
        <v>11.033333000000001</v>
      </c>
    </row>
    <row r="1237" spans="1:2">
      <c r="A1237" s="727">
        <v>40891</v>
      </c>
      <c r="B1237" s="723">
        <v>11.1</v>
      </c>
    </row>
    <row r="1238" spans="1:2">
      <c r="A1238" s="727">
        <v>40892</v>
      </c>
      <c r="B1238" s="723">
        <v>11.016666000000001</v>
      </c>
    </row>
    <row r="1239" spans="1:2">
      <c r="A1239" s="727">
        <v>40893</v>
      </c>
      <c r="B1239" s="723">
        <v>11.336665999999999</v>
      </c>
    </row>
    <row r="1240" spans="1:2">
      <c r="A1240" s="727">
        <v>40896</v>
      </c>
      <c r="B1240" s="723">
        <v>11</v>
      </c>
    </row>
    <row r="1241" spans="1:2">
      <c r="A1241" s="727">
        <v>40897</v>
      </c>
      <c r="B1241" s="723">
        <v>11.073332000000001</v>
      </c>
    </row>
    <row r="1242" spans="1:2">
      <c r="A1242" s="727">
        <v>40898</v>
      </c>
      <c r="B1242" s="723">
        <v>10.839999000000001</v>
      </c>
    </row>
    <row r="1243" spans="1:2">
      <c r="A1243" s="727">
        <v>40899</v>
      </c>
      <c r="B1243" s="723">
        <v>10.433332999999999</v>
      </c>
    </row>
    <row r="1244" spans="1:2">
      <c r="A1244" s="727">
        <v>40900</v>
      </c>
      <c r="B1244" s="723">
        <v>10.406666</v>
      </c>
    </row>
    <row r="1245" spans="1:2">
      <c r="A1245" s="727">
        <v>40903</v>
      </c>
      <c r="B1245" s="723">
        <v>10.583332</v>
      </c>
    </row>
    <row r="1246" spans="1:2">
      <c r="A1246" s="727">
        <v>40904</v>
      </c>
      <c r="B1246" s="723">
        <v>10.753332</v>
      </c>
    </row>
    <row r="1247" spans="1:2">
      <c r="A1247" s="727">
        <v>40905</v>
      </c>
      <c r="B1247" s="723">
        <v>10.853332</v>
      </c>
    </row>
    <row r="1248" spans="1:2">
      <c r="A1248" s="727">
        <v>40906</v>
      </c>
      <c r="B1248" s="723">
        <v>11.086665999999999</v>
      </c>
    </row>
    <row r="1249" spans="1:2">
      <c r="A1249" s="727">
        <v>40910</v>
      </c>
      <c r="B1249" s="723">
        <v>11.179999</v>
      </c>
    </row>
    <row r="1250" spans="1:2">
      <c r="A1250" s="727">
        <v>40911</v>
      </c>
      <c r="B1250" s="723">
        <v>11.336665999999999</v>
      </c>
    </row>
    <row r="1251" spans="1:2">
      <c r="A1251" s="727">
        <v>40912</v>
      </c>
      <c r="B1251" s="723">
        <v>11.1</v>
      </c>
    </row>
    <row r="1252" spans="1:2">
      <c r="A1252" s="727">
        <v>40913</v>
      </c>
      <c r="B1252" s="723">
        <v>10.633333</v>
      </c>
    </row>
    <row r="1253" spans="1:2">
      <c r="A1253" s="727">
        <v>40914</v>
      </c>
      <c r="B1253" s="723">
        <v>10.316666</v>
      </c>
    </row>
    <row r="1254" spans="1:2">
      <c r="A1254" s="727">
        <v>40917</v>
      </c>
      <c r="B1254" s="723">
        <v>10.479998999999999</v>
      </c>
    </row>
    <row r="1255" spans="1:2">
      <c r="A1255" s="727">
        <v>40918</v>
      </c>
      <c r="B1255" s="723">
        <v>10.133333</v>
      </c>
    </row>
    <row r="1256" spans="1:2">
      <c r="A1256" s="727">
        <v>40919</v>
      </c>
      <c r="B1256" s="723">
        <v>10.083332</v>
      </c>
    </row>
    <row r="1257" spans="1:2">
      <c r="A1257" s="727">
        <v>40920</v>
      </c>
      <c r="B1257" s="723">
        <v>9.9766650000000006</v>
      </c>
    </row>
    <row r="1258" spans="1:2">
      <c r="A1258" s="727">
        <v>40921</v>
      </c>
      <c r="B1258" s="723">
        <v>10.046666</v>
      </c>
    </row>
    <row r="1259" spans="1:2">
      <c r="A1259" s="727">
        <v>40924</v>
      </c>
      <c r="B1259" s="723">
        <v>10.133333</v>
      </c>
    </row>
    <row r="1260" spans="1:2">
      <c r="A1260" s="727">
        <v>40925</v>
      </c>
      <c r="B1260" s="723">
        <v>10.249999000000001</v>
      </c>
    </row>
    <row r="1261" spans="1:2">
      <c r="A1261" s="727">
        <v>40926</v>
      </c>
      <c r="B1261" s="723">
        <v>10.466666</v>
      </c>
    </row>
    <row r="1262" spans="1:2">
      <c r="A1262" s="727">
        <v>40927</v>
      </c>
      <c r="B1262" s="723">
        <v>10.493333</v>
      </c>
    </row>
    <row r="1263" spans="1:2">
      <c r="A1263" s="727">
        <v>40928</v>
      </c>
      <c r="B1263" s="723">
        <v>10.463331999999999</v>
      </c>
    </row>
    <row r="1264" spans="1:2">
      <c r="A1264" s="727">
        <v>40931</v>
      </c>
      <c r="B1264" s="723">
        <v>10.366666</v>
      </c>
    </row>
    <row r="1265" spans="1:2">
      <c r="A1265" s="727">
        <v>40932</v>
      </c>
      <c r="B1265" s="723">
        <v>10.166665999999999</v>
      </c>
    </row>
    <row r="1266" spans="1:2">
      <c r="A1266" s="727">
        <v>40934</v>
      </c>
      <c r="B1266" s="723">
        <v>10.166665999999999</v>
      </c>
    </row>
    <row r="1267" spans="1:2">
      <c r="A1267" s="727">
        <v>40935</v>
      </c>
      <c r="B1267" s="723">
        <v>10.213333</v>
      </c>
    </row>
    <row r="1268" spans="1:2">
      <c r="A1268" s="727">
        <v>40938</v>
      </c>
      <c r="B1268" s="723">
        <v>10.09</v>
      </c>
    </row>
    <row r="1269" spans="1:2">
      <c r="A1269" s="727">
        <v>40939</v>
      </c>
      <c r="B1269" s="723">
        <v>10.013332999999999</v>
      </c>
    </row>
    <row r="1270" spans="1:2">
      <c r="A1270" s="727">
        <v>40940</v>
      </c>
      <c r="B1270" s="723">
        <v>10.353332</v>
      </c>
    </row>
    <row r="1271" spans="1:2">
      <c r="A1271" s="727">
        <v>40941</v>
      </c>
      <c r="B1271" s="723">
        <v>10.483332000000001</v>
      </c>
    </row>
    <row r="1272" spans="1:2">
      <c r="A1272" s="727">
        <v>40942</v>
      </c>
      <c r="B1272" s="723">
        <v>10.423333</v>
      </c>
    </row>
    <row r="1273" spans="1:2">
      <c r="A1273" s="727">
        <v>40945</v>
      </c>
      <c r="B1273" s="723">
        <v>10.496665999999999</v>
      </c>
    </row>
    <row r="1274" spans="1:2">
      <c r="A1274" s="727">
        <v>40946</v>
      </c>
      <c r="B1274" s="723">
        <v>10.716666</v>
      </c>
    </row>
    <row r="1275" spans="1:2">
      <c r="A1275" s="727">
        <v>40947</v>
      </c>
      <c r="B1275" s="723">
        <v>10.749999000000001</v>
      </c>
    </row>
    <row r="1276" spans="1:2">
      <c r="A1276" s="727">
        <v>40948</v>
      </c>
      <c r="B1276" s="723">
        <v>10.913333</v>
      </c>
    </row>
    <row r="1277" spans="1:2">
      <c r="A1277" s="727">
        <v>40949</v>
      </c>
      <c r="B1277" s="723">
        <v>10.813333</v>
      </c>
    </row>
    <row r="1278" spans="1:2">
      <c r="A1278" s="727">
        <v>40952</v>
      </c>
      <c r="B1278" s="723">
        <v>10.833333</v>
      </c>
    </row>
    <row r="1279" spans="1:2">
      <c r="A1279" s="727">
        <v>40953</v>
      </c>
      <c r="B1279" s="723">
        <v>10.766666000000001</v>
      </c>
    </row>
    <row r="1280" spans="1:2">
      <c r="A1280" s="727">
        <v>40954</v>
      </c>
      <c r="B1280" s="723">
        <v>10.703333000000001</v>
      </c>
    </row>
    <row r="1281" spans="1:2">
      <c r="A1281" s="727">
        <v>40955</v>
      </c>
      <c r="B1281" s="723">
        <v>10.566666</v>
      </c>
    </row>
    <row r="1282" spans="1:2">
      <c r="A1282" s="727">
        <v>40956</v>
      </c>
      <c r="B1282" s="723">
        <v>10.666665999999999</v>
      </c>
    </row>
    <row r="1283" spans="1:2">
      <c r="A1283" s="727">
        <v>40961</v>
      </c>
      <c r="B1283" s="723">
        <v>10.366666</v>
      </c>
    </row>
    <row r="1284" spans="1:2">
      <c r="A1284" s="727">
        <v>40962</v>
      </c>
      <c r="B1284" s="723">
        <v>10.333333</v>
      </c>
    </row>
    <row r="1285" spans="1:2">
      <c r="A1285" s="727">
        <v>40963</v>
      </c>
      <c r="B1285" s="723">
        <v>10.279999</v>
      </c>
    </row>
    <row r="1286" spans="1:2">
      <c r="A1286" s="727">
        <v>40966</v>
      </c>
      <c r="B1286" s="723">
        <v>10.333333</v>
      </c>
    </row>
    <row r="1287" spans="1:2">
      <c r="A1287" s="727">
        <v>40967</v>
      </c>
      <c r="B1287" s="723">
        <v>10.5</v>
      </c>
    </row>
    <row r="1288" spans="1:2">
      <c r="A1288" s="727">
        <v>40968</v>
      </c>
      <c r="B1288" s="723">
        <v>10.626666</v>
      </c>
    </row>
    <row r="1289" spans="1:2">
      <c r="A1289" s="727">
        <v>40969</v>
      </c>
      <c r="B1289" s="723">
        <v>10.616666</v>
      </c>
    </row>
    <row r="1290" spans="1:2">
      <c r="A1290" s="727">
        <v>40970</v>
      </c>
      <c r="B1290" s="723">
        <v>10.876664999999999</v>
      </c>
    </row>
    <row r="1291" spans="1:2">
      <c r="A1291" s="727">
        <v>40973</v>
      </c>
      <c r="B1291" s="723">
        <v>10.543331999999999</v>
      </c>
    </row>
    <row r="1292" spans="1:2">
      <c r="A1292" s="727">
        <v>40974</v>
      </c>
      <c r="B1292" s="723">
        <v>10.339999000000001</v>
      </c>
    </row>
    <row r="1293" spans="1:2">
      <c r="A1293" s="727">
        <v>40975</v>
      </c>
      <c r="B1293" s="723">
        <v>10.5</v>
      </c>
    </row>
    <row r="1294" spans="1:2">
      <c r="A1294" s="727">
        <v>40976</v>
      </c>
      <c r="B1294" s="723">
        <v>10.666665999999999</v>
      </c>
    </row>
    <row r="1295" spans="1:2">
      <c r="A1295" s="727">
        <v>40977</v>
      </c>
      <c r="B1295" s="723">
        <v>10.863332</v>
      </c>
    </row>
    <row r="1296" spans="1:2">
      <c r="A1296" s="727">
        <v>40980</v>
      </c>
      <c r="B1296" s="723">
        <v>11.026666000000001</v>
      </c>
    </row>
    <row r="1297" spans="1:2">
      <c r="A1297" s="727">
        <v>40981</v>
      </c>
      <c r="B1297" s="723">
        <v>11.119999</v>
      </c>
    </row>
    <row r="1298" spans="1:2">
      <c r="A1298" s="727">
        <v>40982</v>
      </c>
      <c r="B1298" s="723">
        <v>11.119999</v>
      </c>
    </row>
    <row r="1299" spans="1:2">
      <c r="A1299" s="727">
        <v>40983</v>
      </c>
      <c r="B1299" s="723">
        <v>11.129999</v>
      </c>
    </row>
    <row r="1300" spans="1:2">
      <c r="A1300" s="727">
        <v>40984</v>
      </c>
      <c r="B1300" s="723">
        <v>11.066666</v>
      </c>
    </row>
    <row r="1301" spans="1:2">
      <c r="A1301" s="727">
        <v>40987</v>
      </c>
      <c r="B1301" s="723">
        <v>11.1</v>
      </c>
    </row>
    <row r="1302" spans="1:2">
      <c r="A1302" s="727">
        <v>40988</v>
      </c>
      <c r="B1302" s="723">
        <v>11.329999000000001</v>
      </c>
    </row>
    <row r="1303" spans="1:2">
      <c r="A1303" s="727">
        <v>40989</v>
      </c>
      <c r="B1303" s="723">
        <v>11.006665999999999</v>
      </c>
    </row>
    <row r="1304" spans="1:2">
      <c r="A1304" s="727">
        <v>40990</v>
      </c>
      <c r="B1304" s="723">
        <v>10.833333</v>
      </c>
    </row>
    <row r="1305" spans="1:2">
      <c r="A1305" s="727">
        <v>40991</v>
      </c>
      <c r="B1305" s="723">
        <v>10.593332999999999</v>
      </c>
    </row>
    <row r="1306" spans="1:2">
      <c r="A1306" s="727">
        <v>40994</v>
      </c>
      <c r="B1306" s="723">
        <v>10.659998999999999</v>
      </c>
    </row>
    <row r="1307" spans="1:2">
      <c r="A1307" s="727">
        <v>40995</v>
      </c>
      <c r="B1307" s="723">
        <v>10.833333</v>
      </c>
    </row>
    <row r="1308" spans="1:2">
      <c r="A1308" s="727">
        <v>40996</v>
      </c>
      <c r="B1308" s="723">
        <v>11</v>
      </c>
    </row>
    <row r="1309" spans="1:2">
      <c r="A1309" s="727">
        <v>40997</v>
      </c>
      <c r="B1309" s="723">
        <v>11</v>
      </c>
    </row>
    <row r="1310" spans="1:2">
      <c r="A1310" s="727">
        <v>40998</v>
      </c>
      <c r="B1310" s="723">
        <v>11.233333</v>
      </c>
    </row>
    <row r="1311" spans="1:2">
      <c r="A1311" s="727">
        <v>41001</v>
      </c>
      <c r="B1311" s="723">
        <v>10.996665999999999</v>
      </c>
    </row>
    <row r="1312" spans="1:2">
      <c r="A1312" s="727">
        <v>41002</v>
      </c>
      <c r="B1312" s="723">
        <v>10.9</v>
      </c>
    </row>
    <row r="1313" spans="1:2">
      <c r="A1313" s="727">
        <v>41003</v>
      </c>
      <c r="B1313" s="723">
        <v>10.816666</v>
      </c>
    </row>
    <row r="1314" spans="1:2">
      <c r="A1314" s="727">
        <v>41004</v>
      </c>
      <c r="B1314" s="723">
        <v>10.763332</v>
      </c>
    </row>
    <row r="1315" spans="1:2">
      <c r="A1315" s="727">
        <v>41008</v>
      </c>
      <c r="B1315" s="723">
        <v>10.666665999999999</v>
      </c>
    </row>
    <row r="1316" spans="1:2">
      <c r="A1316" s="727">
        <v>41009</v>
      </c>
      <c r="B1316" s="723">
        <v>10.769999</v>
      </c>
    </row>
    <row r="1317" spans="1:2">
      <c r="A1317" s="727">
        <v>41010</v>
      </c>
      <c r="B1317" s="723">
        <v>10.916665999999999</v>
      </c>
    </row>
    <row r="1318" spans="1:2">
      <c r="A1318" s="727">
        <v>41011</v>
      </c>
      <c r="B1318" s="723">
        <v>11.139999</v>
      </c>
    </row>
    <row r="1319" spans="1:2">
      <c r="A1319" s="727">
        <v>41012</v>
      </c>
      <c r="B1319" s="723">
        <v>11.333333</v>
      </c>
    </row>
    <row r="1320" spans="1:2">
      <c r="A1320" s="727">
        <v>41015</v>
      </c>
      <c r="B1320" s="723">
        <v>11.413333</v>
      </c>
    </row>
    <row r="1321" spans="1:2">
      <c r="A1321" s="727">
        <v>41016</v>
      </c>
      <c r="B1321" s="723">
        <v>11.433332999999999</v>
      </c>
    </row>
    <row r="1322" spans="1:2">
      <c r="A1322" s="727">
        <v>41017</v>
      </c>
      <c r="B1322" s="723">
        <v>11.933332999999999</v>
      </c>
    </row>
    <row r="1323" spans="1:2">
      <c r="A1323" s="727">
        <v>41018</v>
      </c>
      <c r="B1323" s="723">
        <v>11.633333</v>
      </c>
    </row>
    <row r="1324" spans="1:2">
      <c r="A1324" s="727">
        <v>41019</v>
      </c>
      <c r="B1324" s="723">
        <v>11.516666000000001</v>
      </c>
    </row>
    <row r="1325" spans="1:2">
      <c r="A1325" s="727">
        <v>41022</v>
      </c>
      <c r="B1325" s="723">
        <v>11.333333</v>
      </c>
    </row>
    <row r="1326" spans="1:2">
      <c r="A1326" s="727">
        <v>41023</v>
      </c>
      <c r="B1326" s="723">
        <v>11.6</v>
      </c>
    </row>
    <row r="1327" spans="1:2">
      <c r="A1327" s="727">
        <v>41024</v>
      </c>
      <c r="B1327" s="723">
        <v>11.466666</v>
      </c>
    </row>
    <row r="1328" spans="1:2">
      <c r="A1328" s="727">
        <v>41025</v>
      </c>
      <c r="B1328" s="723">
        <v>11.766666000000001</v>
      </c>
    </row>
    <row r="1329" spans="1:2">
      <c r="A1329" s="727">
        <v>41026</v>
      </c>
      <c r="B1329" s="723">
        <v>12.233333</v>
      </c>
    </row>
    <row r="1330" spans="1:2">
      <c r="A1330" s="727">
        <v>41029</v>
      </c>
      <c r="B1330" s="723">
        <v>12.383331999999999</v>
      </c>
    </row>
    <row r="1331" spans="1:2">
      <c r="A1331" s="727">
        <v>41031</v>
      </c>
      <c r="B1331" s="723">
        <v>12.383331999999999</v>
      </c>
    </row>
    <row r="1332" spans="1:2">
      <c r="A1332" s="727">
        <v>41032</v>
      </c>
      <c r="B1332" s="723">
        <v>12.666665999999999</v>
      </c>
    </row>
    <row r="1333" spans="1:2">
      <c r="A1333" s="727">
        <v>41033</v>
      </c>
      <c r="B1333" s="723">
        <v>12.5</v>
      </c>
    </row>
    <row r="1334" spans="1:2">
      <c r="A1334" s="727">
        <v>41036</v>
      </c>
      <c r="B1334" s="723">
        <v>12.3</v>
      </c>
    </row>
    <row r="1335" spans="1:2">
      <c r="A1335" s="727">
        <v>41037</v>
      </c>
      <c r="B1335" s="723">
        <v>12.206666</v>
      </c>
    </row>
    <row r="1336" spans="1:2">
      <c r="A1336" s="727">
        <v>41038</v>
      </c>
      <c r="B1336" s="723">
        <v>12.326665999999999</v>
      </c>
    </row>
    <row r="1337" spans="1:2">
      <c r="A1337" s="727">
        <v>41039</v>
      </c>
      <c r="B1337" s="723">
        <v>12.326665999999999</v>
      </c>
    </row>
    <row r="1338" spans="1:2">
      <c r="A1338" s="727">
        <v>41040</v>
      </c>
      <c r="B1338" s="723">
        <v>12.466666</v>
      </c>
    </row>
    <row r="1339" spans="1:2">
      <c r="A1339" s="727">
        <v>41043</v>
      </c>
      <c r="B1339" s="723">
        <v>12.3</v>
      </c>
    </row>
    <row r="1340" spans="1:2">
      <c r="A1340" s="727">
        <v>41044</v>
      </c>
      <c r="B1340" s="723">
        <v>12.133333</v>
      </c>
    </row>
    <row r="1341" spans="1:2">
      <c r="A1341" s="727">
        <v>41045</v>
      </c>
      <c r="B1341" s="723">
        <v>12.243332000000001</v>
      </c>
    </row>
    <row r="1342" spans="1:2">
      <c r="A1342" s="727">
        <v>41046</v>
      </c>
      <c r="B1342" s="723">
        <v>11.556666</v>
      </c>
    </row>
    <row r="1343" spans="1:2">
      <c r="A1343" s="727">
        <v>41047</v>
      </c>
      <c r="B1343" s="723">
        <v>11.5</v>
      </c>
    </row>
    <row r="1344" spans="1:2">
      <c r="A1344" s="727">
        <v>41050</v>
      </c>
      <c r="B1344" s="723">
        <v>11.796666</v>
      </c>
    </row>
    <row r="1345" spans="1:2">
      <c r="A1345" s="727">
        <v>41051</v>
      </c>
      <c r="B1345" s="723">
        <v>11.4</v>
      </c>
    </row>
    <row r="1346" spans="1:2">
      <c r="A1346" s="727">
        <v>41052</v>
      </c>
      <c r="B1346" s="723">
        <v>11.286666</v>
      </c>
    </row>
    <row r="1347" spans="1:2">
      <c r="A1347" s="727">
        <v>41053</v>
      </c>
      <c r="B1347" s="723">
        <v>11.266666000000001</v>
      </c>
    </row>
    <row r="1348" spans="1:2">
      <c r="A1348" s="727">
        <v>41054</v>
      </c>
      <c r="B1348" s="723">
        <v>11.366666</v>
      </c>
    </row>
    <row r="1349" spans="1:2">
      <c r="A1349" s="727">
        <v>41057</v>
      </c>
      <c r="B1349" s="723">
        <v>11.533333000000001</v>
      </c>
    </row>
    <row r="1350" spans="1:2">
      <c r="A1350" s="727">
        <v>41058</v>
      </c>
      <c r="B1350" s="723">
        <v>11.249999000000001</v>
      </c>
    </row>
    <row r="1351" spans="1:2">
      <c r="A1351" s="727">
        <v>41059</v>
      </c>
      <c r="B1351" s="723">
        <v>11.446666</v>
      </c>
    </row>
    <row r="1352" spans="1:2">
      <c r="A1352" s="727">
        <v>41060</v>
      </c>
      <c r="B1352" s="723">
        <v>12.166665999999999</v>
      </c>
    </row>
    <row r="1353" spans="1:2">
      <c r="A1353" s="727">
        <v>41061</v>
      </c>
      <c r="B1353" s="723">
        <v>12.183332</v>
      </c>
    </row>
    <row r="1354" spans="1:2">
      <c r="A1354" s="727">
        <v>41064</v>
      </c>
      <c r="B1354" s="723">
        <v>11.943332</v>
      </c>
    </row>
    <row r="1355" spans="1:2">
      <c r="A1355" s="727">
        <v>41065</v>
      </c>
      <c r="B1355" s="723">
        <v>11.583332</v>
      </c>
    </row>
    <row r="1356" spans="1:2">
      <c r="A1356" s="727">
        <v>41066</v>
      </c>
      <c r="B1356" s="723">
        <v>11.833333</v>
      </c>
    </row>
    <row r="1357" spans="1:2">
      <c r="A1357" s="727">
        <v>41068</v>
      </c>
      <c r="B1357" s="723">
        <v>11.726666</v>
      </c>
    </row>
    <row r="1358" spans="1:2">
      <c r="A1358" s="727">
        <v>41071</v>
      </c>
      <c r="B1358" s="723">
        <v>11.519999</v>
      </c>
    </row>
    <row r="1359" spans="1:2">
      <c r="A1359" s="727">
        <v>41072</v>
      </c>
      <c r="B1359" s="723">
        <v>11.816666</v>
      </c>
    </row>
    <row r="1360" spans="1:2">
      <c r="A1360" s="727">
        <v>41073</v>
      </c>
      <c r="B1360" s="723">
        <v>11.773332</v>
      </c>
    </row>
    <row r="1361" spans="1:2">
      <c r="A1361" s="727">
        <v>41074</v>
      </c>
      <c r="B1361" s="723">
        <v>11.666665999999999</v>
      </c>
    </row>
    <row r="1362" spans="1:2">
      <c r="A1362" s="727">
        <v>41075</v>
      </c>
      <c r="B1362" s="723">
        <v>12.033333000000001</v>
      </c>
    </row>
    <row r="1363" spans="1:2">
      <c r="A1363" s="727">
        <v>41078</v>
      </c>
      <c r="B1363" s="723">
        <v>12.309998999999999</v>
      </c>
    </row>
    <row r="1364" spans="1:2">
      <c r="A1364" s="727">
        <v>41079</v>
      </c>
      <c r="B1364" s="723">
        <v>12.266666000000001</v>
      </c>
    </row>
    <row r="1365" spans="1:2">
      <c r="A1365" s="727">
        <v>41080</v>
      </c>
      <c r="B1365" s="723">
        <v>12.3</v>
      </c>
    </row>
    <row r="1366" spans="1:2">
      <c r="A1366" s="727">
        <v>41081</v>
      </c>
      <c r="B1366" s="723">
        <v>12.333333</v>
      </c>
    </row>
    <row r="1367" spans="1:2">
      <c r="A1367" s="727">
        <v>41082</v>
      </c>
      <c r="B1367" s="723">
        <v>12.59</v>
      </c>
    </row>
    <row r="1368" spans="1:2">
      <c r="A1368" s="727">
        <v>41085</v>
      </c>
      <c r="B1368" s="723">
        <v>12.733333</v>
      </c>
    </row>
    <row r="1369" spans="1:2">
      <c r="A1369" s="727">
        <v>41086</v>
      </c>
      <c r="B1369" s="723">
        <v>12.566666</v>
      </c>
    </row>
    <row r="1370" spans="1:2">
      <c r="A1370" s="727">
        <v>41087</v>
      </c>
      <c r="B1370" s="723">
        <v>12.786666</v>
      </c>
    </row>
    <row r="1371" spans="1:2">
      <c r="A1371" s="727">
        <v>41088</v>
      </c>
      <c r="B1371" s="723">
        <v>12.363332</v>
      </c>
    </row>
    <row r="1372" spans="1:2">
      <c r="A1372" s="727">
        <v>41089</v>
      </c>
      <c r="B1372" s="723">
        <v>12.9</v>
      </c>
    </row>
    <row r="1373" spans="1:2">
      <c r="A1373" s="727">
        <v>41092</v>
      </c>
      <c r="B1373" s="723">
        <v>12.966666</v>
      </c>
    </row>
    <row r="1374" spans="1:2">
      <c r="A1374" s="727">
        <v>41093</v>
      </c>
      <c r="B1374" s="723">
        <v>12.956666</v>
      </c>
    </row>
    <row r="1375" spans="1:2">
      <c r="A1375" s="727">
        <v>41094</v>
      </c>
      <c r="B1375" s="723">
        <v>12.959999</v>
      </c>
    </row>
    <row r="1376" spans="1:2">
      <c r="A1376" s="727">
        <v>41095</v>
      </c>
      <c r="B1376" s="723">
        <v>13.1</v>
      </c>
    </row>
    <row r="1377" spans="1:2">
      <c r="A1377" s="727">
        <v>41096</v>
      </c>
      <c r="B1377" s="723">
        <v>13.049999</v>
      </c>
    </row>
    <row r="1378" spans="1:2">
      <c r="A1378" s="727">
        <v>41100</v>
      </c>
      <c r="B1378" s="723">
        <v>13.233333</v>
      </c>
    </row>
    <row r="1379" spans="1:2">
      <c r="A1379" s="727">
        <v>41101</v>
      </c>
      <c r="B1379" s="723">
        <v>12.906666</v>
      </c>
    </row>
    <row r="1380" spans="1:2">
      <c r="A1380" s="727">
        <v>41102</v>
      </c>
      <c r="B1380" s="723">
        <v>12.516666000000001</v>
      </c>
    </row>
    <row r="1381" spans="1:2">
      <c r="A1381" s="727">
        <v>41103</v>
      </c>
      <c r="B1381" s="723">
        <v>12.483332000000001</v>
      </c>
    </row>
    <row r="1382" spans="1:2">
      <c r="A1382" s="727">
        <v>41106</v>
      </c>
      <c r="B1382" s="723">
        <v>12.8</v>
      </c>
    </row>
    <row r="1383" spans="1:2">
      <c r="A1383" s="727">
        <v>41107</v>
      </c>
      <c r="B1383" s="723">
        <v>12.49</v>
      </c>
    </row>
    <row r="1384" spans="1:2">
      <c r="A1384" s="727">
        <v>41108</v>
      </c>
      <c r="B1384" s="723">
        <v>12.683332</v>
      </c>
    </row>
    <row r="1385" spans="1:2">
      <c r="A1385" s="727">
        <v>41109</v>
      </c>
      <c r="B1385" s="723">
        <v>12.686666000000001</v>
      </c>
    </row>
    <row r="1386" spans="1:2">
      <c r="A1386" s="727">
        <v>41110</v>
      </c>
      <c r="B1386" s="723">
        <v>12.666665999999999</v>
      </c>
    </row>
    <row r="1387" spans="1:2">
      <c r="A1387" s="727">
        <v>41113</v>
      </c>
      <c r="B1387" s="723">
        <v>13.066666</v>
      </c>
    </row>
    <row r="1388" spans="1:2">
      <c r="A1388" s="727">
        <v>41114</v>
      </c>
      <c r="B1388" s="723">
        <v>13.353332</v>
      </c>
    </row>
    <row r="1389" spans="1:2">
      <c r="A1389" s="727">
        <v>41115</v>
      </c>
      <c r="B1389" s="723">
        <v>13.666665999999999</v>
      </c>
    </row>
    <row r="1390" spans="1:2">
      <c r="A1390" s="727">
        <v>41116</v>
      </c>
      <c r="B1390" s="723">
        <v>13.233333</v>
      </c>
    </row>
    <row r="1391" spans="1:2">
      <c r="A1391" s="727">
        <v>41117</v>
      </c>
      <c r="B1391" s="723">
        <v>13.3</v>
      </c>
    </row>
    <row r="1392" spans="1:2">
      <c r="A1392" s="727">
        <v>41120</v>
      </c>
      <c r="B1392" s="723">
        <v>13.266666000000001</v>
      </c>
    </row>
    <row r="1393" spans="1:2">
      <c r="A1393" s="727">
        <v>41121</v>
      </c>
      <c r="B1393" s="723">
        <v>12.6</v>
      </c>
    </row>
    <row r="1394" spans="1:2">
      <c r="A1394" s="727">
        <v>41122</v>
      </c>
      <c r="B1394" s="723">
        <v>12.649998999999999</v>
      </c>
    </row>
    <row r="1395" spans="1:2">
      <c r="A1395" s="727">
        <v>41123</v>
      </c>
      <c r="B1395" s="723">
        <v>12.666665999999999</v>
      </c>
    </row>
    <row r="1396" spans="1:2">
      <c r="A1396" s="727">
        <v>41124</v>
      </c>
      <c r="B1396" s="723">
        <v>12.476665000000001</v>
      </c>
    </row>
    <row r="1397" spans="1:2">
      <c r="A1397" s="727">
        <v>41127</v>
      </c>
      <c r="B1397" s="723">
        <v>12.539999</v>
      </c>
    </row>
    <row r="1398" spans="1:2">
      <c r="A1398" s="727">
        <v>41128</v>
      </c>
      <c r="B1398" s="723">
        <v>13.1</v>
      </c>
    </row>
    <row r="1399" spans="1:2">
      <c r="A1399" s="727">
        <v>41129</v>
      </c>
      <c r="B1399" s="723">
        <v>13.133333</v>
      </c>
    </row>
    <row r="1400" spans="1:2">
      <c r="A1400" s="727">
        <v>41130</v>
      </c>
      <c r="B1400" s="723">
        <v>13</v>
      </c>
    </row>
    <row r="1401" spans="1:2">
      <c r="A1401" s="727">
        <v>41131</v>
      </c>
      <c r="B1401" s="723">
        <v>12.966666</v>
      </c>
    </row>
    <row r="1402" spans="1:2">
      <c r="A1402" s="727">
        <v>41134</v>
      </c>
      <c r="B1402" s="723">
        <v>12.5</v>
      </c>
    </row>
    <row r="1403" spans="1:2">
      <c r="A1403" s="727">
        <v>41135</v>
      </c>
      <c r="B1403" s="723">
        <v>12.859999</v>
      </c>
    </row>
    <row r="1404" spans="1:2">
      <c r="A1404" s="727">
        <v>41136</v>
      </c>
      <c r="B1404" s="723">
        <v>13.2</v>
      </c>
    </row>
    <row r="1405" spans="1:2">
      <c r="A1405" s="727">
        <v>41137</v>
      </c>
      <c r="B1405" s="723">
        <v>13.2</v>
      </c>
    </row>
    <row r="1406" spans="1:2">
      <c r="A1406" s="727">
        <v>41138</v>
      </c>
      <c r="B1406" s="723">
        <v>12.933332999999999</v>
      </c>
    </row>
    <row r="1407" spans="1:2">
      <c r="A1407" s="727">
        <v>41141</v>
      </c>
      <c r="B1407" s="723">
        <v>12.723333</v>
      </c>
    </row>
    <row r="1408" spans="1:2">
      <c r="A1408" s="727">
        <v>41142</v>
      </c>
      <c r="B1408" s="723">
        <v>13.083332</v>
      </c>
    </row>
    <row r="1409" spans="1:2">
      <c r="A1409" s="727">
        <v>41143</v>
      </c>
      <c r="B1409" s="723">
        <v>12.783332</v>
      </c>
    </row>
    <row r="1410" spans="1:2">
      <c r="A1410" s="727">
        <v>41144</v>
      </c>
      <c r="B1410" s="723">
        <v>12.869999</v>
      </c>
    </row>
    <row r="1411" spans="1:2">
      <c r="A1411" s="727">
        <v>41145</v>
      </c>
      <c r="B1411" s="723">
        <v>12.749999000000001</v>
      </c>
    </row>
    <row r="1412" spans="1:2">
      <c r="A1412" s="727">
        <v>41148</v>
      </c>
      <c r="B1412" s="723">
        <v>12.833333</v>
      </c>
    </row>
    <row r="1413" spans="1:2">
      <c r="A1413" s="727">
        <v>41149</v>
      </c>
      <c r="B1413" s="723">
        <v>12.8</v>
      </c>
    </row>
    <row r="1414" spans="1:2">
      <c r="A1414" s="727">
        <v>41150</v>
      </c>
      <c r="B1414" s="723">
        <v>12.883331999999999</v>
      </c>
    </row>
    <row r="1415" spans="1:2">
      <c r="A1415" s="727">
        <v>41151</v>
      </c>
      <c r="B1415" s="723">
        <v>13.2</v>
      </c>
    </row>
    <row r="1416" spans="1:2">
      <c r="A1416" s="727">
        <v>41152</v>
      </c>
      <c r="B1416" s="723">
        <v>13.149998999999999</v>
      </c>
    </row>
    <row r="1417" spans="1:2">
      <c r="A1417" s="727">
        <v>41155</v>
      </c>
      <c r="B1417" s="723">
        <v>13.066666</v>
      </c>
    </row>
    <row r="1418" spans="1:2">
      <c r="A1418" s="727">
        <v>41156</v>
      </c>
      <c r="B1418" s="723">
        <v>13.133333</v>
      </c>
    </row>
    <row r="1419" spans="1:2">
      <c r="A1419" s="727">
        <v>41157</v>
      </c>
      <c r="B1419" s="723">
        <v>13.083332</v>
      </c>
    </row>
    <row r="1420" spans="1:2">
      <c r="A1420" s="727">
        <v>41158</v>
      </c>
      <c r="B1420" s="723">
        <v>13.033333000000001</v>
      </c>
    </row>
    <row r="1421" spans="1:2">
      <c r="A1421" s="727">
        <v>41162</v>
      </c>
      <c r="B1421" s="723">
        <v>13.2</v>
      </c>
    </row>
    <row r="1422" spans="1:2">
      <c r="A1422" s="727">
        <v>41163</v>
      </c>
      <c r="B1422" s="723">
        <v>13.266666000000001</v>
      </c>
    </row>
    <row r="1423" spans="1:2">
      <c r="A1423" s="727">
        <v>41164</v>
      </c>
      <c r="B1423" s="723">
        <v>13.166665999999999</v>
      </c>
    </row>
    <row r="1424" spans="1:2">
      <c r="A1424" s="727">
        <v>41165</v>
      </c>
      <c r="B1424" s="723">
        <v>13.349999</v>
      </c>
    </row>
    <row r="1425" spans="1:2">
      <c r="A1425" s="727">
        <v>41166</v>
      </c>
      <c r="B1425" s="723">
        <v>13.666665999999999</v>
      </c>
    </row>
    <row r="1426" spans="1:2">
      <c r="A1426" s="727">
        <v>41169</v>
      </c>
      <c r="B1426" s="723">
        <v>13.666665999999999</v>
      </c>
    </row>
    <row r="1427" spans="1:2">
      <c r="A1427" s="727">
        <v>41170</v>
      </c>
      <c r="B1427" s="723">
        <v>13.846666000000001</v>
      </c>
    </row>
    <row r="1428" spans="1:2">
      <c r="A1428" s="727">
        <v>41171</v>
      </c>
      <c r="B1428" s="723">
        <v>13.6</v>
      </c>
    </row>
    <row r="1429" spans="1:2">
      <c r="A1429" s="727">
        <v>41172</v>
      </c>
      <c r="B1429" s="723">
        <v>13.643331999999999</v>
      </c>
    </row>
    <row r="1430" spans="1:2">
      <c r="A1430" s="727">
        <v>41173</v>
      </c>
      <c r="B1430" s="723">
        <v>13.833333</v>
      </c>
    </row>
    <row r="1431" spans="1:2">
      <c r="A1431" s="727">
        <v>41176</v>
      </c>
      <c r="B1431" s="723">
        <v>13.769999</v>
      </c>
    </row>
    <row r="1432" spans="1:2">
      <c r="A1432" s="727">
        <v>41177</v>
      </c>
      <c r="B1432" s="723">
        <v>13.666665999999999</v>
      </c>
    </row>
    <row r="1433" spans="1:2">
      <c r="A1433" s="727">
        <v>41178</v>
      </c>
      <c r="B1433" s="723">
        <v>13.833333</v>
      </c>
    </row>
    <row r="1434" spans="1:2">
      <c r="A1434" s="727">
        <v>41179</v>
      </c>
      <c r="B1434" s="723">
        <v>13.836665999999999</v>
      </c>
    </row>
    <row r="1435" spans="1:2">
      <c r="A1435" s="727">
        <v>41180</v>
      </c>
      <c r="B1435" s="723">
        <v>14.036666</v>
      </c>
    </row>
    <row r="1436" spans="1:2">
      <c r="A1436" s="727">
        <v>41183</v>
      </c>
      <c r="B1436" s="723">
        <v>14.429999</v>
      </c>
    </row>
    <row r="1437" spans="1:2">
      <c r="A1437" s="727">
        <v>41184</v>
      </c>
      <c r="B1437" s="723">
        <v>14.583332</v>
      </c>
    </row>
    <row r="1438" spans="1:2">
      <c r="A1438" s="727">
        <v>41185</v>
      </c>
      <c r="B1438" s="723">
        <v>14.516666000000001</v>
      </c>
    </row>
    <row r="1439" spans="1:2">
      <c r="A1439" s="727">
        <v>41186</v>
      </c>
      <c r="B1439" s="723">
        <v>14.333333</v>
      </c>
    </row>
    <row r="1440" spans="1:2">
      <c r="A1440" s="727">
        <v>41187</v>
      </c>
      <c r="B1440" s="723">
        <v>14.216666</v>
      </c>
    </row>
    <row r="1441" spans="1:2">
      <c r="A1441" s="727">
        <v>41190</v>
      </c>
      <c r="B1441" s="723">
        <v>14.069998999999999</v>
      </c>
    </row>
    <row r="1442" spans="1:2">
      <c r="A1442" s="727">
        <v>41191</v>
      </c>
      <c r="B1442" s="723">
        <v>14.123333000000001</v>
      </c>
    </row>
    <row r="1443" spans="1:2">
      <c r="A1443" s="727">
        <v>41192</v>
      </c>
      <c r="B1443" s="723">
        <v>14.166665999999999</v>
      </c>
    </row>
    <row r="1444" spans="1:2">
      <c r="A1444" s="727">
        <v>41193</v>
      </c>
      <c r="B1444" s="723">
        <v>13.816666</v>
      </c>
    </row>
    <row r="1445" spans="1:2">
      <c r="A1445" s="727">
        <v>41197</v>
      </c>
      <c r="B1445" s="723">
        <v>13.659998999999999</v>
      </c>
    </row>
    <row r="1446" spans="1:2">
      <c r="A1446" s="727">
        <v>41198</v>
      </c>
      <c r="B1446" s="723">
        <v>14</v>
      </c>
    </row>
    <row r="1447" spans="1:2">
      <c r="A1447" s="727">
        <v>41199</v>
      </c>
      <c r="B1447" s="723">
        <v>14</v>
      </c>
    </row>
    <row r="1448" spans="1:2">
      <c r="A1448" s="727">
        <v>41200</v>
      </c>
      <c r="B1448" s="723">
        <v>14.046666</v>
      </c>
    </row>
    <row r="1449" spans="1:2">
      <c r="A1449" s="727">
        <v>41201</v>
      </c>
      <c r="B1449" s="723">
        <v>14.166665999999999</v>
      </c>
    </row>
    <row r="1450" spans="1:2">
      <c r="A1450" s="727">
        <v>41204</v>
      </c>
      <c r="B1450" s="723">
        <v>13.966666</v>
      </c>
    </row>
    <row r="1451" spans="1:2">
      <c r="A1451" s="727">
        <v>41205</v>
      </c>
      <c r="B1451" s="723">
        <v>13.833333</v>
      </c>
    </row>
    <row r="1452" spans="1:2">
      <c r="A1452" s="727">
        <v>41206</v>
      </c>
      <c r="B1452" s="723">
        <v>13.726666</v>
      </c>
    </row>
    <row r="1453" spans="1:2">
      <c r="A1453" s="727">
        <v>41207</v>
      </c>
      <c r="B1453" s="723">
        <v>13.533333000000001</v>
      </c>
    </row>
    <row r="1454" spans="1:2">
      <c r="A1454" s="727">
        <v>41208</v>
      </c>
      <c r="B1454" s="723">
        <v>13.666665999999999</v>
      </c>
    </row>
    <row r="1455" spans="1:2">
      <c r="A1455" s="727">
        <v>41211</v>
      </c>
      <c r="B1455" s="723">
        <v>14.149998999999999</v>
      </c>
    </row>
    <row r="1456" spans="1:2">
      <c r="A1456" s="727">
        <v>41212</v>
      </c>
      <c r="B1456" s="723">
        <v>13.669999000000001</v>
      </c>
    </row>
    <row r="1457" spans="1:2">
      <c r="A1457" s="727">
        <v>41213</v>
      </c>
      <c r="B1457" s="723">
        <v>13.766666000000001</v>
      </c>
    </row>
    <row r="1458" spans="1:2">
      <c r="A1458" s="727">
        <v>41214</v>
      </c>
      <c r="B1458" s="723">
        <v>13.666665999999999</v>
      </c>
    </row>
    <row r="1459" spans="1:2">
      <c r="A1459" s="727">
        <v>41218</v>
      </c>
      <c r="B1459" s="723">
        <v>13.273332</v>
      </c>
    </row>
    <row r="1460" spans="1:2">
      <c r="A1460" s="727">
        <v>41219</v>
      </c>
      <c r="B1460" s="723">
        <v>13.749999000000001</v>
      </c>
    </row>
    <row r="1461" spans="1:2">
      <c r="A1461" s="727">
        <v>41220</v>
      </c>
      <c r="B1461" s="723">
        <v>13.749999000000001</v>
      </c>
    </row>
    <row r="1462" spans="1:2">
      <c r="A1462" s="727">
        <v>41221</v>
      </c>
      <c r="B1462" s="723">
        <v>13.59</v>
      </c>
    </row>
    <row r="1463" spans="1:2">
      <c r="A1463" s="727">
        <v>41222</v>
      </c>
      <c r="B1463" s="723">
        <v>13.413333</v>
      </c>
    </row>
    <row r="1464" spans="1:2">
      <c r="A1464" s="727">
        <v>41225</v>
      </c>
      <c r="B1464" s="723">
        <v>13.629999</v>
      </c>
    </row>
    <row r="1465" spans="1:2">
      <c r="A1465" s="727">
        <v>41226</v>
      </c>
      <c r="B1465" s="723">
        <v>13.486666</v>
      </c>
    </row>
    <row r="1466" spans="1:2">
      <c r="A1466" s="727">
        <v>41227</v>
      </c>
      <c r="B1466" s="723">
        <v>13.639999</v>
      </c>
    </row>
    <row r="1467" spans="1:2">
      <c r="A1467" s="727">
        <v>41229</v>
      </c>
      <c r="B1467" s="723">
        <v>13.663332</v>
      </c>
    </row>
    <row r="1468" spans="1:2">
      <c r="A1468" s="727">
        <v>41232</v>
      </c>
      <c r="B1468" s="723">
        <v>13.316666</v>
      </c>
    </row>
    <row r="1469" spans="1:2">
      <c r="A1469" s="727">
        <v>41234</v>
      </c>
      <c r="B1469" s="723">
        <v>12.883331999999999</v>
      </c>
    </row>
    <row r="1470" spans="1:2">
      <c r="A1470" s="727">
        <v>41235</v>
      </c>
      <c r="B1470" s="723">
        <v>13.526666000000001</v>
      </c>
    </row>
    <row r="1471" spans="1:2">
      <c r="A1471" s="727">
        <v>41236</v>
      </c>
      <c r="B1471" s="723">
        <v>13.3</v>
      </c>
    </row>
    <row r="1472" spans="1:2">
      <c r="A1472" s="727">
        <v>41239</v>
      </c>
      <c r="B1472" s="723">
        <v>12.979998999999999</v>
      </c>
    </row>
    <row r="1473" spans="1:2">
      <c r="A1473" s="727">
        <v>41240</v>
      </c>
      <c r="B1473" s="723">
        <v>12.833333</v>
      </c>
    </row>
    <row r="1474" spans="1:2">
      <c r="A1474" s="727">
        <v>41241</v>
      </c>
      <c r="B1474" s="723">
        <v>12.669999000000001</v>
      </c>
    </row>
    <row r="1475" spans="1:2">
      <c r="A1475" s="727">
        <v>41242</v>
      </c>
      <c r="B1475" s="723">
        <v>13.166665999999999</v>
      </c>
    </row>
    <row r="1476" spans="1:2">
      <c r="A1476" s="727">
        <v>41243</v>
      </c>
      <c r="B1476" s="723">
        <v>13.329999000000001</v>
      </c>
    </row>
    <row r="1477" spans="1:2">
      <c r="A1477" s="727">
        <v>41246</v>
      </c>
      <c r="B1477" s="723">
        <v>13.436666000000001</v>
      </c>
    </row>
    <row r="1478" spans="1:2">
      <c r="A1478" s="727">
        <v>41247</v>
      </c>
      <c r="B1478" s="723">
        <v>13.749999000000001</v>
      </c>
    </row>
    <row r="1479" spans="1:2">
      <c r="A1479" s="727">
        <v>41248</v>
      </c>
      <c r="B1479" s="723">
        <v>13.243332000000001</v>
      </c>
    </row>
    <row r="1480" spans="1:2">
      <c r="A1480" s="727">
        <v>41249</v>
      </c>
      <c r="B1480" s="723">
        <v>13.5</v>
      </c>
    </row>
    <row r="1481" spans="1:2">
      <c r="A1481" s="727">
        <v>41250</v>
      </c>
      <c r="B1481" s="723">
        <v>13.666665999999999</v>
      </c>
    </row>
    <row r="1482" spans="1:2">
      <c r="A1482" s="727">
        <v>41253</v>
      </c>
      <c r="B1482" s="723">
        <v>13.749999000000001</v>
      </c>
    </row>
    <row r="1483" spans="1:2">
      <c r="A1483" s="727">
        <v>41254</v>
      </c>
      <c r="B1483" s="723">
        <v>13.833333</v>
      </c>
    </row>
    <row r="1484" spans="1:2">
      <c r="A1484" s="727">
        <v>41255</v>
      </c>
      <c r="B1484" s="723">
        <v>14.066666</v>
      </c>
    </row>
    <row r="1485" spans="1:2">
      <c r="A1485" s="727">
        <v>41256</v>
      </c>
      <c r="B1485" s="723">
        <v>13.846666000000001</v>
      </c>
    </row>
    <row r="1486" spans="1:2">
      <c r="A1486" s="727">
        <v>41257</v>
      </c>
      <c r="B1486" s="723">
        <v>13.866666</v>
      </c>
    </row>
    <row r="1487" spans="1:2">
      <c r="A1487" s="727">
        <v>41260</v>
      </c>
      <c r="B1487" s="723">
        <v>13.449999</v>
      </c>
    </row>
    <row r="1488" spans="1:2">
      <c r="A1488" s="727">
        <v>41261</v>
      </c>
      <c r="B1488" s="723">
        <v>13.283332</v>
      </c>
    </row>
    <row r="1489" spans="1:2">
      <c r="A1489" s="727">
        <v>41262</v>
      </c>
      <c r="B1489" s="723">
        <v>13.829999000000001</v>
      </c>
    </row>
    <row r="1490" spans="1:2">
      <c r="A1490" s="727">
        <v>41263</v>
      </c>
      <c r="B1490" s="723">
        <v>13.676665</v>
      </c>
    </row>
    <row r="1491" spans="1:2">
      <c r="A1491" s="727">
        <v>41264</v>
      </c>
      <c r="B1491" s="723">
        <v>13.466666</v>
      </c>
    </row>
    <row r="1492" spans="1:2">
      <c r="A1492" s="727">
        <v>41269</v>
      </c>
      <c r="B1492" s="723">
        <v>13.559998999999999</v>
      </c>
    </row>
    <row r="1493" spans="1:2">
      <c r="A1493" s="727">
        <v>41270</v>
      </c>
      <c r="B1493" s="723">
        <v>13.593332999999999</v>
      </c>
    </row>
    <row r="1494" spans="1:2">
      <c r="A1494" s="727">
        <v>41271</v>
      </c>
      <c r="B1494" s="723">
        <v>13.463331999999999</v>
      </c>
    </row>
    <row r="1495" spans="1:2">
      <c r="A1495" s="727">
        <v>41276</v>
      </c>
      <c r="B1495" s="723">
        <v>13.659998999999999</v>
      </c>
    </row>
    <row r="1496" spans="1:2">
      <c r="A1496" s="727">
        <v>41277</v>
      </c>
      <c r="B1496" s="723">
        <v>13.633333</v>
      </c>
    </row>
    <row r="1497" spans="1:2">
      <c r="A1497" s="727">
        <v>41278</v>
      </c>
      <c r="B1497" s="723">
        <v>13.216666</v>
      </c>
    </row>
    <row r="1498" spans="1:2">
      <c r="A1498" s="727">
        <v>41281</v>
      </c>
      <c r="B1498" s="723">
        <v>13.296666</v>
      </c>
    </row>
    <row r="1499" spans="1:2">
      <c r="A1499" s="727">
        <v>41282</v>
      </c>
      <c r="B1499" s="723">
        <v>13.383331999999999</v>
      </c>
    </row>
    <row r="1500" spans="1:2">
      <c r="A1500" s="727">
        <v>41283</v>
      </c>
      <c r="B1500" s="723">
        <v>13.423333</v>
      </c>
    </row>
    <row r="1501" spans="1:2">
      <c r="A1501" s="727">
        <v>41284</v>
      </c>
      <c r="B1501" s="723">
        <v>13.4</v>
      </c>
    </row>
    <row r="1502" spans="1:2">
      <c r="A1502" s="727">
        <v>41285</v>
      </c>
      <c r="B1502" s="723">
        <v>13.416665999999999</v>
      </c>
    </row>
    <row r="1503" spans="1:2">
      <c r="A1503" s="727">
        <v>41288</v>
      </c>
      <c r="B1503" s="723">
        <v>13.466666</v>
      </c>
    </row>
    <row r="1504" spans="1:2">
      <c r="A1504" s="727">
        <v>41289</v>
      </c>
      <c r="B1504" s="723">
        <v>13.533333000000001</v>
      </c>
    </row>
    <row r="1505" spans="1:2">
      <c r="A1505" s="727">
        <v>41290</v>
      </c>
      <c r="B1505" s="723">
        <v>13.633333</v>
      </c>
    </row>
    <row r="1506" spans="1:2">
      <c r="A1506" s="727">
        <v>41291</v>
      </c>
      <c r="B1506" s="723">
        <v>14.069998999999999</v>
      </c>
    </row>
    <row r="1507" spans="1:2">
      <c r="A1507" s="727">
        <v>41292</v>
      </c>
      <c r="B1507" s="723">
        <v>14.449999</v>
      </c>
    </row>
    <row r="1508" spans="1:2">
      <c r="A1508" s="727">
        <v>41295</v>
      </c>
      <c r="B1508" s="723">
        <v>14.779999</v>
      </c>
    </row>
    <row r="1509" spans="1:2">
      <c r="A1509" s="727">
        <v>41296</v>
      </c>
      <c r="B1509" s="723">
        <v>14.796666</v>
      </c>
    </row>
    <row r="1510" spans="1:2">
      <c r="A1510" s="727">
        <v>41297</v>
      </c>
      <c r="B1510" s="723">
        <v>14.579999000000001</v>
      </c>
    </row>
    <row r="1511" spans="1:2">
      <c r="A1511" s="727">
        <v>41298</v>
      </c>
      <c r="B1511" s="723">
        <v>14.356666000000001</v>
      </c>
    </row>
    <row r="1512" spans="1:2">
      <c r="A1512" s="727">
        <v>41302</v>
      </c>
      <c r="B1512" s="723">
        <v>14.516666000000001</v>
      </c>
    </row>
    <row r="1513" spans="1:2">
      <c r="A1513" s="727">
        <v>41303</v>
      </c>
      <c r="B1513" s="723">
        <v>14.683332</v>
      </c>
    </row>
    <row r="1514" spans="1:2">
      <c r="A1514" s="727">
        <v>41304</v>
      </c>
      <c r="B1514" s="723">
        <v>13.829999000000001</v>
      </c>
    </row>
    <row r="1515" spans="1:2">
      <c r="A1515" s="727">
        <v>41305</v>
      </c>
      <c r="B1515" s="723">
        <v>14.456666</v>
      </c>
    </row>
    <row r="1516" spans="1:2">
      <c r="A1516" s="727">
        <v>41306</v>
      </c>
      <c r="B1516" s="723">
        <v>14.333333</v>
      </c>
    </row>
    <row r="1517" spans="1:2">
      <c r="A1517" s="727">
        <v>41309</v>
      </c>
      <c r="B1517" s="723">
        <v>14.666665999999999</v>
      </c>
    </row>
    <row r="1518" spans="1:2">
      <c r="A1518" s="727">
        <v>41310</v>
      </c>
      <c r="B1518" s="723">
        <v>14.7</v>
      </c>
    </row>
    <row r="1519" spans="1:2">
      <c r="A1519" s="727">
        <v>41311</v>
      </c>
      <c r="B1519" s="723">
        <v>14.669999000000001</v>
      </c>
    </row>
    <row r="1520" spans="1:2">
      <c r="A1520" s="727">
        <v>41312</v>
      </c>
      <c r="B1520" s="723">
        <v>14.613333000000001</v>
      </c>
    </row>
    <row r="1521" spans="1:2">
      <c r="A1521" s="727">
        <v>41313</v>
      </c>
      <c r="B1521" s="723">
        <v>14.366666</v>
      </c>
    </row>
    <row r="1522" spans="1:2">
      <c r="A1522" s="727">
        <v>41318</v>
      </c>
      <c r="B1522" s="723">
        <v>14.4</v>
      </c>
    </row>
    <row r="1523" spans="1:2">
      <c r="A1523" s="727">
        <v>41319</v>
      </c>
      <c r="B1523" s="723">
        <v>14.1</v>
      </c>
    </row>
    <row r="1524" spans="1:2">
      <c r="A1524" s="727">
        <v>41320</v>
      </c>
      <c r="B1524" s="723">
        <v>14.163332</v>
      </c>
    </row>
    <row r="1525" spans="1:2">
      <c r="A1525" s="727">
        <v>41323</v>
      </c>
      <c r="B1525" s="723">
        <v>14.093332999999999</v>
      </c>
    </row>
    <row r="1526" spans="1:2">
      <c r="A1526" s="727">
        <v>41324</v>
      </c>
      <c r="B1526" s="723">
        <v>14.3</v>
      </c>
    </row>
    <row r="1527" spans="1:2">
      <c r="A1527" s="727">
        <v>41325</v>
      </c>
      <c r="B1527" s="723">
        <v>14.579999000000001</v>
      </c>
    </row>
    <row r="1528" spans="1:2">
      <c r="A1528" s="727">
        <v>41326</v>
      </c>
      <c r="B1528" s="723">
        <v>14.5</v>
      </c>
    </row>
    <row r="1529" spans="1:2">
      <c r="A1529" s="727">
        <v>41327</v>
      </c>
      <c r="B1529" s="723">
        <v>14.566666</v>
      </c>
    </row>
    <row r="1530" spans="1:2">
      <c r="A1530" s="727">
        <v>41330</v>
      </c>
      <c r="B1530" s="723">
        <v>14.533333000000001</v>
      </c>
    </row>
    <row r="1531" spans="1:2">
      <c r="A1531" s="727">
        <v>41331</v>
      </c>
      <c r="B1531" s="723">
        <v>14.396666</v>
      </c>
    </row>
    <row r="1532" spans="1:2">
      <c r="A1532" s="727">
        <v>41332</v>
      </c>
      <c r="B1532" s="723">
        <v>14.449999</v>
      </c>
    </row>
    <row r="1533" spans="1:2">
      <c r="A1533" s="727">
        <v>41333</v>
      </c>
      <c r="B1533" s="723">
        <v>14.583332</v>
      </c>
    </row>
    <row r="1534" spans="1:2">
      <c r="A1534" s="727">
        <v>41334</v>
      </c>
      <c r="B1534" s="723">
        <v>14.583332</v>
      </c>
    </row>
    <row r="1535" spans="1:2">
      <c r="A1535" s="727">
        <v>41337</v>
      </c>
      <c r="B1535" s="723">
        <v>14.459999</v>
      </c>
    </row>
    <row r="1536" spans="1:2">
      <c r="A1536" s="727">
        <v>41338</v>
      </c>
      <c r="B1536" s="723">
        <v>14.556666</v>
      </c>
    </row>
    <row r="1537" spans="1:2">
      <c r="A1537" s="727">
        <v>41339</v>
      </c>
      <c r="B1537" s="723">
        <v>14.333333</v>
      </c>
    </row>
    <row r="1538" spans="1:2">
      <c r="A1538" s="727">
        <v>41340</v>
      </c>
      <c r="B1538" s="723">
        <v>14.333333</v>
      </c>
    </row>
    <row r="1539" spans="1:2">
      <c r="A1539" s="727">
        <v>41341</v>
      </c>
      <c r="B1539" s="723">
        <v>14.333333</v>
      </c>
    </row>
    <row r="1540" spans="1:2">
      <c r="A1540" s="727">
        <v>41344</v>
      </c>
      <c r="B1540" s="723">
        <v>14.333333</v>
      </c>
    </row>
    <row r="1541" spans="1:2">
      <c r="A1541" s="727">
        <v>41345</v>
      </c>
      <c r="B1541" s="723">
        <v>14.136666</v>
      </c>
    </row>
    <row r="1542" spans="1:2">
      <c r="A1542" s="727">
        <v>41346</v>
      </c>
      <c r="B1542" s="723">
        <v>14.249999000000001</v>
      </c>
    </row>
    <row r="1543" spans="1:2">
      <c r="A1543" s="727">
        <v>41347</v>
      </c>
      <c r="B1543" s="723">
        <v>14.493333</v>
      </c>
    </row>
    <row r="1544" spans="1:2">
      <c r="A1544" s="727">
        <v>41348</v>
      </c>
      <c r="B1544" s="723">
        <v>14.276664999999999</v>
      </c>
    </row>
    <row r="1545" spans="1:2">
      <c r="A1545" s="727">
        <v>41351</v>
      </c>
      <c r="B1545" s="723">
        <v>14.463331999999999</v>
      </c>
    </row>
    <row r="1546" spans="1:2">
      <c r="A1546" s="727">
        <v>41352</v>
      </c>
      <c r="B1546" s="723">
        <v>14.366666</v>
      </c>
    </row>
    <row r="1547" spans="1:2">
      <c r="A1547" s="727">
        <v>41353</v>
      </c>
      <c r="B1547" s="723">
        <v>14.323333</v>
      </c>
    </row>
    <row r="1548" spans="1:2">
      <c r="A1548" s="727">
        <v>41354</v>
      </c>
      <c r="B1548" s="723">
        <v>14.146666</v>
      </c>
    </row>
    <row r="1549" spans="1:2">
      <c r="A1549" s="727">
        <v>41355</v>
      </c>
      <c r="B1549" s="723">
        <v>13.183332</v>
      </c>
    </row>
    <row r="1550" spans="1:2">
      <c r="A1550" s="727">
        <v>41358</v>
      </c>
      <c r="B1550" s="723">
        <v>13.366666</v>
      </c>
    </row>
    <row r="1551" spans="1:2">
      <c r="A1551" s="727">
        <v>41359</v>
      </c>
      <c r="B1551" s="723">
        <v>13.706666</v>
      </c>
    </row>
    <row r="1552" spans="1:2">
      <c r="A1552" s="727">
        <v>41360</v>
      </c>
      <c r="B1552" s="723">
        <v>13.863332</v>
      </c>
    </row>
    <row r="1553" spans="1:2">
      <c r="A1553" s="727">
        <v>41361</v>
      </c>
      <c r="B1553" s="723">
        <v>13.813333</v>
      </c>
    </row>
    <row r="1554" spans="1:2">
      <c r="A1554" s="727">
        <v>41365</v>
      </c>
      <c r="B1554" s="723">
        <v>13.723333</v>
      </c>
    </row>
    <row r="1555" spans="1:2">
      <c r="A1555" s="727">
        <v>41366</v>
      </c>
      <c r="B1555" s="723">
        <v>13.556666</v>
      </c>
    </row>
    <row r="1556" spans="1:2">
      <c r="A1556" s="727">
        <v>41367</v>
      </c>
      <c r="B1556" s="723">
        <v>13.543331999999999</v>
      </c>
    </row>
    <row r="1557" spans="1:2">
      <c r="A1557" s="727">
        <v>41368</v>
      </c>
      <c r="B1557" s="723">
        <v>13.533333000000001</v>
      </c>
    </row>
    <row r="1558" spans="1:2">
      <c r="A1558" s="727">
        <v>41369</v>
      </c>
      <c r="B1558" s="723">
        <v>13.433332999999999</v>
      </c>
    </row>
    <row r="1559" spans="1:2">
      <c r="A1559" s="727">
        <v>41372</v>
      </c>
      <c r="B1559" s="723">
        <v>13.383331999999999</v>
      </c>
    </row>
    <row r="1560" spans="1:2">
      <c r="A1560" s="727">
        <v>41373</v>
      </c>
      <c r="B1560" s="723">
        <v>13.533333000000001</v>
      </c>
    </row>
    <row r="1561" spans="1:2">
      <c r="A1561" s="727">
        <v>41374</v>
      </c>
      <c r="B1561" s="723">
        <v>13.6</v>
      </c>
    </row>
    <row r="1562" spans="1:2">
      <c r="A1562" s="727">
        <v>41375</v>
      </c>
      <c r="B1562" s="723">
        <v>13.619999</v>
      </c>
    </row>
    <row r="1563" spans="1:2">
      <c r="A1563" s="727">
        <v>41376</v>
      </c>
      <c r="B1563" s="723">
        <v>13.546666</v>
      </c>
    </row>
    <row r="1564" spans="1:2">
      <c r="A1564" s="727">
        <v>41379</v>
      </c>
      <c r="B1564" s="723">
        <v>13.203333000000001</v>
      </c>
    </row>
    <row r="1565" spans="1:2">
      <c r="A1565" s="727">
        <v>41380</v>
      </c>
      <c r="B1565" s="723">
        <v>13.349999</v>
      </c>
    </row>
    <row r="1566" spans="1:2">
      <c r="A1566" s="727">
        <v>41381</v>
      </c>
      <c r="B1566" s="723">
        <v>13.266666000000001</v>
      </c>
    </row>
    <row r="1567" spans="1:2">
      <c r="A1567" s="727">
        <v>41382</v>
      </c>
      <c r="B1567" s="723">
        <v>13.166665999999999</v>
      </c>
    </row>
    <row r="1568" spans="1:2">
      <c r="A1568" s="727">
        <v>41383</v>
      </c>
      <c r="B1568" s="723">
        <v>13.249999000000001</v>
      </c>
    </row>
    <row r="1569" spans="1:2">
      <c r="A1569" s="727">
        <v>41386</v>
      </c>
      <c r="B1569" s="723">
        <v>12.879999</v>
      </c>
    </row>
    <row r="1570" spans="1:2">
      <c r="A1570" s="727">
        <v>41387</v>
      </c>
      <c r="B1570" s="723">
        <v>13</v>
      </c>
    </row>
    <row r="1571" spans="1:2">
      <c r="A1571" s="727">
        <v>41388</v>
      </c>
      <c r="B1571" s="723">
        <v>12.9</v>
      </c>
    </row>
    <row r="1572" spans="1:2">
      <c r="A1572" s="727">
        <v>41389</v>
      </c>
      <c r="B1572" s="723">
        <v>12.663332</v>
      </c>
    </row>
    <row r="1573" spans="1:2">
      <c r="A1573" s="727">
        <v>41390</v>
      </c>
      <c r="B1573" s="723">
        <v>12.636666</v>
      </c>
    </row>
    <row r="1574" spans="1:2">
      <c r="A1574" s="727">
        <v>41393</v>
      </c>
      <c r="B1574" s="723">
        <v>12.6</v>
      </c>
    </row>
    <row r="1575" spans="1:2">
      <c r="A1575" s="727">
        <v>41394</v>
      </c>
      <c r="B1575" s="723">
        <v>12.6</v>
      </c>
    </row>
    <row r="1576" spans="1:2">
      <c r="A1576" s="727">
        <v>41396</v>
      </c>
      <c r="B1576" s="723">
        <v>13.106666000000001</v>
      </c>
    </row>
    <row r="1577" spans="1:2">
      <c r="A1577" s="727">
        <v>41397</v>
      </c>
      <c r="B1577" s="723">
        <v>12.566666</v>
      </c>
    </row>
    <row r="1578" spans="1:2">
      <c r="A1578" s="727">
        <v>41400</v>
      </c>
      <c r="B1578" s="723">
        <v>12.203333000000001</v>
      </c>
    </row>
    <row r="1579" spans="1:2">
      <c r="A1579" s="727">
        <v>41401</v>
      </c>
      <c r="B1579" s="723">
        <v>11.833333</v>
      </c>
    </row>
    <row r="1580" spans="1:2">
      <c r="A1580" s="727">
        <v>41402</v>
      </c>
      <c r="B1580" s="723">
        <v>11.816666</v>
      </c>
    </row>
    <row r="1581" spans="1:2">
      <c r="A1581" s="727">
        <v>41403</v>
      </c>
      <c r="B1581" s="723">
        <v>12.076665</v>
      </c>
    </row>
    <row r="1582" spans="1:2">
      <c r="A1582" s="727">
        <v>41404</v>
      </c>
      <c r="B1582" s="723">
        <v>12.126666</v>
      </c>
    </row>
    <row r="1583" spans="1:2">
      <c r="A1583" s="727">
        <v>41407</v>
      </c>
      <c r="B1583" s="723">
        <v>12.306666</v>
      </c>
    </row>
    <row r="1584" spans="1:2">
      <c r="A1584" s="727">
        <v>41408</v>
      </c>
      <c r="B1584" s="723">
        <v>12.333333</v>
      </c>
    </row>
    <row r="1585" spans="1:2">
      <c r="A1585" s="727">
        <v>41409</v>
      </c>
      <c r="B1585" s="723">
        <v>12.726666</v>
      </c>
    </row>
    <row r="1586" spans="1:2">
      <c r="A1586" s="727">
        <v>41410</v>
      </c>
      <c r="B1586" s="723">
        <v>12.659998999999999</v>
      </c>
    </row>
    <row r="1587" spans="1:2">
      <c r="A1587" s="727">
        <v>41411</v>
      </c>
      <c r="B1587" s="723">
        <v>12.479998999999999</v>
      </c>
    </row>
    <row r="1588" spans="1:2">
      <c r="A1588" s="727">
        <v>41414</v>
      </c>
      <c r="B1588" s="723">
        <v>12.679999</v>
      </c>
    </row>
    <row r="1589" spans="1:2">
      <c r="A1589" s="727">
        <v>41415</v>
      </c>
      <c r="B1589" s="723">
        <v>12.716666</v>
      </c>
    </row>
    <row r="1590" spans="1:2">
      <c r="A1590" s="727">
        <v>41416</v>
      </c>
      <c r="B1590" s="723">
        <v>12.933332999999999</v>
      </c>
    </row>
    <row r="1591" spans="1:2">
      <c r="A1591" s="727">
        <v>41417</v>
      </c>
      <c r="B1591" s="723">
        <v>13.036666</v>
      </c>
    </row>
    <row r="1592" spans="1:2">
      <c r="A1592" s="727">
        <v>41418</v>
      </c>
      <c r="B1592" s="723">
        <v>13.2</v>
      </c>
    </row>
    <row r="1593" spans="1:2">
      <c r="A1593" s="727">
        <v>41421</v>
      </c>
      <c r="B1593" s="723">
        <v>13.049999</v>
      </c>
    </row>
    <row r="1594" spans="1:2">
      <c r="A1594" s="727">
        <v>41422</v>
      </c>
      <c r="B1594" s="723">
        <v>13.1</v>
      </c>
    </row>
    <row r="1595" spans="1:2">
      <c r="A1595" s="727">
        <v>41423</v>
      </c>
      <c r="B1595" s="723">
        <v>12.793333000000001</v>
      </c>
    </row>
    <row r="1596" spans="1:2">
      <c r="A1596" s="727">
        <v>41425</v>
      </c>
      <c r="B1596" s="723">
        <v>12.583332</v>
      </c>
    </row>
    <row r="1597" spans="1:2">
      <c r="A1597" s="727">
        <v>41428</v>
      </c>
      <c r="B1597" s="723">
        <v>12.213333</v>
      </c>
    </row>
    <row r="1598" spans="1:2">
      <c r="A1598" s="727">
        <v>41429</v>
      </c>
      <c r="B1598" s="723">
        <v>12.323333</v>
      </c>
    </row>
    <row r="1599" spans="1:2">
      <c r="A1599" s="727">
        <v>41430</v>
      </c>
      <c r="B1599" s="723">
        <v>11.849999</v>
      </c>
    </row>
    <row r="1600" spans="1:2">
      <c r="A1600" s="727">
        <v>41431</v>
      </c>
      <c r="B1600" s="723">
        <v>11.649998999999999</v>
      </c>
    </row>
    <row r="1601" spans="1:2">
      <c r="A1601" s="727">
        <v>41432</v>
      </c>
      <c r="B1601" s="723">
        <v>11.403333</v>
      </c>
    </row>
    <row r="1602" spans="1:2">
      <c r="A1602" s="727">
        <v>41435</v>
      </c>
      <c r="B1602" s="723">
        <v>11.316666</v>
      </c>
    </row>
    <row r="1603" spans="1:2">
      <c r="A1603" s="727">
        <v>41436</v>
      </c>
      <c r="B1603" s="723">
        <v>11</v>
      </c>
    </row>
    <row r="1604" spans="1:2">
      <c r="A1604" s="727">
        <v>41437</v>
      </c>
      <c r="B1604" s="723">
        <v>10.946666</v>
      </c>
    </row>
    <row r="1605" spans="1:2">
      <c r="A1605" s="727">
        <v>41438</v>
      </c>
      <c r="B1605" s="723">
        <v>11.226666</v>
      </c>
    </row>
    <row r="1606" spans="1:2">
      <c r="A1606" s="727">
        <v>41439</v>
      </c>
      <c r="B1606" s="723">
        <v>10.903333</v>
      </c>
    </row>
    <row r="1607" spans="1:2">
      <c r="A1607" s="727">
        <v>41442</v>
      </c>
      <c r="B1607" s="723">
        <v>11.006665999999999</v>
      </c>
    </row>
    <row r="1608" spans="1:2">
      <c r="A1608" s="727">
        <v>41443</v>
      </c>
      <c r="B1608" s="723">
        <v>10.933332999999999</v>
      </c>
    </row>
    <row r="1609" spans="1:2">
      <c r="A1609" s="727">
        <v>41444</v>
      </c>
      <c r="B1609" s="723">
        <v>10.729998999999999</v>
      </c>
    </row>
    <row r="1610" spans="1:2">
      <c r="A1610" s="727">
        <v>41445</v>
      </c>
      <c r="B1610" s="723">
        <v>10.766666000000001</v>
      </c>
    </row>
    <row r="1611" spans="1:2">
      <c r="A1611" s="727">
        <v>41446</v>
      </c>
      <c r="B1611" s="723">
        <v>10.713333</v>
      </c>
    </row>
    <row r="1612" spans="1:2">
      <c r="A1612" s="727">
        <v>41449</v>
      </c>
      <c r="B1612" s="723">
        <v>10.663332</v>
      </c>
    </row>
    <row r="1613" spans="1:2">
      <c r="A1613" s="727">
        <v>41450</v>
      </c>
      <c r="B1613" s="723">
        <v>10.8</v>
      </c>
    </row>
    <row r="1614" spans="1:2">
      <c r="A1614" s="727">
        <v>41451</v>
      </c>
      <c r="B1614" s="723">
        <v>10.966666</v>
      </c>
    </row>
    <row r="1615" spans="1:2">
      <c r="A1615" s="727">
        <v>41452</v>
      </c>
      <c r="B1615" s="723">
        <v>11.649998999999999</v>
      </c>
    </row>
    <row r="1616" spans="1:2">
      <c r="A1616" s="727">
        <v>41453</v>
      </c>
      <c r="B1616" s="723">
        <v>11.663332</v>
      </c>
    </row>
    <row r="1617" spans="1:2">
      <c r="A1617" s="727">
        <v>41456</v>
      </c>
      <c r="B1617" s="723">
        <v>11.876664999999999</v>
      </c>
    </row>
    <row r="1618" spans="1:2">
      <c r="A1618" s="727">
        <v>41457</v>
      </c>
      <c r="B1618" s="723">
        <v>11.6</v>
      </c>
    </row>
    <row r="1619" spans="1:2">
      <c r="A1619" s="727">
        <v>41458</v>
      </c>
      <c r="B1619" s="723">
        <v>11.333333</v>
      </c>
    </row>
    <row r="1620" spans="1:2">
      <c r="A1620" s="727">
        <v>41459</v>
      </c>
      <c r="B1620" s="723">
        <v>11.573332000000001</v>
      </c>
    </row>
    <row r="1621" spans="1:2">
      <c r="A1621" s="727">
        <v>41460</v>
      </c>
      <c r="B1621" s="723">
        <v>11.456666</v>
      </c>
    </row>
    <row r="1622" spans="1:2">
      <c r="A1622" s="727">
        <v>41463</v>
      </c>
      <c r="B1622" s="723">
        <v>11.236666</v>
      </c>
    </row>
    <row r="1623" spans="1:2">
      <c r="A1623" s="727">
        <v>41465</v>
      </c>
      <c r="B1623" s="723">
        <v>11.386666</v>
      </c>
    </row>
    <row r="1624" spans="1:2">
      <c r="A1624" s="727">
        <v>41466</v>
      </c>
      <c r="B1624" s="723">
        <v>11.333333</v>
      </c>
    </row>
    <row r="1625" spans="1:2">
      <c r="A1625" s="727">
        <v>41467</v>
      </c>
      <c r="B1625" s="723">
        <v>11.306666</v>
      </c>
    </row>
    <row r="1626" spans="1:2">
      <c r="A1626" s="727">
        <v>41470</v>
      </c>
      <c r="B1626" s="723">
        <v>11.623333000000001</v>
      </c>
    </row>
    <row r="1627" spans="1:2">
      <c r="A1627" s="727">
        <v>41471</v>
      </c>
      <c r="B1627" s="723">
        <v>11.866666</v>
      </c>
    </row>
    <row r="1628" spans="1:2">
      <c r="A1628" s="727">
        <v>41472</v>
      </c>
      <c r="B1628" s="723">
        <v>11.843332</v>
      </c>
    </row>
    <row r="1629" spans="1:2">
      <c r="A1629" s="727">
        <v>41473</v>
      </c>
      <c r="B1629" s="723">
        <v>12.046666</v>
      </c>
    </row>
    <row r="1630" spans="1:2">
      <c r="A1630" s="727">
        <v>41474</v>
      </c>
      <c r="B1630" s="723">
        <v>11.866666</v>
      </c>
    </row>
    <row r="1631" spans="1:2">
      <c r="A1631" s="727">
        <v>41477</v>
      </c>
      <c r="B1631" s="723">
        <v>12.006665999999999</v>
      </c>
    </row>
    <row r="1632" spans="1:2">
      <c r="A1632" s="727">
        <v>41478</v>
      </c>
      <c r="B1632" s="723">
        <v>12.033333000000001</v>
      </c>
    </row>
    <row r="1633" spans="1:2">
      <c r="A1633" s="727">
        <v>41479</v>
      </c>
      <c r="B1633" s="723">
        <v>12.019999</v>
      </c>
    </row>
    <row r="1634" spans="1:2">
      <c r="A1634" s="727">
        <v>41480</v>
      </c>
      <c r="B1634" s="723">
        <v>12.063332000000001</v>
      </c>
    </row>
    <row r="1635" spans="1:2">
      <c r="A1635" s="727">
        <v>41481</v>
      </c>
      <c r="B1635" s="723">
        <v>12.033333000000001</v>
      </c>
    </row>
    <row r="1636" spans="1:2">
      <c r="A1636" s="727">
        <v>41484</v>
      </c>
      <c r="B1636" s="723">
        <v>11.833333</v>
      </c>
    </row>
    <row r="1637" spans="1:2">
      <c r="A1637" s="727">
        <v>41485</v>
      </c>
      <c r="B1637" s="723">
        <v>11.833333</v>
      </c>
    </row>
    <row r="1638" spans="1:2">
      <c r="A1638" s="727">
        <v>41486</v>
      </c>
      <c r="B1638" s="723">
        <v>12</v>
      </c>
    </row>
    <row r="1639" spans="1:2">
      <c r="A1639" s="727">
        <v>41487</v>
      </c>
      <c r="B1639" s="723">
        <v>12.249999000000001</v>
      </c>
    </row>
    <row r="1640" spans="1:2">
      <c r="A1640" s="727">
        <v>41488</v>
      </c>
      <c r="B1640" s="723">
        <v>12.359999</v>
      </c>
    </row>
    <row r="1641" spans="1:2">
      <c r="A1641" s="727">
        <v>41491</v>
      </c>
      <c r="B1641" s="723">
        <v>12.383331999999999</v>
      </c>
    </row>
    <row r="1642" spans="1:2">
      <c r="A1642" s="727">
        <v>41492</v>
      </c>
      <c r="B1642" s="723">
        <v>12.193333000000001</v>
      </c>
    </row>
    <row r="1643" spans="1:2">
      <c r="A1643" s="727">
        <v>41493</v>
      </c>
      <c r="B1643" s="723">
        <v>11.893333</v>
      </c>
    </row>
    <row r="1644" spans="1:2">
      <c r="A1644" s="727">
        <v>41494</v>
      </c>
      <c r="B1644" s="723">
        <v>12.029999</v>
      </c>
    </row>
    <row r="1645" spans="1:2">
      <c r="A1645" s="727">
        <v>41495</v>
      </c>
      <c r="B1645" s="723">
        <v>12.216666</v>
      </c>
    </row>
    <row r="1646" spans="1:2">
      <c r="A1646" s="727">
        <v>41498</v>
      </c>
      <c r="B1646" s="723">
        <v>11.969999</v>
      </c>
    </row>
    <row r="1647" spans="1:2">
      <c r="A1647" s="727">
        <v>41499</v>
      </c>
      <c r="B1647" s="723">
        <v>12.016666000000001</v>
      </c>
    </row>
    <row r="1648" spans="1:2">
      <c r="A1648" s="727">
        <v>41500</v>
      </c>
      <c r="B1648" s="723">
        <v>12.066666</v>
      </c>
    </row>
    <row r="1649" spans="1:2">
      <c r="A1649" s="727">
        <v>41501</v>
      </c>
      <c r="B1649" s="723">
        <v>12.149998999999999</v>
      </c>
    </row>
    <row r="1650" spans="1:2">
      <c r="A1650" s="727">
        <v>41502</v>
      </c>
      <c r="B1650" s="723">
        <v>12.253332</v>
      </c>
    </row>
    <row r="1651" spans="1:2">
      <c r="A1651" s="727">
        <v>41505</v>
      </c>
      <c r="B1651" s="723">
        <v>12.39</v>
      </c>
    </row>
    <row r="1652" spans="1:2">
      <c r="A1652" s="727">
        <v>41506</v>
      </c>
      <c r="B1652" s="723">
        <v>12.386666</v>
      </c>
    </row>
    <row r="1653" spans="1:2">
      <c r="A1653" s="727">
        <v>41507</v>
      </c>
      <c r="B1653" s="723">
        <v>12.049999</v>
      </c>
    </row>
    <row r="1654" spans="1:2">
      <c r="A1654" s="727">
        <v>41508</v>
      </c>
      <c r="B1654" s="723">
        <v>11.879999</v>
      </c>
    </row>
    <row r="1655" spans="1:2">
      <c r="A1655" s="727">
        <v>41509</v>
      </c>
      <c r="B1655" s="723">
        <v>12</v>
      </c>
    </row>
    <row r="1656" spans="1:2">
      <c r="A1656" s="727">
        <v>41512</v>
      </c>
      <c r="B1656" s="723">
        <v>12.166665999999999</v>
      </c>
    </row>
    <row r="1657" spans="1:2">
      <c r="A1657" s="727">
        <v>41513</v>
      </c>
      <c r="B1657" s="723">
        <v>11.823333</v>
      </c>
    </row>
    <row r="1658" spans="1:2">
      <c r="A1658" s="727">
        <v>41514</v>
      </c>
      <c r="B1658" s="723">
        <v>11.703333000000001</v>
      </c>
    </row>
    <row r="1659" spans="1:2">
      <c r="A1659" s="727">
        <v>41515</v>
      </c>
      <c r="B1659" s="723">
        <v>11.976665000000001</v>
      </c>
    </row>
    <row r="1660" spans="1:2">
      <c r="A1660" s="727">
        <v>41516</v>
      </c>
      <c r="B1660" s="723">
        <v>12.466666</v>
      </c>
    </row>
    <row r="1661" spans="1:2">
      <c r="A1661" s="727">
        <v>41519</v>
      </c>
      <c r="B1661" s="723">
        <v>12.333333</v>
      </c>
    </row>
    <row r="1662" spans="1:2">
      <c r="A1662" s="727">
        <v>41520</v>
      </c>
      <c r="B1662" s="723">
        <v>12.029999</v>
      </c>
    </row>
    <row r="1663" spans="1:2">
      <c r="A1663" s="727">
        <v>41521</v>
      </c>
      <c r="B1663" s="723">
        <v>12.116666</v>
      </c>
    </row>
    <row r="1664" spans="1:2">
      <c r="A1664" s="727">
        <v>41522</v>
      </c>
      <c r="B1664" s="723">
        <v>12.116666</v>
      </c>
    </row>
    <row r="1665" spans="1:2">
      <c r="A1665" s="727">
        <v>41523</v>
      </c>
      <c r="B1665" s="723">
        <v>12.393333</v>
      </c>
    </row>
    <row r="1666" spans="1:2">
      <c r="A1666" s="727">
        <v>41526</v>
      </c>
      <c r="B1666" s="723">
        <v>12.616666</v>
      </c>
    </row>
    <row r="1667" spans="1:2">
      <c r="A1667" s="727">
        <v>41527</v>
      </c>
      <c r="B1667" s="723">
        <v>12.766666000000001</v>
      </c>
    </row>
    <row r="1668" spans="1:2">
      <c r="A1668" s="727">
        <v>41528</v>
      </c>
      <c r="B1668" s="723">
        <v>12.709999</v>
      </c>
    </row>
    <row r="1669" spans="1:2">
      <c r="A1669" s="727">
        <v>41529</v>
      </c>
      <c r="B1669" s="723">
        <v>12.579999000000001</v>
      </c>
    </row>
    <row r="1670" spans="1:2">
      <c r="A1670" s="727">
        <v>41530</v>
      </c>
      <c r="B1670" s="723">
        <v>12.673332</v>
      </c>
    </row>
    <row r="1671" spans="1:2">
      <c r="A1671" s="727">
        <v>41533</v>
      </c>
      <c r="B1671" s="723">
        <v>12.666665999999999</v>
      </c>
    </row>
    <row r="1672" spans="1:2">
      <c r="A1672" s="727">
        <v>41534</v>
      </c>
      <c r="B1672" s="723">
        <v>12.423333</v>
      </c>
    </row>
    <row r="1673" spans="1:2">
      <c r="A1673" s="727">
        <v>41535</v>
      </c>
      <c r="B1673" s="723">
        <v>12.533333000000001</v>
      </c>
    </row>
    <row r="1674" spans="1:2">
      <c r="A1674" s="727">
        <v>41536</v>
      </c>
      <c r="B1674" s="723">
        <v>12.466666</v>
      </c>
    </row>
    <row r="1675" spans="1:2">
      <c r="A1675" s="727">
        <v>41537</v>
      </c>
      <c r="B1675" s="723">
        <v>12.063332000000001</v>
      </c>
    </row>
    <row r="1676" spans="1:2">
      <c r="A1676" s="727">
        <v>41540</v>
      </c>
      <c r="B1676" s="723">
        <v>12.193333000000001</v>
      </c>
    </row>
    <row r="1677" spans="1:2">
      <c r="A1677" s="727">
        <v>41541</v>
      </c>
      <c r="B1677" s="723">
        <v>12.116666</v>
      </c>
    </row>
    <row r="1678" spans="1:2">
      <c r="A1678" s="727">
        <v>41542</v>
      </c>
      <c r="B1678" s="723">
        <v>12.233333</v>
      </c>
    </row>
    <row r="1679" spans="1:2">
      <c r="A1679" s="727">
        <v>41543</v>
      </c>
      <c r="B1679" s="723">
        <v>12.296666</v>
      </c>
    </row>
    <row r="1680" spans="1:2">
      <c r="A1680" s="727">
        <v>41544</v>
      </c>
      <c r="B1680" s="723">
        <v>12.433332999999999</v>
      </c>
    </row>
    <row r="1681" spans="1:2">
      <c r="A1681" s="727">
        <v>41547</v>
      </c>
      <c r="B1681" s="723">
        <v>12.496665999999999</v>
      </c>
    </row>
    <row r="1682" spans="1:2">
      <c r="A1682" s="727">
        <v>41548</v>
      </c>
      <c r="B1682" s="723">
        <v>12.39</v>
      </c>
    </row>
    <row r="1683" spans="1:2">
      <c r="A1683" s="727">
        <v>41549</v>
      </c>
      <c r="B1683" s="723">
        <v>12.156666</v>
      </c>
    </row>
    <row r="1684" spans="1:2">
      <c r="A1684" s="727">
        <v>41550</v>
      </c>
      <c r="B1684" s="723">
        <v>12.256665999999999</v>
      </c>
    </row>
    <row r="1685" spans="1:2">
      <c r="A1685" s="727">
        <v>41551</v>
      </c>
      <c r="B1685" s="723">
        <v>12.069998999999999</v>
      </c>
    </row>
    <row r="1686" spans="1:2">
      <c r="A1686" s="727">
        <v>41554</v>
      </c>
      <c r="B1686" s="723">
        <v>12.1</v>
      </c>
    </row>
    <row r="1687" spans="1:2">
      <c r="A1687" s="727">
        <v>41555</v>
      </c>
      <c r="B1687" s="723">
        <v>12.049999</v>
      </c>
    </row>
    <row r="1688" spans="1:2">
      <c r="A1688" s="727">
        <v>41556</v>
      </c>
      <c r="B1688" s="723">
        <v>11.936666000000001</v>
      </c>
    </row>
    <row r="1689" spans="1:2">
      <c r="A1689" s="727">
        <v>41557</v>
      </c>
      <c r="B1689" s="723">
        <v>11.99</v>
      </c>
    </row>
    <row r="1690" spans="1:2">
      <c r="A1690" s="727">
        <v>41558</v>
      </c>
      <c r="B1690" s="723">
        <v>11.936666000000001</v>
      </c>
    </row>
    <row r="1691" spans="1:2">
      <c r="A1691" s="727">
        <v>41561</v>
      </c>
      <c r="B1691" s="723">
        <v>12.159998999999999</v>
      </c>
    </row>
    <row r="1692" spans="1:2">
      <c r="A1692" s="727">
        <v>41562</v>
      </c>
      <c r="B1692" s="723">
        <v>12.09</v>
      </c>
    </row>
    <row r="1693" spans="1:2">
      <c r="A1693" s="727">
        <v>41563</v>
      </c>
      <c r="B1693" s="723">
        <v>12.283332</v>
      </c>
    </row>
    <row r="1694" spans="1:2">
      <c r="A1694" s="727">
        <v>41564</v>
      </c>
      <c r="B1694" s="723">
        <v>12.296666</v>
      </c>
    </row>
    <row r="1695" spans="1:2">
      <c r="A1695" s="727">
        <v>41565</v>
      </c>
      <c r="B1695" s="723">
        <v>12.333333</v>
      </c>
    </row>
    <row r="1696" spans="1:2">
      <c r="A1696" s="727">
        <v>41568</v>
      </c>
      <c r="B1696" s="723">
        <v>12.316666</v>
      </c>
    </row>
    <row r="1697" spans="1:2">
      <c r="A1697" s="727">
        <v>41569</v>
      </c>
      <c r="B1697" s="723">
        <v>12.4</v>
      </c>
    </row>
    <row r="1698" spans="1:2">
      <c r="A1698" s="727">
        <v>41570</v>
      </c>
      <c r="B1698" s="723">
        <v>12.446666</v>
      </c>
    </row>
    <row r="1699" spans="1:2">
      <c r="A1699" s="727">
        <v>41571</v>
      </c>
      <c r="B1699" s="723">
        <v>12.316666</v>
      </c>
    </row>
    <row r="1700" spans="1:2">
      <c r="A1700" s="727">
        <v>41572</v>
      </c>
      <c r="B1700" s="723">
        <v>12.333333</v>
      </c>
    </row>
    <row r="1701" spans="1:2">
      <c r="A1701" s="727">
        <v>41575</v>
      </c>
      <c r="B1701" s="723">
        <v>12.59</v>
      </c>
    </row>
    <row r="1702" spans="1:2">
      <c r="A1702" s="727">
        <v>41576</v>
      </c>
      <c r="B1702" s="723">
        <v>12.249999000000001</v>
      </c>
    </row>
    <row r="1703" spans="1:2">
      <c r="A1703" s="727">
        <v>41577</v>
      </c>
      <c r="B1703" s="723">
        <v>12.583332</v>
      </c>
    </row>
    <row r="1704" spans="1:2">
      <c r="A1704" s="727">
        <v>41578</v>
      </c>
      <c r="B1704" s="723">
        <v>12.659998999999999</v>
      </c>
    </row>
    <row r="1705" spans="1:2">
      <c r="A1705" s="727">
        <v>41579</v>
      </c>
      <c r="B1705" s="723">
        <v>12.279999</v>
      </c>
    </row>
    <row r="1706" spans="1:2">
      <c r="A1706" s="727">
        <v>41582</v>
      </c>
      <c r="B1706" s="723">
        <v>12.016666000000001</v>
      </c>
    </row>
    <row r="1707" spans="1:2">
      <c r="A1707" s="727">
        <v>41583</v>
      </c>
      <c r="B1707" s="723">
        <v>12.116666</v>
      </c>
    </row>
    <row r="1708" spans="1:2">
      <c r="A1708" s="727">
        <v>41584</v>
      </c>
      <c r="B1708" s="723">
        <v>12.003333</v>
      </c>
    </row>
    <row r="1709" spans="1:2">
      <c r="A1709" s="727">
        <v>41585</v>
      </c>
      <c r="B1709" s="723">
        <v>11.949999</v>
      </c>
    </row>
    <row r="1710" spans="1:2">
      <c r="A1710" s="727">
        <v>41586</v>
      </c>
      <c r="B1710" s="723">
        <v>11.783332</v>
      </c>
    </row>
    <row r="1711" spans="1:2">
      <c r="A1711" s="727">
        <v>41589</v>
      </c>
      <c r="B1711" s="723">
        <v>11.89</v>
      </c>
    </row>
    <row r="1712" spans="1:2">
      <c r="A1712" s="727">
        <v>41590</v>
      </c>
      <c r="B1712" s="723">
        <v>11.816666</v>
      </c>
    </row>
    <row r="1713" spans="1:2">
      <c r="A1713" s="727">
        <v>41591</v>
      </c>
      <c r="B1713" s="723">
        <v>11.8</v>
      </c>
    </row>
    <row r="1714" spans="1:2">
      <c r="A1714" s="727">
        <v>41592</v>
      </c>
      <c r="B1714" s="723">
        <v>12.1</v>
      </c>
    </row>
    <row r="1715" spans="1:2">
      <c r="A1715" s="727">
        <v>41596</v>
      </c>
      <c r="B1715" s="723">
        <v>12.4</v>
      </c>
    </row>
    <row r="1716" spans="1:2">
      <c r="A1716" s="727">
        <v>41597</v>
      </c>
      <c r="B1716" s="723">
        <v>12.176665</v>
      </c>
    </row>
    <row r="1717" spans="1:2">
      <c r="A1717" s="727">
        <v>41599</v>
      </c>
      <c r="B1717" s="723">
        <v>11.966666</v>
      </c>
    </row>
    <row r="1718" spans="1:2">
      <c r="A1718" s="727">
        <v>41600</v>
      </c>
      <c r="B1718" s="723">
        <v>12.349999</v>
      </c>
    </row>
    <row r="1719" spans="1:2">
      <c r="A1719" s="727">
        <v>41603</v>
      </c>
      <c r="B1719" s="723">
        <v>12.273332</v>
      </c>
    </row>
    <row r="1720" spans="1:2">
      <c r="A1720" s="727">
        <v>41604</v>
      </c>
      <c r="B1720" s="723">
        <v>12.469999</v>
      </c>
    </row>
    <row r="1721" spans="1:2">
      <c r="A1721" s="727">
        <v>41605</v>
      </c>
      <c r="B1721" s="723">
        <v>12.383331999999999</v>
      </c>
    </row>
    <row r="1722" spans="1:2">
      <c r="A1722" s="727">
        <v>41606</v>
      </c>
      <c r="B1722" s="723">
        <v>12.269999</v>
      </c>
    </row>
    <row r="1723" spans="1:2">
      <c r="A1723" s="727">
        <v>41607</v>
      </c>
      <c r="B1723" s="723">
        <v>12.283332</v>
      </c>
    </row>
    <row r="1724" spans="1:2">
      <c r="A1724" s="727">
        <v>41610</v>
      </c>
      <c r="B1724" s="723">
        <v>12.253332</v>
      </c>
    </row>
    <row r="1725" spans="1:2">
      <c r="A1725" s="727">
        <v>41611</v>
      </c>
      <c r="B1725" s="723">
        <v>12</v>
      </c>
    </row>
    <row r="1726" spans="1:2">
      <c r="A1726" s="727">
        <v>41612</v>
      </c>
      <c r="B1726" s="723">
        <v>12.076665</v>
      </c>
    </row>
    <row r="1727" spans="1:2">
      <c r="A1727" s="727">
        <v>41613</v>
      </c>
      <c r="B1727" s="723">
        <v>12.333333</v>
      </c>
    </row>
    <row r="1728" spans="1:2">
      <c r="A1728" s="727">
        <v>41614</v>
      </c>
      <c r="B1728" s="723">
        <v>12.166665999999999</v>
      </c>
    </row>
    <row r="1729" spans="1:2">
      <c r="A1729" s="727">
        <v>41617</v>
      </c>
      <c r="B1729" s="723">
        <v>12.376664999999999</v>
      </c>
    </row>
    <row r="1730" spans="1:2">
      <c r="A1730" s="727">
        <v>41618</v>
      </c>
      <c r="B1730" s="723">
        <v>12.226666</v>
      </c>
    </row>
    <row r="1731" spans="1:2">
      <c r="A1731" s="727">
        <v>41619</v>
      </c>
      <c r="B1731" s="723">
        <v>12</v>
      </c>
    </row>
    <row r="1732" spans="1:2">
      <c r="A1732" s="727">
        <v>41620</v>
      </c>
      <c r="B1732" s="723">
        <v>11.849999</v>
      </c>
    </row>
    <row r="1733" spans="1:2">
      <c r="A1733" s="727">
        <v>41621</v>
      </c>
      <c r="B1733" s="723">
        <v>11.873332</v>
      </c>
    </row>
    <row r="1734" spans="1:2">
      <c r="A1734" s="727">
        <v>41624</v>
      </c>
      <c r="B1734" s="723">
        <v>12.066666</v>
      </c>
    </row>
    <row r="1735" spans="1:2">
      <c r="A1735" s="727">
        <v>41625</v>
      </c>
      <c r="B1735" s="723">
        <v>12.186666000000001</v>
      </c>
    </row>
    <row r="1736" spans="1:2">
      <c r="A1736" s="727">
        <v>41626</v>
      </c>
      <c r="B1736" s="723">
        <v>12.129999</v>
      </c>
    </row>
    <row r="1737" spans="1:2">
      <c r="A1737" s="727">
        <v>41627</v>
      </c>
      <c r="B1737" s="723">
        <v>11.949999</v>
      </c>
    </row>
    <row r="1738" spans="1:2">
      <c r="A1738" s="727">
        <v>41628</v>
      </c>
      <c r="B1738" s="723">
        <v>12.063332000000001</v>
      </c>
    </row>
    <row r="1739" spans="1:2">
      <c r="A1739" s="727">
        <v>41631</v>
      </c>
      <c r="B1739" s="723">
        <v>12.079999000000001</v>
      </c>
    </row>
    <row r="1740" spans="1:2">
      <c r="A1740" s="727">
        <v>41634</v>
      </c>
      <c r="B1740" s="723">
        <v>12.036666</v>
      </c>
    </row>
    <row r="1741" spans="1:2">
      <c r="A1741" s="727">
        <v>41635</v>
      </c>
      <c r="B1741" s="723">
        <v>12.1</v>
      </c>
    </row>
    <row r="1742" spans="1:2">
      <c r="A1742" s="727">
        <v>41638</v>
      </c>
      <c r="B1742" s="723">
        <v>12.319998999999999</v>
      </c>
    </row>
    <row r="1743" spans="1:2">
      <c r="A1743" s="727">
        <v>41641</v>
      </c>
      <c r="B1743" s="723">
        <v>12.2</v>
      </c>
    </row>
    <row r="1744" spans="1:2">
      <c r="A1744" s="727">
        <v>41642</v>
      </c>
      <c r="B1744" s="723">
        <v>12.083332</v>
      </c>
    </row>
    <row r="1745" spans="1:2">
      <c r="A1745" s="727">
        <v>41645</v>
      </c>
      <c r="B1745" s="723">
        <v>11.956666</v>
      </c>
    </row>
    <row r="1746" spans="1:2">
      <c r="A1746" s="727">
        <v>41646</v>
      </c>
      <c r="B1746" s="723">
        <v>12.033333000000001</v>
      </c>
    </row>
    <row r="1747" spans="1:2">
      <c r="A1747" s="727">
        <v>41647</v>
      </c>
      <c r="B1747" s="723">
        <v>11.933332999999999</v>
      </c>
    </row>
    <row r="1748" spans="1:2">
      <c r="A1748" s="727">
        <v>41648</v>
      </c>
      <c r="B1748" s="723">
        <v>11.766666000000001</v>
      </c>
    </row>
    <row r="1749" spans="1:2">
      <c r="A1749" s="727">
        <v>41649</v>
      </c>
      <c r="B1749" s="723">
        <v>11.849999</v>
      </c>
    </row>
    <row r="1750" spans="1:2">
      <c r="A1750" s="727">
        <v>41652</v>
      </c>
      <c r="B1750" s="723">
        <v>11.743332000000001</v>
      </c>
    </row>
    <row r="1751" spans="1:2">
      <c r="A1751" s="727">
        <v>41653</v>
      </c>
      <c r="B1751" s="723">
        <v>11.783332</v>
      </c>
    </row>
    <row r="1752" spans="1:2">
      <c r="A1752" s="727">
        <v>41654</v>
      </c>
      <c r="B1752" s="723">
        <v>11.856666000000001</v>
      </c>
    </row>
    <row r="1753" spans="1:2">
      <c r="A1753" s="727">
        <v>41655</v>
      </c>
      <c r="B1753" s="723">
        <v>11.829999000000001</v>
      </c>
    </row>
    <row r="1754" spans="1:2">
      <c r="A1754" s="727">
        <v>41656</v>
      </c>
      <c r="B1754" s="723">
        <v>11.729998999999999</v>
      </c>
    </row>
    <row r="1755" spans="1:2">
      <c r="A1755" s="727">
        <v>41659</v>
      </c>
      <c r="B1755" s="723">
        <v>11.746665999999999</v>
      </c>
    </row>
    <row r="1756" spans="1:2">
      <c r="A1756" s="727">
        <v>41660</v>
      </c>
      <c r="B1756" s="723">
        <v>11.7</v>
      </c>
    </row>
    <row r="1757" spans="1:2">
      <c r="A1757" s="727">
        <v>41661</v>
      </c>
      <c r="B1757" s="723">
        <v>11.473331999999999</v>
      </c>
    </row>
    <row r="1758" spans="1:2">
      <c r="A1758" s="727">
        <v>41662</v>
      </c>
      <c r="B1758" s="723">
        <v>11.266666000000001</v>
      </c>
    </row>
    <row r="1759" spans="1:2">
      <c r="A1759" s="727">
        <v>41663</v>
      </c>
      <c r="B1759" s="723">
        <v>11.029999</v>
      </c>
    </row>
    <row r="1760" spans="1:2">
      <c r="A1760" s="727">
        <v>41666</v>
      </c>
      <c r="B1760" s="723">
        <v>10.786666</v>
      </c>
    </row>
    <row r="1761" spans="1:2">
      <c r="A1761" s="727">
        <v>41667</v>
      </c>
      <c r="B1761" s="723">
        <v>11.176665</v>
      </c>
    </row>
    <row r="1762" spans="1:2">
      <c r="A1762" s="727">
        <v>41668</v>
      </c>
      <c r="B1762" s="723">
        <v>11.039999</v>
      </c>
    </row>
    <row r="1763" spans="1:2">
      <c r="A1763" s="727">
        <v>41669</v>
      </c>
      <c r="B1763" s="723">
        <v>10.659998999999999</v>
      </c>
    </row>
    <row r="1764" spans="1:2">
      <c r="A1764" s="727">
        <v>41670</v>
      </c>
      <c r="B1764" s="723">
        <v>10.569998999999999</v>
      </c>
    </row>
    <row r="1765" spans="1:2">
      <c r="A1765" s="727">
        <v>41673</v>
      </c>
      <c r="B1765" s="723">
        <v>10.333333</v>
      </c>
    </row>
    <row r="1766" spans="1:2">
      <c r="A1766" s="727">
        <v>41674</v>
      </c>
      <c r="B1766" s="723">
        <v>10.459999</v>
      </c>
    </row>
    <row r="1767" spans="1:2">
      <c r="A1767" s="727">
        <v>41675</v>
      </c>
      <c r="B1767" s="723">
        <v>10.666665999999999</v>
      </c>
    </row>
    <row r="1768" spans="1:2">
      <c r="A1768" s="727">
        <v>41676</v>
      </c>
      <c r="B1768" s="723">
        <v>10.533333000000001</v>
      </c>
    </row>
    <row r="1769" spans="1:2">
      <c r="A1769" s="727">
        <v>41677</v>
      </c>
      <c r="B1769" s="723">
        <v>10.686666000000001</v>
      </c>
    </row>
    <row r="1770" spans="1:2">
      <c r="A1770" s="727">
        <v>41680</v>
      </c>
      <c r="B1770" s="723">
        <v>10.736666</v>
      </c>
    </row>
    <row r="1771" spans="1:2">
      <c r="A1771" s="727">
        <v>41681</v>
      </c>
      <c r="B1771" s="723">
        <v>10.803333</v>
      </c>
    </row>
    <row r="1772" spans="1:2">
      <c r="A1772" s="727">
        <v>41682</v>
      </c>
      <c r="B1772" s="723">
        <v>10.833333</v>
      </c>
    </row>
    <row r="1773" spans="1:2">
      <c r="A1773" s="727">
        <v>41683</v>
      </c>
      <c r="B1773" s="723">
        <v>10.896666</v>
      </c>
    </row>
    <row r="1774" spans="1:2">
      <c r="A1774" s="727">
        <v>41684</v>
      </c>
      <c r="B1774" s="723">
        <v>11.073332000000001</v>
      </c>
    </row>
    <row r="1775" spans="1:2">
      <c r="A1775" s="727">
        <v>41687</v>
      </c>
      <c r="B1775" s="723">
        <v>11.149998999999999</v>
      </c>
    </row>
    <row r="1776" spans="1:2">
      <c r="A1776" s="727">
        <v>41688</v>
      </c>
      <c r="B1776" s="723">
        <v>11.1</v>
      </c>
    </row>
    <row r="1777" spans="1:2">
      <c r="A1777" s="727">
        <v>41689</v>
      </c>
      <c r="B1777" s="723">
        <v>10.856666000000001</v>
      </c>
    </row>
    <row r="1778" spans="1:2">
      <c r="A1778" s="727">
        <v>41690</v>
      </c>
      <c r="B1778" s="723">
        <v>10.666665999999999</v>
      </c>
    </row>
    <row r="1779" spans="1:2">
      <c r="A1779" s="727">
        <v>41691</v>
      </c>
      <c r="B1779" s="723">
        <v>10.753332</v>
      </c>
    </row>
    <row r="1780" spans="1:2">
      <c r="A1780" s="727">
        <v>41694</v>
      </c>
      <c r="B1780" s="723">
        <v>10.773332</v>
      </c>
    </row>
    <row r="1781" spans="1:2">
      <c r="A1781" s="727">
        <v>41695</v>
      </c>
      <c r="B1781" s="723">
        <v>10.483332000000001</v>
      </c>
    </row>
    <row r="1782" spans="1:2">
      <c r="A1782" s="727">
        <v>41696</v>
      </c>
      <c r="B1782" s="723">
        <v>10.766666000000001</v>
      </c>
    </row>
    <row r="1783" spans="1:2">
      <c r="A1783" s="727">
        <v>41697</v>
      </c>
      <c r="B1783" s="723">
        <v>10.716666</v>
      </c>
    </row>
    <row r="1784" spans="1:2">
      <c r="A1784" s="727">
        <v>41698</v>
      </c>
      <c r="B1784" s="723">
        <v>10.786666</v>
      </c>
    </row>
    <row r="1785" spans="1:2">
      <c r="A1785" s="727">
        <v>41703</v>
      </c>
      <c r="B1785" s="723">
        <v>10.966666</v>
      </c>
    </row>
    <row r="1786" spans="1:2">
      <c r="A1786" s="727">
        <v>41704</v>
      </c>
      <c r="B1786" s="723">
        <v>10.986666</v>
      </c>
    </row>
    <row r="1787" spans="1:2">
      <c r="A1787" s="727">
        <v>41705</v>
      </c>
      <c r="B1787" s="723">
        <v>10.8</v>
      </c>
    </row>
    <row r="1788" spans="1:2">
      <c r="A1788" s="727">
        <v>41708</v>
      </c>
      <c r="B1788" s="723">
        <v>10.666665999999999</v>
      </c>
    </row>
    <row r="1789" spans="1:2">
      <c r="A1789" s="727">
        <v>41709</v>
      </c>
      <c r="B1789" s="723">
        <v>10.696666</v>
      </c>
    </row>
    <row r="1790" spans="1:2">
      <c r="A1790" s="727">
        <v>41710</v>
      </c>
      <c r="B1790" s="723">
        <v>10.949999</v>
      </c>
    </row>
    <row r="1791" spans="1:2">
      <c r="A1791" s="727">
        <v>41711</v>
      </c>
      <c r="B1791" s="723">
        <v>10.829999000000001</v>
      </c>
    </row>
    <row r="1792" spans="1:2">
      <c r="A1792" s="727">
        <v>41712</v>
      </c>
      <c r="B1792" s="723">
        <v>10.706666</v>
      </c>
    </row>
    <row r="1793" spans="1:2">
      <c r="A1793" s="727">
        <v>41715</v>
      </c>
      <c r="B1793" s="723">
        <v>10.326665999999999</v>
      </c>
    </row>
    <row r="1794" spans="1:2">
      <c r="A1794" s="727">
        <v>41716</v>
      </c>
      <c r="B1794" s="723">
        <v>10.843332</v>
      </c>
    </row>
    <row r="1795" spans="1:2">
      <c r="A1795" s="727">
        <v>41717</v>
      </c>
      <c r="B1795" s="723">
        <v>11.329999000000001</v>
      </c>
    </row>
    <row r="1796" spans="1:2">
      <c r="A1796" s="727">
        <v>41718</v>
      </c>
      <c r="B1796" s="723">
        <v>11.2</v>
      </c>
    </row>
    <row r="1797" spans="1:2">
      <c r="A1797" s="727">
        <v>41719</v>
      </c>
      <c r="B1797" s="723">
        <v>11.383331999999999</v>
      </c>
    </row>
    <row r="1798" spans="1:2">
      <c r="A1798" s="727">
        <v>41722</v>
      </c>
      <c r="B1798" s="723">
        <v>11.379999</v>
      </c>
    </row>
    <row r="1799" spans="1:2">
      <c r="A1799" s="727">
        <v>41723</v>
      </c>
      <c r="B1799" s="723">
        <v>11.379999</v>
      </c>
    </row>
    <row r="1800" spans="1:2">
      <c r="A1800" s="727">
        <v>41724</v>
      </c>
      <c r="B1800" s="723">
        <v>11.723333</v>
      </c>
    </row>
    <row r="1801" spans="1:2">
      <c r="A1801" s="727">
        <v>41725</v>
      </c>
      <c r="B1801" s="723">
        <v>11.713333</v>
      </c>
    </row>
    <row r="1802" spans="1:2">
      <c r="A1802" s="727">
        <v>41726</v>
      </c>
      <c r="B1802" s="723">
        <v>11.516666000000001</v>
      </c>
    </row>
    <row r="1803" spans="1:2">
      <c r="A1803" s="727">
        <v>41729</v>
      </c>
      <c r="B1803" s="723">
        <v>11.866666</v>
      </c>
    </row>
    <row r="1804" spans="1:2">
      <c r="A1804" s="727">
        <v>41730</v>
      </c>
      <c r="B1804" s="723">
        <v>11.9</v>
      </c>
    </row>
    <row r="1805" spans="1:2">
      <c r="A1805" s="727">
        <v>41731</v>
      </c>
      <c r="B1805" s="723">
        <v>11.9</v>
      </c>
    </row>
    <row r="1806" spans="1:2">
      <c r="A1806" s="727">
        <v>41732</v>
      </c>
      <c r="B1806" s="723">
        <v>12</v>
      </c>
    </row>
    <row r="1807" spans="1:2">
      <c r="A1807" s="727">
        <v>41733</v>
      </c>
      <c r="B1807" s="723">
        <v>11.759999000000001</v>
      </c>
    </row>
    <row r="1808" spans="1:2">
      <c r="A1808" s="727">
        <v>41736</v>
      </c>
      <c r="B1808" s="723">
        <v>11.749999000000001</v>
      </c>
    </row>
    <row r="1809" spans="1:2">
      <c r="A1809" s="727">
        <v>41737</v>
      </c>
      <c r="B1809" s="723">
        <v>11.766666000000001</v>
      </c>
    </row>
    <row r="1810" spans="1:2">
      <c r="A1810" s="727">
        <v>41738</v>
      </c>
      <c r="B1810" s="723">
        <v>11.983332000000001</v>
      </c>
    </row>
    <row r="1811" spans="1:2">
      <c r="A1811" s="727">
        <v>41739</v>
      </c>
      <c r="B1811" s="723">
        <v>11.973331999999999</v>
      </c>
    </row>
    <row r="1812" spans="1:2">
      <c r="A1812" s="727">
        <v>41740</v>
      </c>
      <c r="B1812" s="723">
        <v>11.893333</v>
      </c>
    </row>
    <row r="1813" spans="1:2">
      <c r="A1813" s="727">
        <v>41743</v>
      </c>
      <c r="B1813" s="723">
        <v>11.866666</v>
      </c>
    </row>
    <row r="1814" spans="1:2">
      <c r="A1814" s="727">
        <v>41744</v>
      </c>
      <c r="B1814" s="723">
        <v>11.573332000000001</v>
      </c>
    </row>
    <row r="1815" spans="1:2">
      <c r="A1815" s="727">
        <v>41745</v>
      </c>
      <c r="B1815" s="723">
        <v>11.603332999999999</v>
      </c>
    </row>
    <row r="1816" spans="1:2">
      <c r="A1816" s="727">
        <v>41746</v>
      </c>
      <c r="B1816" s="723">
        <v>11.733333</v>
      </c>
    </row>
    <row r="1817" spans="1:2">
      <c r="A1817" s="727">
        <v>41751</v>
      </c>
      <c r="B1817" s="723">
        <v>11.749999000000001</v>
      </c>
    </row>
    <row r="1818" spans="1:2">
      <c r="A1818" s="727">
        <v>41752</v>
      </c>
      <c r="B1818" s="723">
        <v>11.4</v>
      </c>
    </row>
    <row r="1819" spans="1:2">
      <c r="A1819" s="727">
        <v>41753</v>
      </c>
      <c r="B1819" s="723">
        <v>11.513332999999999</v>
      </c>
    </row>
    <row r="1820" spans="1:2">
      <c r="A1820" s="727">
        <v>41754</v>
      </c>
      <c r="B1820" s="723">
        <v>11.416665999999999</v>
      </c>
    </row>
    <row r="1821" spans="1:2">
      <c r="A1821" s="727">
        <v>41757</v>
      </c>
      <c r="B1821" s="723">
        <v>11.533333000000001</v>
      </c>
    </row>
    <row r="1822" spans="1:2">
      <c r="A1822" s="727">
        <v>41758</v>
      </c>
      <c r="B1822" s="723">
        <v>11.783332</v>
      </c>
    </row>
    <row r="1823" spans="1:2">
      <c r="A1823" s="727">
        <v>41759</v>
      </c>
      <c r="B1823" s="723">
        <v>12.136666</v>
      </c>
    </row>
    <row r="1824" spans="1:2">
      <c r="A1824" s="727">
        <v>41761</v>
      </c>
      <c r="B1824" s="723">
        <v>12.283332</v>
      </c>
    </row>
    <row r="1825" spans="1:2">
      <c r="A1825" s="727">
        <v>41764</v>
      </c>
      <c r="B1825" s="723">
        <v>12.383331999999999</v>
      </c>
    </row>
    <row r="1826" spans="1:2">
      <c r="A1826" s="727">
        <v>41765</v>
      </c>
      <c r="B1826" s="723">
        <v>12.333333</v>
      </c>
    </row>
    <row r="1827" spans="1:2">
      <c r="A1827" s="727">
        <v>41766</v>
      </c>
      <c r="B1827" s="723">
        <v>12.379999</v>
      </c>
    </row>
    <row r="1828" spans="1:2">
      <c r="A1828" s="727">
        <v>41767</v>
      </c>
      <c r="B1828" s="723">
        <v>12.639999</v>
      </c>
    </row>
    <row r="1829" spans="1:2">
      <c r="A1829" s="727">
        <v>41768</v>
      </c>
      <c r="B1829" s="723">
        <v>12.733333</v>
      </c>
    </row>
    <row r="1830" spans="1:2">
      <c r="A1830" s="727">
        <v>41771</v>
      </c>
      <c r="B1830" s="723">
        <v>12.749999000000001</v>
      </c>
    </row>
    <row r="1831" spans="1:2">
      <c r="A1831" s="727">
        <v>41772</v>
      </c>
      <c r="B1831" s="723">
        <v>13.016666000000001</v>
      </c>
    </row>
    <row r="1832" spans="1:2">
      <c r="A1832" s="727">
        <v>41773</v>
      </c>
      <c r="B1832" s="723">
        <v>13.1</v>
      </c>
    </row>
    <row r="1833" spans="1:2">
      <c r="A1833" s="727">
        <v>41774</v>
      </c>
      <c r="B1833" s="723">
        <v>13.183332</v>
      </c>
    </row>
    <row r="1834" spans="1:2">
      <c r="A1834" s="727">
        <v>41775</v>
      </c>
      <c r="B1834" s="723">
        <v>13.059998999999999</v>
      </c>
    </row>
    <row r="1835" spans="1:2">
      <c r="A1835" s="727">
        <v>41778</v>
      </c>
      <c r="B1835" s="723">
        <v>12.9</v>
      </c>
    </row>
    <row r="1836" spans="1:2">
      <c r="A1836" s="727">
        <v>41779</v>
      </c>
      <c r="B1836" s="723">
        <v>12.849999</v>
      </c>
    </row>
    <row r="1837" spans="1:2">
      <c r="A1837" s="727">
        <v>41780</v>
      </c>
      <c r="B1837" s="723">
        <v>12.909998999999999</v>
      </c>
    </row>
    <row r="1838" spans="1:2">
      <c r="A1838" s="727">
        <v>41781</v>
      </c>
      <c r="B1838" s="723">
        <v>12.933332999999999</v>
      </c>
    </row>
    <row r="1839" spans="1:2">
      <c r="A1839" s="727">
        <v>41782</v>
      </c>
      <c r="B1839" s="723">
        <v>13.093332999999999</v>
      </c>
    </row>
    <row r="1840" spans="1:2">
      <c r="A1840" s="727">
        <v>41785</v>
      </c>
      <c r="B1840" s="723">
        <v>13.093332999999999</v>
      </c>
    </row>
    <row r="1841" spans="1:2">
      <c r="A1841" s="727">
        <v>41786</v>
      </c>
      <c r="B1841" s="723">
        <v>13.103332999999999</v>
      </c>
    </row>
    <row r="1842" spans="1:2">
      <c r="A1842" s="727">
        <v>41787</v>
      </c>
      <c r="B1842" s="723">
        <v>13.166665999999999</v>
      </c>
    </row>
    <row r="1843" spans="1:2">
      <c r="A1843" s="727">
        <v>41788</v>
      </c>
      <c r="B1843" s="723">
        <v>13.249999000000001</v>
      </c>
    </row>
    <row r="1844" spans="1:2">
      <c r="A1844" s="727">
        <v>41789</v>
      </c>
      <c r="B1844" s="723">
        <v>13.019999</v>
      </c>
    </row>
    <row r="1845" spans="1:2">
      <c r="A1845" s="727">
        <v>41792</v>
      </c>
      <c r="B1845" s="723">
        <v>13</v>
      </c>
    </row>
    <row r="1846" spans="1:2">
      <c r="A1846" s="727">
        <v>41793</v>
      </c>
      <c r="B1846" s="723">
        <v>13.256665999999999</v>
      </c>
    </row>
    <row r="1847" spans="1:2">
      <c r="A1847" s="727">
        <v>41794</v>
      </c>
      <c r="B1847" s="723">
        <v>13.296666</v>
      </c>
    </row>
    <row r="1848" spans="1:2">
      <c r="A1848" s="727">
        <v>41795</v>
      </c>
      <c r="B1848" s="723">
        <v>13.416665999999999</v>
      </c>
    </row>
    <row r="1849" spans="1:2">
      <c r="A1849" s="727">
        <v>41796</v>
      </c>
      <c r="B1849" s="723">
        <v>13.533333000000001</v>
      </c>
    </row>
    <row r="1850" spans="1:2">
      <c r="A1850" s="727">
        <v>41799</v>
      </c>
      <c r="B1850" s="723">
        <v>13.6</v>
      </c>
    </row>
    <row r="1851" spans="1:2">
      <c r="A1851" s="727">
        <v>41800</v>
      </c>
      <c r="B1851" s="723">
        <v>13.983332000000001</v>
      </c>
    </row>
    <row r="1852" spans="1:2">
      <c r="A1852" s="727">
        <v>41801</v>
      </c>
      <c r="B1852" s="723">
        <v>13.849999</v>
      </c>
    </row>
    <row r="1853" spans="1:2">
      <c r="A1853" s="727">
        <v>41803</v>
      </c>
      <c r="B1853" s="723">
        <v>13.79</v>
      </c>
    </row>
    <row r="1854" spans="1:2">
      <c r="A1854" s="727">
        <v>41806</v>
      </c>
      <c r="B1854" s="723">
        <v>13.673332</v>
      </c>
    </row>
    <row r="1855" spans="1:2">
      <c r="A1855" s="727">
        <v>41807</v>
      </c>
      <c r="B1855" s="723">
        <v>13.266666000000001</v>
      </c>
    </row>
    <row r="1856" spans="1:2">
      <c r="A1856" s="727">
        <v>41808</v>
      </c>
      <c r="B1856" s="723">
        <v>13.586665999999999</v>
      </c>
    </row>
    <row r="1857" spans="1:2">
      <c r="A1857" s="727">
        <v>41810</v>
      </c>
      <c r="B1857" s="723">
        <v>13.5</v>
      </c>
    </row>
    <row r="1858" spans="1:2">
      <c r="A1858" s="727">
        <v>41813</v>
      </c>
      <c r="B1858" s="723">
        <v>13.4</v>
      </c>
    </row>
    <row r="1859" spans="1:2">
      <c r="A1859" s="727">
        <v>41814</v>
      </c>
      <c r="B1859" s="723">
        <v>13.5</v>
      </c>
    </row>
    <row r="1860" spans="1:2">
      <c r="A1860" s="727">
        <v>41815</v>
      </c>
      <c r="B1860" s="723">
        <v>13.003333</v>
      </c>
    </row>
    <row r="1861" spans="1:2">
      <c r="A1861" s="727">
        <v>41816</v>
      </c>
      <c r="B1861" s="723">
        <v>13.1</v>
      </c>
    </row>
    <row r="1862" spans="1:2">
      <c r="A1862" s="727">
        <v>41817</v>
      </c>
      <c r="B1862" s="723">
        <v>12.826665999999999</v>
      </c>
    </row>
    <row r="1863" spans="1:2">
      <c r="A1863" s="727">
        <v>41820</v>
      </c>
      <c r="B1863" s="723">
        <v>12.666665999999999</v>
      </c>
    </row>
    <row r="1864" spans="1:2">
      <c r="A1864" s="727">
        <v>41821</v>
      </c>
      <c r="B1864" s="723">
        <v>12.676665</v>
      </c>
    </row>
    <row r="1865" spans="1:2">
      <c r="A1865" s="727">
        <v>41822</v>
      </c>
      <c r="B1865" s="723">
        <v>12.633333</v>
      </c>
    </row>
    <row r="1866" spans="1:2">
      <c r="A1866" s="727">
        <v>41823</v>
      </c>
      <c r="B1866" s="723">
        <v>12.849999</v>
      </c>
    </row>
    <row r="1867" spans="1:2">
      <c r="A1867" s="727">
        <v>41824</v>
      </c>
      <c r="B1867" s="723">
        <v>12.916665999999999</v>
      </c>
    </row>
    <row r="1868" spans="1:2">
      <c r="A1868" s="727">
        <v>41827</v>
      </c>
      <c r="B1868" s="723">
        <v>12.983332000000001</v>
      </c>
    </row>
    <row r="1869" spans="1:2">
      <c r="A1869" s="727">
        <v>41828</v>
      </c>
      <c r="B1869" s="723">
        <v>13.119999</v>
      </c>
    </row>
    <row r="1870" spans="1:2">
      <c r="A1870" s="727">
        <v>41830</v>
      </c>
      <c r="B1870" s="723">
        <v>12.749999000000001</v>
      </c>
    </row>
    <row r="1871" spans="1:2">
      <c r="A1871" s="727">
        <v>41831</v>
      </c>
      <c r="B1871" s="723">
        <v>12.583332</v>
      </c>
    </row>
    <row r="1872" spans="1:2">
      <c r="A1872" s="727">
        <v>41834</v>
      </c>
      <c r="B1872" s="723">
        <v>12.416665999999999</v>
      </c>
    </row>
    <row r="1873" spans="1:2">
      <c r="A1873" s="727">
        <v>41835</v>
      </c>
      <c r="B1873" s="723">
        <v>12.3</v>
      </c>
    </row>
    <row r="1874" spans="1:2">
      <c r="A1874" s="727">
        <v>41836</v>
      </c>
      <c r="B1874" s="723">
        <v>12.233333</v>
      </c>
    </row>
    <row r="1875" spans="1:2">
      <c r="A1875" s="727">
        <v>41837</v>
      </c>
      <c r="B1875" s="723">
        <v>12.409998999999999</v>
      </c>
    </row>
    <row r="1876" spans="1:2">
      <c r="A1876" s="727">
        <v>41838</v>
      </c>
      <c r="B1876" s="723">
        <v>12.4</v>
      </c>
    </row>
    <row r="1877" spans="1:2">
      <c r="A1877" s="727">
        <v>41841</v>
      </c>
      <c r="B1877" s="723">
        <v>12.833333</v>
      </c>
    </row>
    <row r="1878" spans="1:2">
      <c r="A1878" s="727">
        <v>41842</v>
      </c>
      <c r="B1878" s="723">
        <v>12.7</v>
      </c>
    </row>
    <row r="1879" spans="1:2">
      <c r="A1879" s="727">
        <v>41843</v>
      </c>
      <c r="B1879" s="723">
        <v>12.663332</v>
      </c>
    </row>
    <row r="1880" spans="1:2">
      <c r="A1880" s="727">
        <v>41844</v>
      </c>
      <c r="B1880" s="723">
        <v>12.643331999999999</v>
      </c>
    </row>
    <row r="1881" spans="1:2">
      <c r="A1881" s="727">
        <v>41845</v>
      </c>
      <c r="B1881" s="723">
        <v>12.786666</v>
      </c>
    </row>
    <row r="1882" spans="1:2">
      <c r="A1882" s="727">
        <v>41848</v>
      </c>
      <c r="B1882" s="723">
        <v>12.69</v>
      </c>
    </row>
    <row r="1883" spans="1:2">
      <c r="A1883" s="727">
        <v>41849</v>
      </c>
      <c r="B1883" s="723">
        <v>12.966666</v>
      </c>
    </row>
    <row r="1884" spans="1:2">
      <c r="A1884" s="727">
        <v>41850</v>
      </c>
      <c r="B1884" s="723">
        <v>12.716666</v>
      </c>
    </row>
    <row r="1885" spans="1:2">
      <c r="A1885" s="727">
        <v>41851</v>
      </c>
      <c r="B1885" s="723">
        <v>13.063332000000001</v>
      </c>
    </row>
    <row r="1886" spans="1:2">
      <c r="A1886" s="727">
        <v>41852</v>
      </c>
      <c r="B1886" s="723">
        <v>13.266666000000001</v>
      </c>
    </row>
    <row r="1887" spans="1:2">
      <c r="A1887" s="727">
        <v>41855</v>
      </c>
      <c r="B1887" s="723">
        <v>13.349999</v>
      </c>
    </row>
    <row r="1888" spans="1:2">
      <c r="A1888" s="727">
        <v>41856</v>
      </c>
      <c r="B1888" s="723">
        <v>13.626666</v>
      </c>
    </row>
    <row r="1889" spans="1:2">
      <c r="A1889" s="727">
        <v>41857</v>
      </c>
      <c r="B1889" s="723">
        <v>13.079999000000001</v>
      </c>
    </row>
    <row r="1890" spans="1:2">
      <c r="A1890" s="727">
        <v>41858</v>
      </c>
      <c r="B1890" s="723">
        <v>13</v>
      </c>
    </row>
    <row r="1891" spans="1:2">
      <c r="A1891" s="727">
        <v>41859</v>
      </c>
      <c r="B1891" s="723">
        <v>13.066666</v>
      </c>
    </row>
    <row r="1892" spans="1:2">
      <c r="A1892" s="727">
        <v>41862</v>
      </c>
      <c r="B1892" s="723">
        <v>13.349999</v>
      </c>
    </row>
    <row r="1893" spans="1:2">
      <c r="A1893" s="727">
        <v>41863</v>
      </c>
      <c r="B1893" s="723">
        <v>13.546666</v>
      </c>
    </row>
    <row r="1894" spans="1:2">
      <c r="A1894" s="727">
        <v>41864</v>
      </c>
      <c r="B1894" s="723">
        <v>13.949999</v>
      </c>
    </row>
    <row r="1895" spans="1:2">
      <c r="A1895" s="727">
        <v>41865</v>
      </c>
      <c r="B1895" s="723">
        <v>13.7</v>
      </c>
    </row>
    <row r="1896" spans="1:2">
      <c r="A1896" s="727">
        <v>41866</v>
      </c>
      <c r="B1896" s="723">
        <v>13.629999</v>
      </c>
    </row>
    <row r="1897" spans="1:2">
      <c r="A1897" s="727">
        <v>41869</v>
      </c>
      <c r="B1897" s="723">
        <v>13.329999000000001</v>
      </c>
    </row>
    <row r="1898" spans="1:2">
      <c r="A1898" s="727">
        <v>41870</v>
      </c>
      <c r="B1898" s="723">
        <v>13.253332</v>
      </c>
    </row>
    <row r="1899" spans="1:2">
      <c r="A1899" s="727">
        <v>41871</v>
      </c>
      <c r="B1899" s="723">
        <v>13.316666</v>
      </c>
    </row>
    <row r="1900" spans="1:2">
      <c r="A1900" s="727">
        <v>41872</v>
      </c>
      <c r="B1900" s="723">
        <v>13.583332</v>
      </c>
    </row>
    <row r="1901" spans="1:2">
      <c r="A1901" s="727">
        <v>41873</v>
      </c>
      <c r="B1901" s="723">
        <v>13.633333</v>
      </c>
    </row>
    <row r="1902" spans="1:2">
      <c r="A1902" s="727">
        <v>41876</v>
      </c>
      <c r="B1902" s="723">
        <v>13.786666</v>
      </c>
    </row>
    <row r="1903" spans="1:2">
      <c r="A1903" s="727">
        <v>41877</v>
      </c>
      <c r="B1903" s="723">
        <v>13.916665999999999</v>
      </c>
    </row>
    <row r="1904" spans="1:2">
      <c r="A1904" s="727">
        <v>41878</v>
      </c>
      <c r="B1904" s="723">
        <v>13.766666000000001</v>
      </c>
    </row>
    <row r="1905" spans="1:2">
      <c r="A1905" s="727">
        <v>41879</v>
      </c>
      <c r="B1905" s="723">
        <v>13.713333</v>
      </c>
    </row>
    <row r="1906" spans="1:2">
      <c r="A1906" s="727">
        <v>41880</v>
      </c>
      <c r="B1906" s="723">
        <v>13.619999</v>
      </c>
    </row>
    <row r="1907" spans="1:2">
      <c r="A1907" s="727">
        <v>41883</v>
      </c>
      <c r="B1907" s="723">
        <v>13.829999000000001</v>
      </c>
    </row>
    <row r="1908" spans="1:2">
      <c r="A1908" s="727">
        <v>41884</v>
      </c>
      <c r="B1908" s="723">
        <v>13.819998999999999</v>
      </c>
    </row>
    <row r="1909" spans="1:2">
      <c r="A1909" s="727">
        <v>41885</v>
      </c>
      <c r="B1909" s="723">
        <v>13.8</v>
      </c>
    </row>
    <row r="1910" spans="1:2">
      <c r="A1910" s="727">
        <v>41886</v>
      </c>
      <c r="B1910" s="723">
        <v>13.666665999999999</v>
      </c>
    </row>
    <row r="1911" spans="1:2">
      <c r="A1911" s="727">
        <v>41887</v>
      </c>
      <c r="B1911" s="723">
        <v>13.513332999999999</v>
      </c>
    </row>
    <row r="1912" spans="1:2">
      <c r="A1912" s="727">
        <v>41890</v>
      </c>
      <c r="B1912" s="723">
        <v>13.6</v>
      </c>
    </row>
    <row r="1913" spans="1:2">
      <c r="A1913" s="727">
        <v>41891</v>
      </c>
      <c r="B1913" s="723">
        <v>13.419999000000001</v>
      </c>
    </row>
    <row r="1914" spans="1:2">
      <c r="A1914" s="727">
        <v>41892</v>
      </c>
      <c r="B1914" s="723">
        <v>13.076665</v>
      </c>
    </row>
    <row r="1915" spans="1:2">
      <c r="A1915" s="727">
        <v>41893</v>
      </c>
      <c r="B1915" s="723">
        <v>13.333333</v>
      </c>
    </row>
    <row r="1916" spans="1:2">
      <c r="A1916" s="727">
        <v>41894</v>
      </c>
      <c r="B1916" s="723">
        <v>12.933332999999999</v>
      </c>
    </row>
    <row r="1917" spans="1:2">
      <c r="A1917" s="727">
        <v>41897</v>
      </c>
      <c r="B1917" s="723">
        <v>12.816666</v>
      </c>
    </row>
    <row r="1918" spans="1:2">
      <c r="A1918" s="727">
        <v>41898</v>
      </c>
      <c r="B1918" s="723">
        <v>12.886666</v>
      </c>
    </row>
    <row r="1919" spans="1:2">
      <c r="A1919" s="727">
        <v>41899</v>
      </c>
      <c r="B1919" s="723">
        <v>12.936666000000001</v>
      </c>
    </row>
    <row r="1920" spans="1:2">
      <c r="A1920" s="727">
        <v>41900</v>
      </c>
      <c r="B1920" s="723">
        <v>12.996665999999999</v>
      </c>
    </row>
    <row r="1921" spans="1:2">
      <c r="A1921" s="727">
        <v>41901</v>
      </c>
      <c r="B1921" s="723">
        <v>12.766666000000001</v>
      </c>
    </row>
    <row r="1922" spans="1:2">
      <c r="A1922" s="727">
        <v>41904</v>
      </c>
      <c r="B1922" s="723">
        <v>12.493333</v>
      </c>
    </row>
    <row r="1923" spans="1:2">
      <c r="A1923" s="727">
        <v>41905</v>
      </c>
      <c r="B1923" s="723">
        <v>12.523332999999999</v>
      </c>
    </row>
    <row r="1924" spans="1:2">
      <c r="A1924" s="727">
        <v>41906</v>
      </c>
      <c r="B1924" s="723">
        <v>12.729998999999999</v>
      </c>
    </row>
    <row r="1925" spans="1:2">
      <c r="A1925" s="727">
        <v>41907</v>
      </c>
      <c r="B1925" s="723">
        <v>12.333333</v>
      </c>
    </row>
    <row r="1926" spans="1:2">
      <c r="A1926" s="727">
        <v>41908</v>
      </c>
      <c r="B1926" s="723">
        <v>12.639999</v>
      </c>
    </row>
    <row r="1927" spans="1:2">
      <c r="A1927" s="727">
        <v>41911</v>
      </c>
      <c r="B1927" s="723">
        <v>12.509999000000001</v>
      </c>
    </row>
    <row r="1928" spans="1:2">
      <c r="A1928" s="727">
        <v>41912</v>
      </c>
      <c r="B1928" s="723">
        <v>12.409998999999999</v>
      </c>
    </row>
    <row r="1929" spans="1:2">
      <c r="A1929" s="727">
        <v>41913</v>
      </c>
      <c r="B1929" s="723">
        <v>12.3</v>
      </c>
    </row>
    <row r="1930" spans="1:2">
      <c r="A1930" s="727">
        <v>41914</v>
      </c>
      <c r="B1930" s="723">
        <v>12.116666</v>
      </c>
    </row>
    <row r="1931" spans="1:2">
      <c r="A1931" s="727">
        <v>41915</v>
      </c>
      <c r="B1931" s="723">
        <v>12.4</v>
      </c>
    </row>
    <row r="1932" spans="1:2">
      <c r="A1932" s="727">
        <v>41918</v>
      </c>
      <c r="B1932" s="723">
        <v>12.333333</v>
      </c>
    </row>
    <row r="1933" spans="1:2">
      <c r="A1933" s="727">
        <v>41919</v>
      </c>
      <c r="B1933" s="723">
        <v>12.666665999999999</v>
      </c>
    </row>
    <row r="1934" spans="1:2">
      <c r="A1934" s="727">
        <v>41920</v>
      </c>
      <c r="B1934" s="723">
        <v>12.666665999999999</v>
      </c>
    </row>
    <row r="1935" spans="1:2">
      <c r="A1935" s="727">
        <v>41921</v>
      </c>
      <c r="B1935" s="723">
        <v>12.706666</v>
      </c>
    </row>
    <row r="1936" spans="1:2">
      <c r="A1936" s="727">
        <v>41922</v>
      </c>
      <c r="B1936" s="723">
        <v>12.666665999999999</v>
      </c>
    </row>
    <row r="1937" spans="1:2">
      <c r="A1937" s="727">
        <v>41925</v>
      </c>
      <c r="B1937" s="723">
        <v>12.839999000000001</v>
      </c>
    </row>
    <row r="1938" spans="1:2">
      <c r="A1938" s="727">
        <v>41926</v>
      </c>
      <c r="B1938" s="723">
        <v>12.673332</v>
      </c>
    </row>
    <row r="1939" spans="1:2">
      <c r="A1939" s="727">
        <v>41927</v>
      </c>
      <c r="B1939" s="723">
        <v>12.566666</v>
      </c>
    </row>
    <row r="1940" spans="1:2">
      <c r="A1940" s="727">
        <v>41928</v>
      </c>
      <c r="B1940" s="723">
        <v>12.649998999999999</v>
      </c>
    </row>
    <row r="1941" spans="1:2">
      <c r="A1941" s="727">
        <v>41929</v>
      </c>
      <c r="B1941" s="723">
        <v>13</v>
      </c>
    </row>
    <row r="1942" spans="1:2">
      <c r="A1942" s="727">
        <v>41932</v>
      </c>
      <c r="B1942" s="723">
        <v>12.626666</v>
      </c>
    </row>
    <row r="1943" spans="1:2">
      <c r="A1943" s="727">
        <v>41933</v>
      </c>
      <c r="B1943" s="723">
        <v>12.3</v>
      </c>
    </row>
    <row r="1944" spans="1:2">
      <c r="A1944" s="727">
        <v>41934</v>
      </c>
      <c r="B1944" s="723">
        <v>11.853332</v>
      </c>
    </row>
    <row r="1945" spans="1:2">
      <c r="A1945" s="727">
        <v>41935</v>
      </c>
      <c r="B1945" s="723">
        <v>12</v>
      </c>
    </row>
    <row r="1946" spans="1:2">
      <c r="A1946" s="727">
        <v>41936</v>
      </c>
      <c r="B1946" s="723">
        <v>12.066666</v>
      </c>
    </row>
    <row r="1947" spans="1:2">
      <c r="A1947" s="727">
        <v>41939</v>
      </c>
      <c r="B1947" s="723">
        <v>11.833333</v>
      </c>
    </row>
    <row r="1948" spans="1:2">
      <c r="A1948" s="727">
        <v>41940</v>
      </c>
      <c r="B1948" s="723">
        <v>11.749999000000001</v>
      </c>
    </row>
    <row r="1949" spans="1:2">
      <c r="A1949" s="727">
        <v>41941</v>
      </c>
      <c r="B1949" s="723">
        <v>12.216666</v>
      </c>
    </row>
    <row r="1950" spans="1:2">
      <c r="A1950" s="727">
        <v>41942</v>
      </c>
      <c r="B1950" s="723">
        <v>11.379999</v>
      </c>
    </row>
    <row r="1951" spans="1:2">
      <c r="A1951" s="727">
        <v>41943</v>
      </c>
      <c r="B1951" s="723">
        <v>12.039999</v>
      </c>
    </row>
    <row r="1952" spans="1:2">
      <c r="A1952" s="727">
        <v>41946</v>
      </c>
      <c r="B1952" s="723">
        <v>11.9</v>
      </c>
    </row>
    <row r="1953" spans="1:2">
      <c r="A1953" s="727">
        <v>41947</v>
      </c>
      <c r="B1953" s="723">
        <v>11.966666</v>
      </c>
    </row>
    <row r="1954" spans="1:2">
      <c r="A1954" s="727">
        <v>41948</v>
      </c>
      <c r="B1954" s="723">
        <v>11.773332</v>
      </c>
    </row>
    <row r="1955" spans="1:2">
      <c r="A1955" s="727">
        <v>41949</v>
      </c>
      <c r="B1955" s="723">
        <v>11.4</v>
      </c>
    </row>
    <row r="1956" spans="1:2">
      <c r="A1956" s="727">
        <v>41950</v>
      </c>
      <c r="B1956" s="723">
        <v>11.406666</v>
      </c>
    </row>
    <row r="1957" spans="1:2">
      <c r="A1957" s="727">
        <v>41953</v>
      </c>
      <c r="B1957" s="723">
        <v>11.463331999999999</v>
      </c>
    </row>
    <row r="1958" spans="1:2">
      <c r="A1958" s="727">
        <v>41954</v>
      </c>
      <c r="B1958" s="723">
        <v>11.273332</v>
      </c>
    </row>
    <row r="1959" spans="1:2">
      <c r="A1959" s="727">
        <v>41955</v>
      </c>
      <c r="B1959" s="723">
        <v>11.509999000000001</v>
      </c>
    </row>
    <row r="1960" spans="1:2">
      <c r="A1960" s="727">
        <v>41956</v>
      </c>
      <c r="B1960" s="723">
        <v>11.5</v>
      </c>
    </row>
    <row r="1961" spans="1:2">
      <c r="A1961" s="727">
        <v>41957</v>
      </c>
      <c r="B1961" s="723">
        <v>11.556666</v>
      </c>
    </row>
    <row r="1962" spans="1:2">
      <c r="A1962" s="727">
        <v>41960</v>
      </c>
      <c r="B1962" s="723">
        <v>11.353332</v>
      </c>
    </row>
    <row r="1963" spans="1:2">
      <c r="A1963" s="727">
        <v>41961</v>
      </c>
      <c r="B1963" s="723">
        <v>11.466666</v>
      </c>
    </row>
    <row r="1964" spans="1:2">
      <c r="A1964" s="727">
        <v>41962</v>
      </c>
      <c r="B1964" s="723">
        <v>11.616666</v>
      </c>
    </row>
    <row r="1965" spans="1:2">
      <c r="A1965" s="727">
        <v>41964</v>
      </c>
      <c r="B1965" s="723">
        <v>11.569998999999999</v>
      </c>
    </row>
    <row r="1966" spans="1:2">
      <c r="A1966" s="727">
        <v>41967</v>
      </c>
      <c r="B1966" s="723">
        <v>11.903333</v>
      </c>
    </row>
    <row r="1967" spans="1:2">
      <c r="A1967" s="727">
        <v>41968</v>
      </c>
      <c r="B1967" s="723">
        <v>11.633333</v>
      </c>
    </row>
    <row r="1968" spans="1:2">
      <c r="A1968" s="727">
        <v>41969</v>
      </c>
      <c r="B1968" s="723">
        <v>11.8</v>
      </c>
    </row>
    <row r="1969" spans="1:2">
      <c r="A1969" s="727">
        <v>41970</v>
      </c>
      <c r="B1969" s="723">
        <v>12.083332</v>
      </c>
    </row>
    <row r="1970" spans="1:2">
      <c r="A1970" s="727">
        <v>41971</v>
      </c>
      <c r="B1970" s="723">
        <v>11.843332</v>
      </c>
    </row>
    <row r="1971" spans="1:2">
      <c r="A1971" s="727">
        <v>41974</v>
      </c>
      <c r="B1971" s="723">
        <v>12</v>
      </c>
    </row>
    <row r="1972" spans="1:2">
      <c r="A1972" s="727">
        <v>41975</v>
      </c>
      <c r="B1972" s="723">
        <v>11.69</v>
      </c>
    </row>
    <row r="1973" spans="1:2">
      <c r="A1973" s="727">
        <v>41976</v>
      </c>
      <c r="B1973" s="723">
        <v>12.083332</v>
      </c>
    </row>
    <row r="1974" spans="1:2">
      <c r="A1974" s="727">
        <v>41977</v>
      </c>
      <c r="B1974" s="723">
        <v>11.493333</v>
      </c>
    </row>
    <row r="1975" spans="1:2">
      <c r="A1975" s="727">
        <v>41978</v>
      </c>
      <c r="B1975" s="723">
        <v>11.409998999999999</v>
      </c>
    </row>
    <row r="1976" spans="1:2">
      <c r="A1976" s="727">
        <v>41981</v>
      </c>
      <c r="B1976" s="723">
        <v>11.333333</v>
      </c>
    </row>
    <row r="1977" spans="1:2">
      <c r="A1977" s="727">
        <v>41982</v>
      </c>
      <c r="B1977" s="723">
        <v>11.116666</v>
      </c>
    </row>
    <row r="1978" spans="1:2">
      <c r="A1978" s="727">
        <v>41983</v>
      </c>
      <c r="B1978" s="723">
        <v>10.866666</v>
      </c>
    </row>
    <row r="1979" spans="1:2">
      <c r="A1979" s="727">
        <v>41984</v>
      </c>
      <c r="B1979" s="723">
        <v>10.806666</v>
      </c>
    </row>
    <row r="1980" spans="1:2">
      <c r="A1980" s="727">
        <v>41985</v>
      </c>
      <c r="B1980" s="723">
        <v>10.833333</v>
      </c>
    </row>
    <row r="1981" spans="1:2">
      <c r="A1981" s="727">
        <v>41988</v>
      </c>
      <c r="B1981" s="723">
        <v>10.666665999999999</v>
      </c>
    </row>
    <row r="1982" spans="1:2">
      <c r="A1982" s="727">
        <v>41989</v>
      </c>
      <c r="B1982" s="723">
        <v>10.856666000000001</v>
      </c>
    </row>
    <row r="1983" spans="1:2">
      <c r="A1983" s="727">
        <v>41990</v>
      </c>
      <c r="B1983" s="723">
        <v>11.256665999999999</v>
      </c>
    </row>
    <row r="1984" spans="1:2">
      <c r="A1984" s="727">
        <v>41991</v>
      </c>
      <c r="B1984" s="723">
        <v>11.783332</v>
      </c>
    </row>
    <row r="1985" spans="1:2">
      <c r="A1985" s="727">
        <v>41992</v>
      </c>
      <c r="B1985" s="723">
        <v>11.9</v>
      </c>
    </row>
    <row r="1986" spans="1:2">
      <c r="A1986" s="727">
        <v>41995</v>
      </c>
      <c r="B1986" s="723">
        <v>11.539999</v>
      </c>
    </row>
    <row r="1987" spans="1:2">
      <c r="A1987" s="727">
        <v>41996</v>
      </c>
      <c r="B1987" s="723">
        <v>11.546666</v>
      </c>
    </row>
    <row r="1988" spans="1:2">
      <c r="A1988" s="727">
        <v>41999</v>
      </c>
      <c r="B1988" s="723">
        <v>11.386666</v>
      </c>
    </row>
    <row r="1989" spans="1:2">
      <c r="A1989" s="727">
        <v>42002</v>
      </c>
      <c r="B1989" s="723">
        <v>12.066666</v>
      </c>
    </row>
    <row r="1990" spans="1:2">
      <c r="A1990" s="727">
        <v>42003</v>
      </c>
      <c r="B1990" s="723">
        <v>11.666665999999999</v>
      </c>
    </row>
    <row r="1991" spans="1:2">
      <c r="A1991" s="727">
        <v>42006</v>
      </c>
      <c r="B1991" s="723">
        <v>11.933332999999999</v>
      </c>
    </row>
    <row r="1992" spans="1:2">
      <c r="A1992" s="727">
        <v>42009</v>
      </c>
      <c r="B1992" s="723">
        <v>11.566666</v>
      </c>
    </row>
    <row r="1993" spans="1:2">
      <c r="A1993" s="727">
        <v>42010</v>
      </c>
      <c r="B1993" s="723">
        <v>10.933332999999999</v>
      </c>
    </row>
    <row r="1994" spans="1:2">
      <c r="A1994" s="727">
        <v>42011</v>
      </c>
      <c r="B1994" s="723">
        <v>10.769999</v>
      </c>
    </row>
    <row r="1995" spans="1:2">
      <c r="A1995" s="727">
        <v>42012</v>
      </c>
      <c r="B1995" s="723">
        <v>11.016666000000001</v>
      </c>
    </row>
    <row r="1996" spans="1:2">
      <c r="A1996" s="727">
        <v>42013</v>
      </c>
      <c r="B1996" s="723">
        <v>10.903333</v>
      </c>
    </row>
    <row r="1997" spans="1:2">
      <c r="A1997" s="727">
        <v>42016</v>
      </c>
      <c r="B1997" s="723">
        <v>11.403333</v>
      </c>
    </row>
    <row r="1998" spans="1:2">
      <c r="A1998" s="727">
        <v>42017</v>
      </c>
      <c r="B1998" s="723">
        <v>11.166665999999999</v>
      </c>
    </row>
    <row r="1999" spans="1:2">
      <c r="A1999" s="727">
        <v>42018</v>
      </c>
      <c r="B1999" s="723">
        <v>11.083332</v>
      </c>
    </row>
    <row r="2000" spans="1:2">
      <c r="A2000" s="727">
        <v>42019</v>
      </c>
      <c r="B2000" s="723">
        <v>10.766666000000001</v>
      </c>
    </row>
    <row r="2001" spans="1:2">
      <c r="A2001" s="727">
        <v>42020</v>
      </c>
      <c r="B2001" s="723">
        <v>11.459999</v>
      </c>
    </row>
    <row r="2002" spans="1:2">
      <c r="A2002" s="727">
        <v>42023</v>
      </c>
      <c r="B2002" s="723">
        <v>10.666665999999999</v>
      </c>
    </row>
    <row r="2003" spans="1:2">
      <c r="A2003" s="727">
        <v>42024</v>
      </c>
      <c r="B2003" s="723">
        <v>11.1</v>
      </c>
    </row>
    <row r="2004" spans="1:2">
      <c r="A2004" s="727">
        <v>42025</v>
      </c>
      <c r="B2004" s="723">
        <v>11.659998999999999</v>
      </c>
    </row>
    <row r="2005" spans="1:2">
      <c r="A2005" s="727">
        <v>42026</v>
      </c>
      <c r="B2005" s="723">
        <v>11.656666</v>
      </c>
    </row>
    <row r="2006" spans="1:2">
      <c r="A2006" s="727">
        <v>42027</v>
      </c>
      <c r="B2006" s="723">
        <v>11.569998999999999</v>
      </c>
    </row>
    <row r="2007" spans="1:2">
      <c r="A2007" s="727">
        <v>42030</v>
      </c>
      <c r="B2007" s="723">
        <v>11.266666000000001</v>
      </c>
    </row>
    <row r="2008" spans="1:2">
      <c r="A2008" s="727">
        <v>42031</v>
      </c>
      <c r="B2008" s="723">
        <v>11.1</v>
      </c>
    </row>
    <row r="2009" spans="1:2">
      <c r="A2009" s="727">
        <v>42032</v>
      </c>
      <c r="B2009" s="723">
        <v>11.416665999999999</v>
      </c>
    </row>
    <row r="2010" spans="1:2">
      <c r="A2010" s="727">
        <v>42033</v>
      </c>
      <c r="B2010" s="723">
        <v>10.966666</v>
      </c>
    </row>
    <row r="2011" spans="1:2">
      <c r="A2011" s="727">
        <v>42034</v>
      </c>
      <c r="B2011" s="723">
        <v>11.19</v>
      </c>
    </row>
    <row r="2012" spans="1:2">
      <c r="A2012" s="727">
        <v>42037</v>
      </c>
      <c r="B2012" s="723">
        <v>11.333333</v>
      </c>
    </row>
    <row r="2013" spans="1:2">
      <c r="A2013" s="727">
        <v>42038</v>
      </c>
      <c r="B2013" s="723">
        <v>11.833333</v>
      </c>
    </row>
    <row r="2014" spans="1:2">
      <c r="A2014" s="727">
        <v>42039</v>
      </c>
      <c r="B2014" s="723">
        <v>11.749999000000001</v>
      </c>
    </row>
    <row r="2015" spans="1:2">
      <c r="A2015" s="727">
        <v>42040</v>
      </c>
      <c r="B2015" s="723">
        <v>12.1</v>
      </c>
    </row>
    <row r="2016" spans="1:2">
      <c r="A2016" s="727">
        <v>42041</v>
      </c>
      <c r="B2016" s="723">
        <v>12.166665999999999</v>
      </c>
    </row>
    <row r="2017" spans="1:2">
      <c r="A2017" s="727">
        <v>42044</v>
      </c>
      <c r="B2017" s="723">
        <v>12.359999</v>
      </c>
    </row>
    <row r="2018" spans="1:2">
      <c r="A2018" s="727">
        <v>42045</v>
      </c>
      <c r="B2018" s="723">
        <v>12.273332</v>
      </c>
    </row>
    <row r="2019" spans="1:2">
      <c r="A2019" s="727">
        <v>42046</v>
      </c>
      <c r="B2019" s="723">
        <v>11.996665999999999</v>
      </c>
    </row>
    <row r="2020" spans="1:2">
      <c r="A2020" s="727">
        <v>42047</v>
      </c>
      <c r="B2020" s="723">
        <v>11.939999</v>
      </c>
    </row>
    <row r="2021" spans="1:2">
      <c r="A2021" s="727">
        <v>42048</v>
      </c>
      <c r="B2021" s="723">
        <v>12.2</v>
      </c>
    </row>
    <row r="2022" spans="1:2">
      <c r="A2022" s="727">
        <v>42053</v>
      </c>
      <c r="B2022" s="723">
        <v>12.283332</v>
      </c>
    </row>
    <row r="2023" spans="1:2">
      <c r="A2023" s="727">
        <v>42054</v>
      </c>
      <c r="B2023" s="723">
        <v>12.2</v>
      </c>
    </row>
    <row r="2024" spans="1:2">
      <c r="A2024" s="727">
        <v>42055</v>
      </c>
      <c r="B2024" s="723">
        <v>11.983332000000001</v>
      </c>
    </row>
    <row r="2025" spans="1:2">
      <c r="A2025" s="727">
        <v>42058</v>
      </c>
      <c r="B2025" s="723">
        <v>11.983332000000001</v>
      </c>
    </row>
    <row r="2026" spans="1:2">
      <c r="A2026" s="727">
        <v>42059</v>
      </c>
      <c r="B2026" s="723">
        <v>12.183332</v>
      </c>
    </row>
    <row r="2027" spans="1:2">
      <c r="A2027" s="727">
        <v>42060</v>
      </c>
      <c r="B2027" s="723">
        <v>12.2</v>
      </c>
    </row>
    <row r="2028" spans="1:2">
      <c r="A2028" s="727">
        <v>42061</v>
      </c>
      <c r="B2028" s="723">
        <v>12.079999000000001</v>
      </c>
    </row>
    <row r="2029" spans="1:2">
      <c r="A2029" s="727">
        <v>42062</v>
      </c>
      <c r="B2029" s="723">
        <v>11.436666000000001</v>
      </c>
    </row>
    <row r="2030" spans="1:2">
      <c r="A2030" s="727">
        <v>42065</v>
      </c>
      <c r="B2030" s="723">
        <v>11.396666</v>
      </c>
    </row>
    <row r="2031" spans="1:2">
      <c r="A2031" s="727">
        <v>42066</v>
      </c>
      <c r="B2031" s="723">
        <v>11.333333</v>
      </c>
    </row>
    <row r="2032" spans="1:2">
      <c r="A2032" s="727">
        <v>42067</v>
      </c>
      <c r="B2032" s="723">
        <v>11.2</v>
      </c>
    </row>
    <row r="2033" spans="1:2">
      <c r="A2033" s="727">
        <v>42068</v>
      </c>
      <c r="B2033" s="723">
        <v>11.366666</v>
      </c>
    </row>
    <row r="2034" spans="1:2">
      <c r="A2034" s="727">
        <v>42069</v>
      </c>
      <c r="B2034" s="723">
        <v>11.333333</v>
      </c>
    </row>
    <row r="2035" spans="1:2">
      <c r="A2035" s="727">
        <v>42072</v>
      </c>
      <c r="B2035" s="723">
        <v>11.283332</v>
      </c>
    </row>
    <row r="2036" spans="1:2">
      <c r="A2036" s="727">
        <v>42073</v>
      </c>
      <c r="B2036" s="723">
        <v>11.093332999999999</v>
      </c>
    </row>
    <row r="2037" spans="1:2">
      <c r="A2037" s="727">
        <v>42074</v>
      </c>
      <c r="B2037" s="723">
        <v>11.2</v>
      </c>
    </row>
    <row r="2038" spans="1:2">
      <c r="A2038" s="727">
        <v>42075</v>
      </c>
      <c r="B2038" s="723">
        <v>11.233333</v>
      </c>
    </row>
    <row r="2039" spans="1:2">
      <c r="A2039" s="727">
        <v>42076</v>
      </c>
      <c r="B2039" s="723">
        <v>11.006665999999999</v>
      </c>
    </row>
    <row r="2040" spans="1:2">
      <c r="A2040" s="727">
        <v>42079</v>
      </c>
      <c r="B2040" s="723">
        <v>11.116666</v>
      </c>
    </row>
    <row r="2041" spans="1:2">
      <c r="A2041" s="727">
        <v>42080</v>
      </c>
      <c r="B2041" s="723">
        <v>11.169999000000001</v>
      </c>
    </row>
    <row r="2042" spans="1:2">
      <c r="A2042" s="727">
        <v>42081</v>
      </c>
      <c r="B2042" s="723">
        <v>11.416665999999999</v>
      </c>
    </row>
    <row r="2043" spans="1:2">
      <c r="A2043" s="727">
        <v>42082</v>
      </c>
      <c r="B2043" s="723">
        <v>11.533333000000001</v>
      </c>
    </row>
    <row r="2044" spans="1:2">
      <c r="A2044" s="727">
        <v>42083</v>
      </c>
      <c r="B2044" s="723">
        <v>11.5</v>
      </c>
    </row>
    <row r="2045" spans="1:2">
      <c r="A2045" s="727">
        <v>42086</v>
      </c>
      <c r="B2045" s="723">
        <v>11.666665999999999</v>
      </c>
    </row>
    <row r="2046" spans="1:2">
      <c r="A2046" s="727">
        <v>42087</v>
      </c>
      <c r="B2046" s="723">
        <v>11.649998999999999</v>
      </c>
    </row>
    <row r="2047" spans="1:2">
      <c r="A2047" s="727">
        <v>42088</v>
      </c>
      <c r="B2047" s="723">
        <v>11.653332000000001</v>
      </c>
    </row>
    <row r="2048" spans="1:2">
      <c r="A2048" s="727">
        <v>42089</v>
      </c>
      <c r="B2048" s="723">
        <v>11.666665999999999</v>
      </c>
    </row>
    <row r="2049" spans="1:2">
      <c r="A2049" s="727">
        <v>42090</v>
      </c>
      <c r="B2049" s="723">
        <v>11.793333000000001</v>
      </c>
    </row>
    <row r="2050" spans="1:2">
      <c r="A2050" s="727">
        <v>42093</v>
      </c>
      <c r="B2050" s="723">
        <v>11.746665999999999</v>
      </c>
    </row>
    <row r="2051" spans="1:2">
      <c r="A2051" s="727">
        <v>42094</v>
      </c>
      <c r="B2051" s="723">
        <v>12.166665999999999</v>
      </c>
    </row>
    <row r="2052" spans="1:2">
      <c r="A2052" s="727">
        <v>42095</v>
      </c>
      <c r="B2052" s="723">
        <v>11.966666</v>
      </c>
    </row>
    <row r="2053" spans="1:2">
      <c r="A2053" s="727">
        <v>42096</v>
      </c>
      <c r="B2053" s="723">
        <v>12.266666000000001</v>
      </c>
    </row>
    <row r="2054" spans="1:2">
      <c r="A2054" s="727">
        <v>42100</v>
      </c>
      <c r="B2054" s="723">
        <v>12.3</v>
      </c>
    </row>
    <row r="2055" spans="1:2">
      <c r="A2055" s="727">
        <v>42101</v>
      </c>
      <c r="B2055" s="723">
        <v>12.183332</v>
      </c>
    </row>
    <row r="2056" spans="1:2">
      <c r="A2056" s="727">
        <v>42102</v>
      </c>
      <c r="B2056" s="723">
        <v>12.193333000000001</v>
      </c>
    </row>
    <row r="2057" spans="1:2">
      <c r="A2057" s="727">
        <v>42103</v>
      </c>
      <c r="B2057" s="723">
        <v>12.116666</v>
      </c>
    </row>
    <row r="2058" spans="1:2">
      <c r="A2058" s="727">
        <v>42104</v>
      </c>
      <c r="B2058" s="723">
        <v>12.076665</v>
      </c>
    </row>
    <row r="2059" spans="1:2">
      <c r="A2059" s="727">
        <v>42107</v>
      </c>
      <c r="B2059" s="723">
        <v>12.049999</v>
      </c>
    </row>
    <row r="2060" spans="1:2">
      <c r="A2060" s="727">
        <v>42108</v>
      </c>
      <c r="B2060" s="723">
        <v>12.329999000000001</v>
      </c>
    </row>
    <row r="2061" spans="1:2">
      <c r="A2061" s="727">
        <v>42109</v>
      </c>
      <c r="B2061" s="723">
        <v>12.233333</v>
      </c>
    </row>
    <row r="2062" spans="1:2">
      <c r="A2062" s="727">
        <v>42110</v>
      </c>
      <c r="B2062" s="723">
        <v>11.933332999999999</v>
      </c>
    </row>
    <row r="2063" spans="1:2">
      <c r="A2063" s="727">
        <v>42111</v>
      </c>
      <c r="B2063" s="723">
        <v>12.146666</v>
      </c>
    </row>
    <row r="2064" spans="1:2">
      <c r="A2064" s="727">
        <v>42114</v>
      </c>
      <c r="B2064" s="723">
        <v>12.233333</v>
      </c>
    </row>
    <row r="2065" spans="1:2">
      <c r="A2065" s="727">
        <v>42116</v>
      </c>
      <c r="B2065" s="723">
        <v>12.333333</v>
      </c>
    </row>
    <row r="2066" spans="1:2">
      <c r="A2066" s="727">
        <v>42117</v>
      </c>
      <c r="B2066" s="723">
        <v>12.339999000000001</v>
      </c>
    </row>
    <row r="2067" spans="1:2">
      <c r="A2067" s="727">
        <v>42118</v>
      </c>
      <c r="B2067" s="723">
        <v>12.416665999999999</v>
      </c>
    </row>
    <row r="2068" spans="1:2">
      <c r="A2068" s="727">
        <v>42121</v>
      </c>
      <c r="B2068" s="723">
        <v>12.383331999999999</v>
      </c>
    </row>
    <row r="2069" spans="1:2">
      <c r="A2069" s="727">
        <v>42122</v>
      </c>
      <c r="B2069" s="723">
        <v>12.093332999999999</v>
      </c>
    </row>
    <row r="2070" spans="1:2">
      <c r="A2070" s="727">
        <v>42123</v>
      </c>
      <c r="B2070" s="723">
        <v>12.066666</v>
      </c>
    </row>
    <row r="2071" spans="1:2">
      <c r="A2071" s="727">
        <v>42124</v>
      </c>
      <c r="B2071" s="723">
        <v>11.603332999999999</v>
      </c>
    </row>
    <row r="2072" spans="1:2">
      <c r="A2072" s="727">
        <v>42128</v>
      </c>
      <c r="B2072" s="723">
        <v>12.166665999999999</v>
      </c>
    </row>
    <row r="2073" spans="1:2">
      <c r="A2073" s="727">
        <v>42129</v>
      </c>
      <c r="B2073" s="723">
        <v>12.336665999999999</v>
      </c>
    </row>
    <row r="2074" spans="1:2">
      <c r="A2074" s="727">
        <v>42130</v>
      </c>
      <c r="B2074" s="723">
        <v>12.616666</v>
      </c>
    </row>
    <row r="2075" spans="1:2">
      <c r="A2075" s="727">
        <v>42131</v>
      </c>
      <c r="B2075" s="723">
        <v>12.866666</v>
      </c>
    </row>
    <row r="2076" spans="1:2">
      <c r="A2076" s="727">
        <v>42132</v>
      </c>
      <c r="B2076" s="723">
        <v>13</v>
      </c>
    </row>
    <row r="2077" spans="1:2">
      <c r="A2077" s="727">
        <v>42135</v>
      </c>
      <c r="B2077" s="723">
        <v>12.706666</v>
      </c>
    </row>
    <row r="2078" spans="1:2">
      <c r="A2078" s="727">
        <v>42136</v>
      </c>
      <c r="B2078" s="723">
        <v>12.683332</v>
      </c>
    </row>
    <row r="2079" spans="1:2">
      <c r="A2079" s="727">
        <v>42137</v>
      </c>
      <c r="B2079" s="723">
        <v>12.579999000000001</v>
      </c>
    </row>
    <row r="2080" spans="1:2">
      <c r="A2080" s="727">
        <v>42138</v>
      </c>
      <c r="B2080" s="723">
        <v>12.849999</v>
      </c>
    </row>
    <row r="2081" spans="1:2">
      <c r="A2081" s="727">
        <v>42139</v>
      </c>
      <c r="B2081" s="723">
        <v>13.133333</v>
      </c>
    </row>
    <row r="2082" spans="1:2">
      <c r="A2082" s="727">
        <v>42142</v>
      </c>
      <c r="B2082" s="723">
        <v>13.029999</v>
      </c>
    </row>
    <row r="2083" spans="1:2">
      <c r="A2083" s="727">
        <v>42143</v>
      </c>
      <c r="B2083" s="723">
        <v>13</v>
      </c>
    </row>
    <row r="2084" spans="1:2">
      <c r="A2084" s="727">
        <v>42144</v>
      </c>
      <c r="B2084" s="723">
        <v>12.673332</v>
      </c>
    </row>
    <row r="2085" spans="1:2">
      <c r="A2085" s="727">
        <v>42145</v>
      </c>
      <c r="B2085" s="723">
        <v>12.913333</v>
      </c>
    </row>
    <row r="2086" spans="1:2">
      <c r="A2086" s="727">
        <v>42146</v>
      </c>
      <c r="B2086" s="723">
        <v>13.383331999999999</v>
      </c>
    </row>
    <row r="2087" spans="1:2">
      <c r="A2087" s="727">
        <v>42149</v>
      </c>
      <c r="B2087" s="723">
        <v>13.159998999999999</v>
      </c>
    </row>
    <row r="2088" spans="1:2">
      <c r="A2088" s="727">
        <v>42150</v>
      </c>
      <c r="B2088" s="723">
        <v>12.716666</v>
      </c>
    </row>
    <row r="2089" spans="1:2">
      <c r="A2089" s="727">
        <v>42151</v>
      </c>
      <c r="B2089" s="723">
        <v>13.069998999999999</v>
      </c>
    </row>
    <row r="2090" spans="1:2">
      <c r="A2090" s="727">
        <v>42152</v>
      </c>
      <c r="B2090" s="723">
        <v>12.819998999999999</v>
      </c>
    </row>
    <row r="2091" spans="1:2">
      <c r="A2091" s="727">
        <v>42153</v>
      </c>
      <c r="B2091" s="723">
        <v>12.433332999999999</v>
      </c>
    </row>
    <row r="2092" spans="1:2">
      <c r="A2092" s="727">
        <v>42156</v>
      </c>
      <c r="B2092" s="723">
        <v>12.983332000000001</v>
      </c>
    </row>
    <row r="2093" spans="1:2">
      <c r="A2093" s="727">
        <v>42157</v>
      </c>
      <c r="B2093" s="723">
        <v>13.219999</v>
      </c>
    </row>
    <row r="2094" spans="1:2">
      <c r="A2094" s="727">
        <v>42158</v>
      </c>
      <c r="B2094" s="723">
        <v>13.233333</v>
      </c>
    </row>
    <row r="2095" spans="1:2">
      <c r="A2095" s="727">
        <v>42160</v>
      </c>
      <c r="B2095" s="723">
        <v>13.1</v>
      </c>
    </row>
    <row r="2096" spans="1:2">
      <c r="A2096" s="727">
        <v>42163</v>
      </c>
      <c r="B2096" s="723">
        <v>12.946666</v>
      </c>
    </row>
    <row r="2097" spans="1:2">
      <c r="A2097" s="727">
        <v>42164</v>
      </c>
      <c r="B2097" s="723">
        <v>12.883331999999999</v>
      </c>
    </row>
    <row r="2098" spans="1:2">
      <c r="A2098" s="727">
        <v>42165</v>
      </c>
      <c r="B2098" s="723">
        <v>13.063332000000001</v>
      </c>
    </row>
    <row r="2099" spans="1:2">
      <c r="A2099" s="727">
        <v>42166</v>
      </c>
      <c r="B2099" s="723">
        <v>13.043331999999999</v>
      </c>
    </row>
    <row r="2100" spans="1:2">
      <c r="A2100" s="727">
        <v>42167</v>
      </c>
      <c r="B2100" s="723">
        <v>12.919999000000001</v>
      </c>
    </row>
    <row r="2101" spans="1:2">
      <c r="A2101" s="727">
        <v>42170</v>
      </c>
      <c r="B2101" s="723">
        <v>12.379999</v>
      </c>
    </row>
    <row r="2102" spans="1:2">
      <c r="A2102" s="727">
        <v>42171</v>
      </c>
      <c r="B2102" s="723">
        <v>12.246665999999999</v>
      </c>
    </row>
    <row r="2103" spans="1:2">
      <c r="A2103" s="727">
        <v>42172</v>
      </c>
      <c r="B2103" s="723">
        <v>12.183332</v>
      </c>
    </row>
    <row r="2104" spans="1:2">
      <c r="A2104" s="727">
        <v>42173</v>
      </c>
      <c r="B2104" s="723">
        <v>12.533333000000001</v>
      </c>
    </row>
    <row r="2105" spans="1:2">
      <c r="A2105" s="727">
        <v>42174</v>
      </c>
      <c r="B2105" s="723">
        <v>12.663332</v>
      </c>
    </row>
    <row r="2106" spans="1:2">
      <c r="A2106" s="727">
        <v>42177</v>
      </c>
      <c r="B2106" s="723">
        <v>12.716666</v>
      </c>
    </row>
    <row r="2107" spans="1:2">
      <c r="A2107" s="727">
        <v>42178</v>
      </c>
      <c r="B2107" s="723">
        <v>13.139999</v>
      </c>
    </row>
    <row r="2108" spans="1:2">
      <c r="A2108" s="727">
        <v>42179</v>
      </c>
      <c r="B2108" s="723">
        <v>13</v>
      </c>
    </row>
    <row r="2109" spans="1:2">
      <c r="A2109" s="727">
        <v>42180</v>
      </c>
      <c r="B2109" s="723">
        <v>12.933332999999999</v>
      </c>
    </row>
    <row r="2110" spans="1:2">
      <c r="A2110" s="727">
        <v>42181</v>
      </c>
      <c r="B2110" s="723">
        <v>13.316666</v>
      </c>
    </row>
    <row r="2111" spans="1:2">
      <c r="A2111" s="727">
        <v>42184</v>
      </c>
      <c r="B2111" s="723">
        <v>12.966666</v>
      </c>
    </row>
    <row r="2112" spans="1:2">
      <c r="A2112" s="727">
        <v>42185</v>
      </c>
      <c r="B2112" s="723">
        <v>13</v>
      </c>
    </row>
    <row r="2113" spans="1:2">
      <c r="A2113" s="727">
        <v>42186</v>
      </c>
      <c r="B2113" s="723">
        <v>13</v>
      </c>
    </row>
    <row r="2114" spans="1:2">
      <c r="A2114" s="727">
        <v>42187</v>
      </c>
      <c r="B2114" s="723">
        <v>13.09</v>
      </c>
    </row>
    <row r="2115" spans="1:2">
      <c r="A2115" s="727">
        <v>42188</v>
      </c>
      <c r="B2115" s="723">
        <v>13.003333</v>
      </c>
    </row>
    <row r="2116" spans="1:2">
      <c r="A2116" s="727">
        <v>42191</v>
      </c>
      <c r="B2116" s="723">
        <v>12.883331999999999</v>
      </c>
    </row>
    <row r="2117" spans="1:2">
      <c r="A2117" s="727">
        <v>42192</v>
      </c>
      <c r="B2117" s="723">
        <v>12.79</v>
      </c>
    </row>
    <row r="2118" spans="1:2">
      <c r="A2118" s="727">
        <v>42193</v>
      </c>
      <c r="B2118" s="723">
        <v>12.403333</v>
      </c>
    </row>
    <row r="2119" spans="1:2">
      <c r="A2119" s="727">
        <v>42195</v>
      </c>
      <c r="B2119" s="723">
        <v>12.513332999999999</v>
      </c>
    </row>
    <row r="2120" spans="1:2">
      <c r="A2120" s="727">
        <v>42198</v>
      </c>
      <c r="B2120" s="723">
        <v>12.566666</v>
      </c>
    </row>
    <row r="2121" spans="1:2">
      <c r="A2121" s="727">
        <v>42199</v>
      </c>
      <c r="B2121" s="723">
        <v>12.753332</v>
      </c>
    </row>
    <row r="2122" spans="1:2">
      <c r="A2122" s="727">
        <v>42200</v>
      </c>
      <c r="B2122" s="723">
        <v>12.433332999999999</v>
      </c>
    </row>
    <row r="2123" spans="1:2">
      <c r="A2123" s="727">
        <v>42201</v>
      </c>
      <c r="B2123" s="723">
        <v>12.419999000000001</v>
      </c>
    </row>
    <row r="2124" spans="1:2">
      <c r="A2124" s="727">
        <v>42202</v>
      </c>
      <c r="B2124" s="723">
        <v>12.276664999999999</v>
      </c>
    </row>
    <row r="2125" spans="1:2">
      <c r="A2125" s="727">
        <v>42205</v>
      </c>
      <c r="B2125" s="723">
        <v>12.166665999999999</v>
      </c>
    </row>
    <row r="2126" spans="1:2">
      <c r="A2126" s="727">
        <v>42206</v>
      </c>
      <c r="B2126" s="723">
        <v>12.146666</v>
      </c>
    </row>
    <row r="2127" spans="1:2">
      <c r="A2127" s="727">
        <v>42207</v>
      </c>
      <c r="B2127" s="723">
        <v>12.093332999999999</v>
      </c>
    </row>
    <row r="2128" spans="1:2">
      <c r="A2128" s="727">
        <v>42208</v>
      </c>
      <c r="B2128" s="723">
        <v>12.029999</v>
      </c>
    </row>
    <row r="2129" spans="1:2">
      <c r="A2129" s="727">
        <v>42209</v>
      </c>
      <c r="B2129" s="723">
        <v>11.716666</v>
      </c>
    </row>
    <row r="2130" spans="1:2">
      <c r="A2130" s="727">
        <v>42212</v>
      </c>
      <c r="B2130" s="723">
        <v>11.6</v>
      </c>
    </row>
    <row r="2131" spans="1:2">
      <c r="A2131" s="727">
        <v>42213</v>
      </c>
      <c r="B2131" s="723">
        <v>11.626666</v>
      </c>
    </row>
    <row r="2132" spans="1:2">
      <c r="A2132" s="727">
        <v>42214</v>
      </c>
      <c r="B2132" s="723">
        <v>11.533333000000001</v>
      </c>
    </row>
    <row r="2133" spans="1:2">
      <c r="A2133" s="727">
        <v>42215</v>
      </c>
      <c r="B2133" s="723">
        <v>11.409998999999999</v>
      </c>
    </row>
    <row r="2134" spans="1:2">
      <c r="A2134" s="727">
        <v>42216</v>
      </c>
      <c r="B2134" s="723">
        <v>11.686666000000001</v>
      </c>
    </row>
    <row r="2135" spans="1:2">
      <c r="A2135" s="727">
        <v>42219</v>
      </c>
      <c r="B2135" s="723">
        <v>11.679999</v>
      </c>
    </row>
    <row r="2136" spans="1:2">
      <c r="A2136" s="727">
        <v>42220</v>
      </c>
      <c r="B2136" s="723">
        <v>11.759999000000001</v>
      </c>
    </row>
    <row r="2137" spans="1:2">
      <c r="A2137" s="727">
        <v>42221</v>
      </c>
      <c r="B2137" s="723">
        <v>11.729998999999999</v>
      </c>
    </row>
    <row r="2138" spans="1:2">
      <c r="A2138" s="727">
        <v>42222</v>
      </c>
      <c r="B2138" s="723">
        <v>11.49</v>
      </c>
    </row>
    <row r="2139" spans="1:2">
      <c r="A2139" s="727">
        <v>42223</v>
      </c>
      <c r="B2139" s="723">
        <v>11.223333</v>
      </c>
    </row>
    <row r="2140" spans="1:2">
      <c r="A2140" s="727">
        <v>42226</v>
      </c>
      <c r="B2140" s="723">
        <v>11.333333</v>
      </c>
    </row>
    <row r="2141" spans="1:2">
      <c r="A2141" s="727">
        <v>42227</v>
      </c>
      <c r="B2141" s="723">
        <v>11.266666000000001</v>
      </c>
    </row>
    <row r="2142" spans="1:2">
      <c r="A2142" s="727">
        <v>42228</v>
      </c>
      <c r="B2142" s="723">
        <v>10.949999</v>
      </c>
    </row>
    <row r="2143" spans="1:2">
      <c r="A2143" s="727">
        <v>42229</v>
      </c>
      <c r="B2143" s="723">
        <v>10.703333000000001</v>
      </c>
    </row>
    <row r="2144" spans="1:2">
      <c r="A2144" s="727">
        <v>42230</v>
      </c>
      <c r="B2144" s="723">
        <v>10.616666</v>
      </c>
    </row>
    <row r="2145" spans="1:2">
      <c r="A2145" s="727">
        <v>42233</v>
      </c>
      <c r="B2145" s="723">
        <v>10.906666</v>
      </c>
    </row>
    <row r="2146" spans="1:2">
      <c r="A2146" s="727">
        <v>42234</v>
      </c>
      <c r="B2146" s="723">
        <v>11.096666000000001</v>
      </c>
    </row>
    <row r="2147" spans="1:2">
      <c r="A2147" s="727">
        <v>42235</v>
      </c>
      <c r="B2147" s="723">
        <v>10.863332</v>
      </c>
    </row>
    <row r="2148" spans="1:2">
      <c r="A2148" s="727">
        <v>42236</v>
      </c>
      <c r="B2148" s="723">
        <v>10.7</v>
      </c>
    </row>
    <row r="2149" spans="1:2">
      <c r="A2149" s="727">
        <v>42237</v>
      </c>
      <c r="B2149" s="723">
        <v>10.329999000000001</v>
      </c>
    </row>
    <row r="2150" spans="1:2">
      <c r="A2150" s="727">
        <v>42240</v>
      </c>
      <c r="B2150" s="723">
        <v>10</v>
      </c>
    </row>
    <row r="2151" spans="1:2">
      <c r="A2151" s="727">
        <v>42241</v>
      </c>
      <c r="B2151" s="723">
        <v>10.239998999999999</v>
      </c>
    </row>
    <row r="2152" spans="1:2">
      <c r="A2152" s="727">
        <v>42242</v>
      </c>
      <c r="B2152" s="723">
        <v>10.293333000000001</v>
      </c>
    </row>
    <row r="2153" spans="1:2">
      <c r="A2153" s="727">
        <v>42243</v>
      </c>
      <c r="B2153" s="723">
        <v>10.369999</v>
      </c>
    </row>
    <row r="2154" spans="1:2">
      <c r="A2154" s="727">
        <v>42244</v>
      </c>
      <c r="B2154" s="723">
        <v>10.753332</v>
      </c>
    </row>
    <row r="2155" spans="1:2">
      <c r="A2155" s="727">
        <v>42247</v>
      </c>
      <c r="B2155" s="723">
        <v>10.566666</v>
      </c>
    </row>
    <row r="2156" spans="1:2">
      <c r="A2156" s="727">
        <v>42248</v>
      </c>
      <c r="B2156" s="723">
        <v>9.949999</v>
      </c>
    </row>
    <row r="2157" spans="1:2">
      <c r="A2157" s="727">
        <v>42249</v>
      </c>
      <c r="B2157" s="723">
        <v>9.9299990000000005</v>
      </c>
    </row>
    <row r="2158" spans="1:2">
      <c r="A2158" s="727">
        <v>42250</v>
      </c>
      <c r="B2158" s="723">
        <v>10.333333</v>
      </c>
    </row>
    <row r="2159" spans="1:2">
      <c r="A2159" s="727">
        <v>42251</v>
      </c>
      <c r="B2159" s="723">
        <v>9.8666660000000004</v>
      </c>
    </row>
    <row r="2160" spans="1:2">
      <c r="A2160" s="727">
        <v>42255</v>
      </c>
      <c r="B2160" s="723">
        <v>10</v>
      </c>
    </row>
    <row r="2161" spans="1:2">
      <c r="A2161" s="727">
        <v>42256</v>
      </c>
      <c r="B2161" s="723">
        <v>10.126666</v>
      </c>
    </row>
    <row r="2162" spans="1:2">
      <c r="A2162" s="727">
        <v>42257</v>
      </c>
      <c r="B2162" s="723">
        <v>9.7666660000000007</v>
      </c>
    </row>
    <row r="2163" spans="1:2">
      <c r="A2163" s="727">
        <v>42258</v>
      </c>
      <c r="B2163" s="723">
        <v>10</v>
      </c>
    </row>
    <row r="2164" spans="1:2">
      <c r="A2164" s="727">
        <v>42261</v>
      </c>
      <c r="B2164" s="723">
        <v>10</v>
      </c>
    </row>
    <row r="2165" spans="1:2">
      <c r="A2165" s="727">
        <v>42262</v>
      </c>
      <c r="B2165" s="723">
        <v>10</v>
      </c>
    </row>
    <row r="2166" spans="1:2">
      <c r="A2166" s="727">
        <v>42263</v>
      </c>
      <c r="B2166" s="723">
        <v>10.513332999999999</v>
      </c>
    </row>
    <row r="2167" spans="1:2">
      <c r="A2167" s="727">
        <v>42264</v>
      </c>
      <c r="B2167" s="723">
        <v>10.159998999999999</v>
      </c>
    </row>
    <row r="2168" spans="1:2">
      <c r="A2168" s="727">
        <v>42265</v>
      </c>
      <c r="B2168" s="723">
        <v>10</v>
      </c>
    </row>
    <row r="2169" spans="1:2">
      <c r="A2169" s="727">
        <v>42268</v>
      </c>
      <c r="B2169" s="723">
        <v>9.9766650000000006</v>
      </c>
    </row>
    <row r="2170" spans="1:2">
      <c r="A2170" s="727">
        <v>42269</v>
      </c>
      <c r="B2170" s="723">
        <v>9.9633319999999994</v>
      </c>
    </row>
    <row r="2171" spans="1:2">
      <c r="A2171" s="727">
        <v>42270</v>
      </c>
      <c r="B2171" s="723">
        <v>9.8666660000000004</v>
      </c>
    </row>
    <row r="2172" spans="1:2">
      <c r="A2172" s="727">
        <v>42271</v>
      </c>
      <c r="B2172" s="723">
        <v>9.733333</v>
      </c>
    </row>
    <row r="2173" spans="1:2">
      <c r="A2173" s="727">
        <v>42272</v>
      </c>
      <c r="B2173" s="723">
        <v>9.7266659999999998</v>
      </c>
    </row>
    <row r="2174" spans="1:2">
      <c r="A2174" s="727">
        <v>42275</v>
      </c>
      <c r="B2174" s="723">
        <v>9.619999</v>
      </c>
    </row>
    <row r="2175" spans="1:2">
      <c r="A2175" s="727">
        <v>42276</v>
      </c>
      <c r="B2175" s="723">
        <v>9.7733319999999999</v>
      </c>
    </row>
    <row r="2176" spans="1:2">
      <c r="A2176" s="727">
        <v>42277</v>
      </c>
      <c r="B2176" s="723">
        <v>10.046666</v>
      </c>
    </row>
    <row r="2177" spans="1:2">
      <c r="A2177" s="727">
        <v>42278</v>
      </c>
      <c r="B2177" s="723">
        <v>9.8333329999999997</v>
      </c>
    </row>
    <row r="2178" spans="1:2">
      <c r="A2178" s="727">
        <v>42279</v>
      </c>
      <c r="B2178" s="723">
        <v>10.226666</v>
      </c>
    </row>
    <row r="2179" spans="1:2">
      <c r="A2179" s="727">
        <v>42282</v>
      </c>
      <c r="B2179" s="723">
        <v>10.469999</v>
      </c>
    </row>
    <row r="2180" spans="1:2">
      <c r="A2180" s="727">
        <v>42283</v>
      </c>
      <c r="B2180" s="723">
        <v>10.296666</v>
      </c>
    </row>
    <row r="2181" spans="1:2">
      <c r="A2181" s="727">
        <v>42284</v>
      </c>
      <c r="B2181" s="723">
        <v>10.666665999999999</v>
      </c>
    </row>
    <row r="2182" spans="1:2">
      <c r="A2182" s="727">
        <v>42285</v>
      </c>
      <c r="B2182" s="723">
        <v>10.696666</v>
      </c>
    </row>
    <row r="2183" spans="1:2">
      <c r="A2183" s="727">
        <v>42286</v>
      </c>
      <c r="B2183" s="723">
        <v>11.009999000000001</v>
      </c>
    </row>
    <row r="2184" spans="1:2">
      <c r="A2184" s="727">
        <v>42290</v>
      </c>
      <c r="B2184" s="723">
        <v>11.049999</v>
      </c>
    </row>
    <row r="2185" spans="1:2">
      <c r="A2185" s="727">
        <v>42291</v>
      </c>
      <c r="B2185" s="723">
        <v>10.749999000000001</v>
      </c>
    </row>
    <row r="2186" spans="1:2">
      <c r="A2186" s="727">
        <v>42292</v>
      </c>
      <c r="B2186" s="723">
        <v>11.1</v>
      </c>
    </row>
    <row r="2187" spans="1:2">
      <c r="A2187" s="727">
        <v>42293</v>
      </c>
      <c r="B2187" s="723">
        <v>10.833333</v>
      </c>
    </row>
    <row r="2188" spans="1:2">
      <c r="A2188" s="727">
        <v>42296</v>
      </c>
      <c r="B2188" s="723">
        <v>11.439999</v>
      </c>
    </row>
    <row r="2189" spans="1:2">
      <c r="A2189" s="727">
        <v>42297</v>
      </c>
      <c r="B2189" s="723">
        <v>11.466666</v>
      </c>
    </row>
    <row r="2190" spans="1:2">
      <c r="A2190" s="727">
        <v>42298</v>
      </c>
      <c r="B2190" s="723">
        <v>11.166665999999999</v>
      </c>
    </row>
    <row r="2191" spans="1:2">
      <c r="A2191" s="727">
        <v>42299</v>
      </c>
      <c r="B2191" s="723">
        <v>11.633333</v>
      </c>
    </row>
    <row r="2192" spans="1:2">
      <c r="A2192" s="727">
        <v>42300</v>
      </c>
      <c r="B2192" s="723">
        <v>11.553331999999999</v>
      </c>
    </row>
    <row r="2193" spans="1:2">
      <c r="A2193" s="727">
        <v>42303</v>
      </c>
      <c r="B2193" s="723">
        <v>11.639999</v>
      </c>
    </row>
    <row r="2194" spans="1:2">
      <c r="A2194" s="727">
        <v>42304</v>
      </c>
      <c r="B2194" s="723">
        <v>11.666665999999999</v>
      </c>
    </row>
    <row r="2195" spans="1:2">
      <c r="A2195" s="727">
        <v>42305</v>
      </c>
      <c r="B2195" s="723">
        <v>11.033333000000001</v>
      </c>
    </row>
    <row r="2196" spans="1:2">
      <c r="A2196" s="727">
        <v>42306</v>
      </c>
      <c r="B2196" s="723">
        <v>11.096666000000001</v>
      </c>
    </row>
    <row r="2197" spans="1:2">
      <c r="A2197" s="727">
        <v>42307</v>
      </c>
      <c r="B2197" s="723">
        <v>11.39</v>
      </c>
    </row>
    <row r="2198" spans="1:2">
      <c r="A2198" s="727">
        <v>42311</v>
      </c>
      <c r="B2198" s="723">
        <v>12.156666</v>
      </c>
    </row>
    <row r="2199" spans="1:2">
      <c r="A2199" s="727">
        <v>42312</v>
      </c>
      <c r="B2199" s="723">
        <v>11.809998999999999</v>
      </c>
    </row>
    <row r="2200" spans="1:2">
      <c r="A2200" s="727">
        <v>42313</v>
      </c>
      <c r="B2200" s="723">
        <v>12.249999000000001</v>
      </c>
    </row>
    <row r="2201" spans="1:2">
      <c r="A2201" s="727">
        <v>42314</v>
      </c>
      <c r="B2201" s="723">
        <v>12.186666000000001</v>
      </c>
    </row>
    <row r="2202" spans="1:2">
      <c r="A2202" s="727">
        <v>42317</v>
      </c>
      <c r="B2202" s="723">
        <v>12.3</v>
      </c>
    </row>
    <row r="2203" spans="1:2">
      <c r="A2203" s="727">
        <v>42318</v>
      </c>
      <c r="B2203" s="723">
        <v>12.159998999999999</v>
      </c>
    </row>
    <row r="2204" spans="1:2">
      <c r="A2204" s="727">
        <v>42319</v>
      </c>
      <c r="B2204" s="723">
        <v>11.996665999999999</v>
      </c>
    </row>
    <row r="2205" spans="1:2">
      <c r="A2205" s="727">
        <v>42320</v>
      </c>
      <c r="B2205" s="723">
        <v>12.083332</v>
      </c>
    </row>
    <row r="2206" spans="1:2">
      <c r="A2206" s="727">
        <v>42321</v>
      </c>
      <c r="B2206" s="723">
        <v>12.033333000000001</v>
      </c>
    </row>
    <row r="2207" spans="1:2">
      <c r="A2207" s="727">
        <v>42324</v>
      </c>
      <c r="B2207" s="723">
        <v>11.766666000000001</v>
      </c>
    </row>
    <row r="2208" spans="1:2">
      <c r="A2208" s="727">
        <v>42325</v>
      </c>
      <c r="B2208" s="723">
        <v>11.883331999999999</v>
      </c>
    </row>
    <row r="2209" spans="1:2">
      <c r="A2209" s="727">
        <v>42326</v>
      </c>
      <c r="B2209" s="723">
        <v>11.916665999999999</v>
      </c>
    </row>
    <row r="2210" spans="1:2">
      <c r="A2210" s="727">
        <v>42327</v>
      </c>
      <c r="B2210" s="723">
        <v>11.733333</v>
      </c>
    </row>
    <row r="2211" spans="1:2">
      <c r="A2211" s="727">
        <v>42331</v>
      </c>
      <c r="B2211" s="723">
        <v>12.046666</v>
      </c>
    </row>
    <row r="2212" spans="1:2">
      <c r="A2212" s="727">
        <v>42332</v>
      </c>
      <c r="B2212" s="723">
        <v>11.883331999999999</v>
      </c>
    </row>
    <row r="2213" spans="1:2">
      <c r="A2213" s="727">
        <v>42333</v>
      </c>
      <c r="B2213" s="723">
        <v>11.866666</v>
      </c>
    </row>
    <row r="2214" spans="1:2">
      <c r="A2214" s="727">
        <v>42334</v>
      </c>
      <c r="B2214" s="723">
        <v>12</v>
      </c>
    </row>
    <row r="2215" spans="1:2">
      <c r="A2215" s="727">
        <v>42335</v>
      </c>
      <c r="B2215" s="723">
        <v>11.833333</v>
      </c>
    </row>
    <row r="2216" spans="1:2">
      <c r="A2216" s="727">
        <v>42338</v>
      </c>
      <c r="B2216" s="723">
        <v>11.156666</v>
      </c>
    </row>
    <row r="2217" spans="1:2">
      <c r="A2217" s="727">
        <v>42339</v>
      </c>
      <c r="B2217" s="723">
        <v>11.466666</v>
      </c>
    </row>
    <row r="2218" spans="1:2">
      <c r="A2218" s="727">
        <v>42340</v>
      </c>
      <c r="B2218" s="723">
        <v>11.7</v>
      </c>
    </row>
    <row r="2219" spans="1:2">
      <c r="A2219" s="727">
        <v>42341</v>
      </c>
      <c r="B2219" s="723">
        <v>12.166665999999999</v>
      </c>
    </row>
    <row r="2220" spans="1:2">
      <c r="A2220" s="727">
        <v>42342</v>
      </c>
      <c r="B2220" s="723">
        <v>11.536666</v>
      </c>
    </row>
    <row r="2221" spans="1:2">
      <c r="A2221" s="727">
        <v>42345</v>
      </c>
      <c r="B2221" s="723">
        <v>11.649998999999999</v>
      </c>
    </row>
    <row r="2222" spans="1:2">
      <c r="A2222" s="727">
        <v>42346</v>
      </c>
      <c r="B2222" s="723">
        <v>11.249999000000001</v>
      </c>
    </row>
    <row r="2223" spans="1:2">
      <c r="A2223" s="727">
        <v>42347</v>
      </c>
      <c r="B2223" s="723">
        <v>11.216666</v>
      </c>
    </row>
    <row r="2224" spans="1:2">
      <c r="A2224" s="727">
        <v>42348</v>
      </c>
      <c r="B2224" s="723">
        <v>10.503333</v>
      </c>
    </row>
    <row r="2225" spans="1:2">
      <c r="A2225" s="727">
        <v>42349</v>
      </c>
      <c r="B2225" s="723">
        <v>10.666665999999999</v>
      </c>
    </row>
    <row r="2226" spans="1:2">
      <c r="A2226" s="727">
        <v>42352</v>
      </c>
      <c r="B2226" s="723">
        <v>10.569998999999999</v>
      </c>
    </row>
    <row r="2227" spans="1:2">
      <c r="A2227" s="727">
        <v>42353</v>
      </c>
      <c r="B2227" s="723">
        <v>10.509999000000001</v>
      </c>
    </row>
    <row r="2228" spans="1:2">
      <c r="A2228" s="727">
        <v>42354</v>
      </c>
      <c r="B2228" s="723">
        <v>10.396666</v>
      </c>
    </row>
    <row r="2229" spans="1:2">
      <c r="A2229" s="727">
        <v>42355</v>
      </c>
      <c r="B2229" s="723">
        <v>10.649998999999999</v>
      </c>
    </row>
    <row r="2230" spans="1:2">
      <c r="A2230" s="727">
        <v>42356</v>
      </c>
      <c r="B2230" s="723">
        <v>10.563332000000001</v>
      </c>
    </row>
    <row r="2231" spans="1:2">
      <c r="A2231" s="727">
        <v>42359</v>
      </c>
      <c r="B2231" s="723">
        <v>10.103332999999999</v>
      </c>
    </row>
    <row r="2232" spans="1:2">
      <c r="A2232" s="727">
        <v>42360</v>
      </c>
      <c r="B2232" s="723">
        <v>10.333333</v>
      </c>
    </row>
    <row r="2233" spans="1:2">
      <c r="A2233" s="727">
        <v>42361</v>
      </c>
      <c r="B2233" s="723">
        <v>10.666665999999999</v>
      </c>
    </row>
    <row r="2234" spans="1:2">
      <c r="A2234" s="727">
        <v>42366</v>
      </c>
      <c r="B2234" s="723">
        <v>10.449999</v>
      </c>
    </row>
    <row r="2235" spans="1:2">
      <c r="A2235" s="727">
        <v>42367</v>
      </c>
      <c r="B2235" s="723">
        <v>10.449999</v>
      </c>
    </row>
    <row r="2236" spans="1:2">
      <c r="A2236" s="727">
        <v>42368</v>
      </c>
      <c r="B2236" s="723">
        <v>10.343332</v>
      </c>
    </row>
    <row r="2237" spans="1:2">
      <c r="A2237" s="727">
        <v>42373</v>
      </c>
      <c r="B2237" s="723">
        <v>10.229998999999999</v>
      </c>
    </row>
    <row r="2238" spans="1:2">
      <c r="A2238" s="727">
        <v>42374</v>
      </c>
      <c r="B2238" s="723">
        <v>10.179999</v>
      </c>
    </row>
    <row r="2239" spans="1:2">
      <c r="A2239" s="727">
        <v>42375</v>
      </c>
      <c r="B2239" s="723">
        <v>10.433332999999999</v>
      </c>
    </row>
    <row r="2240" spans="1:2">
      <c r="A2240" s="727">
        <v>42376</v>
      </c>
      <c r="B2240" s="723">
        <v>10.159998999999999</v>
      </c>
    </row>
    <row r="2241" spans="1:2">
      <c r="A2241" s="727">
        <v>42377</v>
      </c>
      <c r="B2241" s="723">
        <v>10.183332</v>
      </c>
    </row>
    <row r="2242" spans="1:2">
      <c r="A2242" s="727">
        <v>42380</v>
      </c>
      <c r="B2242" s="723">
        <v>9.59</v>
      </c>
    </row>
    <row r="2243" spans="1:2">
      <c r="A2243" s="727">
        <v>42381</v>
      </c>
      <c r="B2243" s="723">
        <v>9.9166659999999993</v>
      </c>
    </row>
    <row r="2244" spans="1:2">
      <c r="A2244" s="727">
        <v>42382</v>
      </c>
      <c r="B2244" s="723">
        <v>9.9833320000000008</v>
      </c>
    </row>
    <row r="2245" spans="1:2">
      <c r="A2245" s="727">
        <v>42383</v>
      </c>
      <c r="B2245" s="723">
        <v>9.9</v>
      </c>
    </row>
    <row r="2246" spans="1:2">
      <c r="A2246" s="727">
        <v>42384</v>
      </c>
      <c r="B2246" s="723">
        <v>9.6666659999999993</v>
      </c>
    </row>
    <row r="2247" spans="1:2">
      <c r="A2247" s="727">
        <v>42387</v>
      </c>
      <c r="B2247" s="723">
        <v>9.7266659999999998</v>
      </c>
    </row>
    <row r="2248" spans="1:2">
      <c r="A2248" s="727">
        <v>42388</v>
      </c>
      <c r="B2248" s="723">
        <v>9.9399990000000003</v>
      </c>
    </row>
    <row r="2249" spans="1:2">
      <c r="A2249" s="727">
        <v>42389</v>
      </c>
      <c r="B2249" s="723">
        <v>9.6666659999999993</v>
      </c>
    </row>
    <row r="2250" spans="1:2">
      <c r="A2250" s="727">
        <v>42390</v>
      </c>
      <c r="B2250" s="723">
        <v>9.4599989999999998</v>
      </c>
    </row>
    <row r="2251" spans="1:2">
      <c r="A2251" s="727">
        <v>42391</v>
      </c>
      <c r="B2251" s="723">
        <v>9.5333330000000007</v>
      </c>
    </row>
    <row r="2252" spans="1:2">
      <c r="A2252" s="727">
        <v>42395</v>
      </c>
      <c r="B2252" s="723">
        <v>9.6666659999999993</v>
      </c>
    </row>
    <row r="2253" spans="1:2">
      <c r="A2253" s="727">
        <v>42396</v>
      </c>
      <c r="B2253" s="723">
        <v>9.8366659999999992</v>
      </c>
    </row>
    <row r="2254" spans="1:2">
      <c r="A2254" s="727">
        <v>42397</v>
      </c>
      <c r="B2254" s="723">
        <v>10.049999</v>
      </c>
    </row>
    <row r="2255" spans="1:2">
      <c r="A2255" s="727">
        <v>42398</v>
      </c>
      <c r="B2255" s="723">
        <v>10.8</v>
      </c>
    </row>
    <row r="2256" spans="1:2">
      <c r="A2256" s="727">
        <v>42401</v>
      </c>
      <c r="B2256" s="723">
        <v>10.679999</v>
      </c>
    </row>
    <row r="2257" spans="1:2">
      <c r="A2257" s="727">
        <v>42402</v>
      </c>
      <c r="B2257" s="723">
        <v>10.533333000000001</v>
      </c>
    </row>
    <row r="2258" spans="1:2">
      <c r="A2258" s="727">
        <v>42403</v>
      </c>
      <c r="B2258" s="723">
        <v>10.136666</v>
      </c>
    </row>
    <row r="2259" spans="1:2">
      <c r="A2259" s="727">
        <v>42404</v>
      </c>
      <c r="B2259" s="723">
        <v>10.266666000000001</v>
      </c>
    </row>
    <row r="2260" spans="1:2">
      <c r="A2260" s="727">
        <v>42405</v>
      </c>
      <c r="B2260" s="723">
        <v>10.4</v>
      </c>
    </row>
    <row r="2261" spans="1:2">
      <c r="A2261" s="727">
        <v>42410</v>
      </c>
      <c r="B2261" s="723">
        <v>10.266666000000001</v>
      </c>
    </row>
    <row r="2262" spans="1:2">
      <c r="A2262" s="727">
        <v>42411</v>
      </c>
      <c r="B2262" s="723">
        <v>10.103332999999999</v>
      </c>
    </row>
    <row r="2263" spans="1:2">
      <c r="A2263" s="727">
        <v>42412</v>
      </c>
      <c r="B2263" s="723">
        <v>10.049999</v>
      </c>
    </row>
    <row r="2264" spans="1:2">
      <c r="A2264" s="727">
        <v>42415</v>
      </c>
      <c r="B2264" s="723">
        <v>9.6933330000000009</v>
      </c>
    </row>
    <row r="2265" spans="1:2">
      <c r="A2265" s="727">
        <v>42416</v>
      </c>
      <c r="B2265" s="723">
        <v>10.003333</v>
      </c>
    </row>
    <row r="2266" spans="1:2">
      <c r="A2266" s="727">
        <v>42417</v>
      </c>
      <c r="B2266" s="723">
        <v>10</v>
      </c>
    </row>
    <row r="2267" spans="1:2">
      <c r="A2267" s="727">
        <v>42418</v>
      </c>
      <c r="B2267" s="723">
        <v>10.236666</v>
      </c>
    </row>
    <row r="2268" spans="1:2">
      <c r="A2268" s="727">
        <v>42419</v>
      </c>
      <c r="B2268" s="723">
        <v>10.379999</v>
      </c>
    </row>
    <row r="2269" spans="1:2">
      <c r="A2269" s="727">
        <v>42422</v>
      </c>
      <c r="B2269" s="723">
        <v>10.813333</v>
      </c>
    </row>
    <row r="2270" spans="1:2">
      <c r="A2270" s="727">
        <v>42423</v>
      </c>
      <c r="B2270" s="723">
        <v>11</v>
      </c>
    </row>
    <row r="2271" spans="1:2">
      <c r="A2271" s="727">
        <v>42424</v>
      </c>
      <c r="B2271" s="723">
        <v>10.4</v>
      </c>
    </row>
    <row r="2272" spans="1:2">
      <c r="A2272" s="727">
        <v>42425</v>
      </c>
      <c r="B2272" s="723">
        <v>10.233333</v>
      </c>
    </row>
    <row r="2273" spans="1:2">
      <c r="A2273" s="727">
        <v>42426</v>
      </c>
      <c r="B2273" s="723">
        <v>10.186666000000001</v>
      </c>
    </row>
    <row r="2274" spans="1:2">
      <c r="A2274" s="727">
        <v>42429</v>
      </c>
      <c r="B2274" s="723">
        <v>10.5</v>
      </c>
    </row>
    <row r="2275" spans="1:2">
      <c r="A2275" s="727">
        <v>42430</v>
      </c>
      <c r="B2275" s="723">
        <v>10.933332999999999</v>
      </c>
    </row>
    <row r="2276" spans="1:2">
      <c r="A2276" s="727">
        <v>42431</v>
      </c>
      <c r="B2276" s="723">
        <v>11.033333000000001</v>
      </c>
    </row>
    <row r="2277" spans="1:2">
      <c r="A2277" s="727">
        <v>42432</v>
      </c>
      <c r="B2277" s="723">
        <v>10.849999</v>
      </c>
    </row>
    <row r="2278" spans="1:2">
      <c r="A2278" s="727">
        <v>42433</v>
      </c>
      <c r="B2278" s="723">
        <v>10.993333</v>
      </c>
    </row>
    <row r="2279" spans="1:2">
      <c r="A2279" s="727">
        <v>42436</v>
      </c>
      <c r="B2279" s="723">
        <v>11.216666</v>
      </c>
    </row>
    <row r="2280" spans="1:2">
      <c r="A2280" s="727">
        <v>42437</v>
      </c>
      <c r="B2280" s="723">
        <v>11.233333</v>
      </c>
    </row>
    <row r="2281" spans="1:2">
      <c r="A2281" s="727">
        <v>42438</v>
      </c>
      <c r="B2281" s="723">
        <v>10.859999</v>
      </c>
    </row>
    <row r="2282" spans="1:2">
      <c r="A2282" s="727">
        <v>42439</v>
      </c>
      <c r="B2282" s="723">
        <v>10.883331999999999</v>
      </c>
    </row>
    <row r="2283" spans="1:2">
      <c r="A2283" s="727">
        <v>42440</v>
      </c>
      <c r="B2283" s="723">
        <v>10.89</v>
      </c>
    </row>
    <row r="2284" spans="1:2">
      <c r="A2284" s="727">
        <v>42443</v>
      </c>
      <c r="B2284" s="723">
        <v>10.833333</v>
      </c>
    </row>
    <row r="2285" spans="1:2">
      <c r="A2285" s="727">
        <v>42444</v>
      </c>
      <c r="B2285" s="723">
        <v>10.6</v>
      </c>
    </row>
    <row r="2286" spans="1:2">
      <c r="A2286" s="727">
        <v>42445</v>
      </c>
      <c r="B2286" s="723">
        <v>10.766666000000001</v>
      </c>
    </row>
    <row r="2287" spans="1:2">
      <c r="A2287" s="727">
        <v>42446</v>
      </c>
      <c r="B2287" s="723">
        <v>10.333333</v>
      </c>
    </row>
    <row r="2288" spans="1:2">
      <c r="A2288" s="727">
        <v>42447</v>
      </c>
      <c r="B2288" s="723">
        <v>10</v>
      </c>
    </row>
    <row r="2289" spans="1:2">
      <c r="A2289" s="727">
        <v>42450</v>
      </c>
      <c r="B2289" s="723">
        <v>10.026666000000001</v>
      </c>
    </row>
    <row r="2290" spans="1:2">
      <c r="A2290" s="727">
        <v>42451</v>
      </c>
      <c r="B2290" s="723">
        <v>9.8333329999999997</v>
      </c>
    </row>
    <row r="2291" spans="1:2">
      <c r="A2291" s="727">
        <v>42452</v>
      </c>
      <c r="B2291" s="723">
        <v>9.5433319999999995</v>
      </c>
    </row>
    <row r="2292" spans="1:2">
      <c r="A2292" s="727">
        <v>42453</v>
      </c>
      <c r="B2292" s="723">
        <v>9.4866659999999996</v>
      </c>
    </row>
    <row r="2293" spans="1:2">
      <c r="A2293" s="727">
        <v>42457</v>
      </c>
      <c r="B2293" s="723">
        <v>9.6633320000000005</v>
      </c>
    </row>
    <row r="2294" spans="1:2">
      <c r="A2294" s="727">
        <v>42458</v>
      </c>
      <c r="B2294" s="723">
        <v>9.4866659999999996</v>
      </c>
    </row>
    <row r="2295" spans="1:2">
      <c r="A2295" s="727">
        <v>42459</v>
      </c>
      <c r="B2295" s="723">
        <v>9.39</v>
      </c>
    </row>
    <row r="2296" spans="1:2">
      <c r="A2296" s="727">
        <v>42460</v>
      </c>
      <c r="B2296" s="723">
        <v>9.0666659999999997</v>
      </c>
    </row>
    <row r="2297" spans="1:2">
      <c r="A2297" s="727">
        <v>42461</v>
      </c>
      <c r="B2297" s="723">
        <v>9.1966660000000005</v>
      </c>
    </row>
    <row r="2298" spans="1:2">
      <c r="A2298" s="727">
        <v>42464</v>
      </c>
      <c r="B2298" s="723">
        <v>9.1</v>
      </c>
    </row>
    <row r="2299" spans="1:2">
      <c r="A2299" s="727">
        <v>42465</v>
      </c>
      <c r="B2299" s="723">
        <v>9.0666659999999997</v>
      </c>
    </row>
    <row r="2300" spans="1:2">
      <c r="A2300" s="727">
        <v>42466</v>
      </c>
      <c r="B2300" s="723">
        <v>9.136666</v>
      </c>
    </row>
    <row r="2301" spans="1:2">
      <c r="A2301" s="727">
        <v>42467</v>
      </c>
      <c r="B2301" s="723">
        <v>9.386666</v>
      </c>
    </row>
    <row r="2302" spans="1:2">
      <c r="A2302" s="727">
        <v>42468</v>
      </c>
      <c r="B2302" s="723">
        <v>9.449999</v>
      </c>
    </row>
    <row r="2303" spans="1:2">
      <c r="A2303" s="727">
        <v>42471</v>
      </c>
      <c r="B2303" s="723">
        <v>9.3833319999999993</v>
      </c>
    </row>
    <row r="2304" spans="1:2">
      <c r="A2304" s="727">
        <v>42472</v>
      </c>
      <c r="B2304" s="723">
        <v>9.466666</v>
      </c>
    </row>
    <row r="2305" spans="1:2">
      <c r="A2305" s="727">
        <v>42473</v>
      </c>
      <c r="B2305" s="723">
        <v>9.0333330000000007</v>
      </c>
    </row>
    <row r="2306" spans="1:2">
      <c r="A2306" s="727">
        <v>42474</v>
      </c>
      <c r="B2306" s="723">
        <v>9.216666</v>
      </c>
    </row>
    <row r="2307" spans="1:2">
      <c r="A2307" s="727">
        <v>42475</v>
      </c>
      <c r="B2307" s="723">
        <v>9.3333329999999997</v>
      </c>
    </row>
    <row r="2308" spans="1:2">
      <c r="A2308" s="727">
        <v>42478</v>
      </c>
      <c r="B2308" s="723">
        <v>9.3366659999999992</v>
      </c>
    </row>
    <row r="2309" spans="1:2">
      <c r="A2309" s="727">
        <v>42479</v>
      </c>
      <c r="B2309" s="723">
        <v>9.3333329999999997</v>
      </c>
    </row>
    <row r="2310" spans="1:2">
      <c r="A2310" s="727">
        <v>42480</v>
      </c>
      <c r="B2310" s="723">
        <v>9.4533319999999996</v>
      </c>
    </row>
    <row r="2311" spans="1:2">
      <c r="A2311" s="727">
        <v>42482</v>
      </c>
      <c r="B2311" s="723">
        <v>9.3966659999999997</v>
      </c>
    </row>
    <row r="2312" spans="1:2">
      <c r="A2312" s="727">
        <v>42485</v>
      </c>
      <c r="B2312" s="723">
        <v>9.4033329999999999</v>
      </c>
    </row>
    <row r="2313" spans="1:2">
      <c r="A2313" s="727">
        <v>42486</v>
      </c>
      <c r="B2313" s="723">
        <v>9.5666659999999997</v>
      </c>
    </row>
    <row r="2314" spans="1:2">
      <c r="A2314" s="727">
        <v>42487</v>
      </c>
      <c r="B2314" s="723">
        <v>9.3199989999999993</v>
      </c>
    </row>
    <row r="2315" spans="1:2">
      <c r="A2315" s="727">
        <v>42488</v>
      </c>
      <c r="B2315" s="723">
        <v>9.5499989999999997</v>
      </c>
    </row>
    <row r="2316" spans="1:2">
      <c r="A2316" s="727">
        <v>42489</v>
      </c>
      <c r="B2316" s="723">
        <v>9.4</v>
      </c>
    </row>
    <row r="2317" spans="1:2">
      <c r="A2317" s="727">
        <v>42492</v>
      </c>
      <c r="B2317" s="723">
        <v>9.7099989999999998</v>
      </c>
    </row>
    <row r="2318" spans="1:2">
      <c r="A2318" s="727">
        <v>42493</v>
      </c>
      <c r="B2318" s="723">
        <v>9.5866659999999992</v>
      </c>
    </row>
    <row r="2319" spans="1:2">
      <c r="A2319" s="727">
        <v>42494</v>
      </c>
      <c r="B2319" s="723">
        <v>9.5966660000000008</v>
      </c>
    </row>
    <row r="2320" spans="1:2">
      <c r="A2320" s="727">
        <v>42495</v>
      </c>
      <c r="B2320" s="723">
        <v>9.7299989999999994</v>
      </c>
    </row>
    <row r="2321" spans="1:2">
      <c r="A2321" s="727">
        <v>42496</v>
      </c>
      <c r="B2321" s="723">
        <v>9.6633320000000005</v>
      </c>
    </row>
    <row r="2322" spans="1:2">
      <c r="A2322" s="727">
        <v>42499</v>
      </c>
      <c r="B2322" s="723">
        <v>9.7566659999999992</v>
      </c>
    </row>
    <row r="2323" spans="1:2">
      <c r="A2323" s="727">
        <v>42500</v>
      </c>
      <c r="B2323" s="723">
        <v>10.049999</v>
      </c>
    </row>
    <row r="2324" spans="1:2">
      <c r="A2324" s="727">
        <v>42501</v>
      </c>
      <c r="B2324" s="723">
        <v>9.7066660000000002</v>
      </c>
    </row>
    <row r="2325" spans="1:2">
      <c r="A2325" s="727">
        <v>42502</v>
      </c>
      <c r="B2325" s="723">
        <v>10.253332</v>
      </c>
    </row>
    <row r="2326" spans="1:2">
      <c r="A2326" s="727">
        <v>42503</v>
      </c>
      <c r="B2326" s="723">
        <v>9.8399990000000006</v>
      </c>
    </row>
    <row r="2327" spans="1:2">
      <c r="A2327" s="727">
        <v>42506</v>
      </c>
      <c r="B2327" s="723">
        <v>9.8499990000000004</v>
      </c>
    </row>
    <row r="2328" spans="1:2">
      <c r="A2328" s="727">
        <v>42507</v>
      </c>
      <c r="B2328" s="723">
        <v>9.716666</v>
      </c>
    </row>
    <row r="2329" spans="1:2">
      <c r="A2329" s="727">
        <v>42508</v>
      </c>
      <c r="B2329" s="723">
        <v>9.5766650000000002</v>
      </c>
    </row>
    <row r="2330" spans="1:2">
      <c r="A2330" s="727">
        <v>42509</v>
      </c>
      <c r="B2330" s="723">
        <v>9.449999</v>
      </c>
    </row>
    <row r="2331" spans="1:2">
      <c r="A2331" s="727">
        <v>42510</v>
      </c>
      <c r="B2331" s="723">
        <v>9.19</v>
      </c>
    </row>
    <row r="2332" spans="1:2">
      <c r="A2332" s="727">
        <v>42513</v>
      </c>
      <c r="B2332" s="723">
        <v>8.9833320000000008</v>
      </c>
    </row>
    <row r="2333" spans="1:2">
      <c r="A2333" s="727">
        <v>42514</v>
      </c>
      <c r="B2333" s="723">
        <v>9.4566660000000002</v>
      </c>
    </row>
    <row r="2334" spans="1:2">
      <c r="A2334" s="727">
        <v>42515</v>
      </c>
      <c r="B2334" s="723">
        <v>9.2866660000000003</v>
      </c>
    </row>
    <row r="2335" spans="1:2">
      <c r="A2335" s="727">
        <v>42517</v>
      </c>
      <c r="B2335" s="723">
        <v>9.5166660000000007</v>
      </c>
    </row>
    <row r="2336" spans="1:2">
      <c r="A2336" s="727">
        <v>42520</v>
      </c>
      <c r="B2336" s="723">
        <v>9.5</v>
      </c>
    </row>
    <row r="2337" spans="1:2">
      <c r="A2337" s="727">
        <v>42521</v>
      </c>
      <c r="B2337" s="723">
        <v>9.8733319999999996</v>
      </c>
    </row>
    <row r="2338" spans="1:2">
      <c r="A2338" s="727">
        <v>42522</v>
      </c>
      <c r="B2338" s="723">
        <v>9.9</v>
      </c>
    </row>
    <row r="2339" spans="1:2">
      <c r="A2339" s="727">
        <v>42523</v>
      </c>
      <c r="B2339" s="723">
        <v>10.216666</v>
      </c>
    </row>
    <row r="2340" spans="1:2">
      <c r="A2340" s="727">
        <v>42524</v>
      </c>
      <c r="B2340" s="723">
        <v>10.953332</v>
      </c>
    </row>
    <row r="2341" spans="1:2">
      <c r="A2341" s="727">
        <v>42527</v>
      </c>
      <c r="B2341" s="723">
        <v>10.549999</v>
      </c>
    </row>
    <row r="2342" spans="1:2">
      <c r="A2342" s="727">
        <v>42528</v>
      </c>
      <c r="B2342" s="723">
        <v>10.433332999999999</v>
      </c>
    </row>
    <row r="2343" spans="1:2">
      <c r="A2343" s="727">
        <v>42529</v>
      </c>
      <c r="B2343" s="723">
        <v>10.266666000000001</v>
      </c>
    </row>
    <row r="2344" spans="1:2">
      <c r="A2344" s="727">
        <v>42530</v>
      </c>
      <c r="B2344" s="723">
        <v>10.229998999999999</v>
      </c>
    </row>
    <row r="2345" spans="1:2">
      <c r="A2345" s="727">
        <v>42531</v>
      </c>
      <c r="B2345" s="723">
        <v>10.106666000000001</v>
      </c>
    </row>
    <row r="2346" spans="1:2">
      <c r="A2346" s="727">
        <v>42534</v>
      </c>
      <c r="B2346" s="723">
        <v>10.266666000000001</v>
      </c>
    </row>
    <row r="2347" spans="1:2">
      <c r="A2347" s="727">
        <v>42535</v>
      </c>
      <c r="B2347" s="723">
        <v>10</v>
      </c>
    </row>
    <row r="2348" spans="1:2">
      <c r="A2348" s="727">
        <v>42536</v>
      </c>
      <c r="B2348" s="723">
        <v>10.066666</v>
      </c>
    </row>
    <row r="2349" spans="1:2">
      <c r="A2349" s="727">
        <v>42537</v>
      </c>
      <c r="B2349" s="723">
        <v>10.146666</v>
      </c>
    </row>
    <row r="2350" spans="1:2">
      <c r="A2350" s="727">
        <v>42538</v>
      </c>
      <c r="B2350" s="723">
        <v>10</v>
      </c>
    </row>
    <row r="2351" spans="1:2">
      <c r="A2351" s="727">
        <v>42541</v>
      </c>
      <c r="B2351" s="723">
        <v>9.9033329999999999</v>
      </c>
    </row>
    <row r="2352" spans="1:2">
      <c r="A2352" s="727">
        <v>42542</v>
      </c>
      <c r="B2352" s="723">
        <v>10.203333000000001</v>
      </c>
    </row>
    <row r="2353" spans="1:2">
      <c r="A2353" s="727">
        <v>42543</v>
      </c>
      <c r="B2353" s="723">
        <v>10</v>
      </c>
    </row>
    <row r="2354" spans="1:2">
      <c r="A2354" s="727">
        <v>42544</v>
      </c>
      <c r="B2354" s="723">
        <v>10.133333</v>
      </c>
    </row>
    <row r="2355" spans="1:2">
      <c r="A2355" s="727">
        <v>42545</v>
      </c>
      <c r="B2355" s="723">
        <v>9.9233329999999995</v>
      </c>
    </row>
    <row r="2356" spans="1:2">
      <c r="A2356" s="727">
        <v>42548</v>
      </c>
      <c r="B2356" s="723">
        <v>9.7933330000000005</v>
      </c>
    </row>
    <row r="2357" spans="1:2">
      <c r="A2357" s="727">
        <v>42549</v>
      </c>
      <c r="B2357" s="723">
        <v>9.8199989999999993</v>
      </c>
    </row>
    <row r="2358" spans="1:2">
      <c r="A2358" s="727">
        <v>42550</v>
      </c>
      <c r="B2358" s="723">
        <v>10.1</v>
      </c>
    </row>
    <row r="2359" spans="1:2">
      <c r="A2359" s="727">
        <v>42551</v>
      </c>
      <c r="B2359" s="723">
        <v>10.179999</v>
      </c>
    </row>
    <row r="2360" spans="1:2">
      <c r="A2360" s="727">
        <v>42552</v>
      </c>
      <c r="B2360" s="723">
        <v>10.29</v>
      </c>
    </row>
    <row r="2361" spans="1:2">
      <c r="A2361" s="727">
        <v>42555</v>
      </c>
      <c r="B2361" s="723">
        <v>10.39</v>
      </c>
    </row>
    <row r="2362" spans="1:2">
      <c r="A2362" s="727">
        <v>42556</v>
      </c>
      <c r="B2362" s="723">
        <v>10.196666</v>
      </c>
    </row>
    <row r="2363" spans="1:2">
      <c r="A2363" s="727">
        <v>42557</v>
      </c>
      <c r="B2363" s="723">
        <v>10.209999</v>
      </c>
    </row>
    <row r="2364" spans="1:2">
      <c r="A2364" s="727">
        <v>42558</v>
      </c>
      <c r="B2364" s="723">
        <v>10.296666</v>
      </c>
    </row>
    <row r="2365" spans="1:2">
      <c r="A2365" s="727">
        <v>42559</v>
      </c>
      <c r="B2365" s="723">
        <v>10.353332</v>
      </c>
    </row>
    <row r="2366" spans="1:2">
      <c r="A2366" s="727">
        <v>42562</v>
      </c>
      <c r="B2366" s="723">
        <v>10.29</v>
      </c>
    </row>
    <row r="2367" spans="1:2">
      <c r="A2367" s="727">
        <v>42563</v>
      </c>
      <c r="B2367" s="723">
        <v>10.593332999999999</v>
      </c>
    </row>
    <row r="2368" spans="1:2">
      <c r="A2368" s="727">
        <v>42564</v>
      </c>
      <c r="B2368" s="723">
        <v>10.549999</v>
      </c>
    </row>
    <row r="2369" spans="1:2">
      <c r="A2369" s="727">
        <v>42565</v>
      </c>
      <c r="B2369" s="723">
        <v>10.666665999999999</v>
      </c>
    </row>
    <row r="2370" spans="1:2">
      <c r="A2370" s="727">
        <v>42566</v>
      </c>
      <c r="B2370" s="723">
        <v>10.543331999999999</v>
      </c>
    </row>
    <row r="2371" spans="1:2">
      <c r="A2371" s="727">
        <v>42569</v>
      </c>
      <c r="B2371" s="723">
        <v>10.726666</v>
      </c>
    </row>
    <row r="2372" spans="1:2">
      <c r="A2372" s="727">
        <v>42570</v>
      </c>
      <c r="B2372" s="723">
        <v>11.049999</v>
      </c>
    </row>
    <row r="2373" spans="1:2">
      <c r="A2373" s="727">
        <v>42571</v>
      </c>
      <c r="B2373" s="723">
        <v>10.903333</v>
      </c>
    </row>
    <row r="2374" spans="1:2">
      <c r="A2374" s="727">
        <v>42572</v>
      </c>
      <c r="B2374" s="723">
        <v>11</v>
      </c>
    </row>
    <row r="2375" spans="1:2">
      <c r="A2375" s="727">
        <v>42573</v>
      </c>
      <c r="B2375" s="723">
        <v>10.916665999999999</v>
      </c>
    </row>
    <row r="2376" spans="1:2">
      <c r="A2376" s="727">
        <v>42576</v>
      </c>
      <c r="B2376" s="723">
        <v>10.9</v>
      </c>
    </row>
    <row r="2377" spans="1:2">
      <c r="A2377" s="727">
        <v>42577</v>
      </c>
      <c r="B2377" s="723">
        <v>11.113333000000001</v>
      </c>
    </row>
    <row r="2378" spans="1:2">
      <c r="A2378" s="727">
        <v>42578</v>
      </c>
      <c r="B2378" s="723">
        <v>10.946666</v>
      </c>
    </row>
    <row r="2379" spans="1:2">
      <c r="A2379" s="727">
        <v>42579</v>
      </c>
      <c r="B2379" s="723">
        <v>11.09</v>
      </c>
    </row>
    <row r="2380" spans="1:2">
      <c r="A2380" s="727">
        <v>42580</v>
      </c>
      <c r="B2380" s="723">
        <v>10.966666</v>
      </c>
    </row>
    <row r="2381" spans="1:2">
      <c r="A2381" s="727">
        <v>42583</v>
      </c>
      <c r="B2381" s="723">
        <v>10.896666</v>
      </c>
    </row>
    <row r="2382" spans="1:2">
      <c r="A2382" s="727">
        <v>42584</v>
      </c>
      <c r="B2382" s="723">
        <v>10.849999</v>
      </c>
    </row>
    <row r="2383" spans="1:2">
      <c r="A2383" s="727">
        <v>42585</v>
      </c>
      <c r="B2383" s="723">
        <v>10.746665999999999</v>
      </c>
    </row>
    <row r="2384" spans="1:2">
      <c r="A2384" s="727">
        <v>42586</v>
      </c>
      <c r="B2384" s="723">
        <v>10.473331999999999</v>
      </c>
    </row>
    <row r="2385" spans="1:2">
      <c r="A2385" s="727">
        <v>42587</v>
      </c>
      <c r="B2385" s="723">
        <v>10.519999</v>
      </c>
    </row>
    <row r="2386" spans="1:2">
      <c r="A2386" s="727">
        <v>42590</v>
      </c>
      <c r="B2386" s="723">
        <v>10.6</v>
      </c>
    </row>
    <row r="2387" spans="1:2">
      <c r="A2387" s="727">
        <v>42591</v>
      </c>
      <c r="B2387" s="723">
        <v>10.623333000000001</v>
      </c>
    </row>
    <row r="2388" spans="1:2">
      <c r="A2388" s="727">
        <v>42592</v>
      </c>
      <c r="B2388" s="723">
        <v>10.49</v>
      </c>
    </row>
    <row r="2389" spans="1:2">
      <c r="A2389" s="727">
        <v>42593</v>
      </c>
      <c r="B2389" s="723">
        <v>10.839999000000001</v>
      </c>
    </row>
    <row r="2390" spans="1:2">
      <c r="A2390" s="727">
        <v>42594</v>
      </c>
      <c r="B2390" s="723">
        <v>10.756665999999999</v>
      </c>
    </row>
    <row r="2391" spans="1:2">
      <c r="A2391" s="727">
        <v>42597</v>
      </c>
      <c r="B2391" s="723">
        <v>10.569998999999999</v>
      </c>
    </row>
    <row r="2392" spans="1:2">
      <c r="A2392" s="727">
        <v>42598</v>
      </c>
      <c r="B2392" s="723">
        <v>10.333333</v>
      </c>
    </row>
    <row r="2393" spans="1:2">
      <c r="A2393" s="727">
        <v>42599</v>
      </c>
      <c r="B2393" s="723">
        <v>10.453332</v>
      </c>
    </row>
    <row r="2394" spans="1:2">
      <c r="A2394" s="727">
        <v>42600</v>
      </c>
      <c r="B2394" s="723">
        <v>10.366666</v>
      </c>
    </row>
    <row r="2395" spans="1:2">
      <c r="A2395" s="727">
        <v>42601</v>
      </c>
      <c r="B2395" s="723">
        <v>10.309998999999999</v>
      </c>
    </row>
    <row r="2396" spans="1:2">
      <c r="A2396" s="727">
        <v>42604</v>
      </c>
      <c r="B2396" s="723">
        <v>9.9399990000000003</v>
      </c>
    </row>
    <row r="2397" spans="1:2">
      <c r="A2397" s="727">
        <v>42605</v>
      </c>
      <c r="B2397" s="723">
        <v>10.083332</v>
      </c>
    </row>
    <row r="2398" spans="1:2">
      <c r="A2398" s="727">
        <v>42606</v>
      </c>
      <c r="B2398" s="723">
        <v>9.7833319999999997</v>
      </c>
    </row>
    <row r="2399" spans="1:2">
      <c r="A2399" s="727">
        <v>42607</v>
      </c>
      <c r="B2399" s="723">
        <v>10.066666</v>
      </c>
    </row>
    <row r="2400" spans="1:2">
      <c r="A2400" s="727">
        <v>42608</v>
      </c>
      <c r="B2400" s="723">
        <v>10.163332</v>
      </c>
    </row>
    <row r="2401" spans="1:2">
      <c r="A2401" s="727">
        <v>42611</v>
      </c>
      <c r="B2401" s="723">
        <v>10</v>
      </c>
    </row>
    <row r="2402" spans="1:2">
      <c r="A2402" s="727">
        <v>42612</v>
      </c>
      <c r="B2402" s="723">
        <v>10.039999</v>
      </c>
    </row>
    <row r="2403" spans="1:2">
      <c r="A2403" s="727">
        <v>42613</v>
      </c>
      <c r="B2403" s="723">
        <v>10</v>
      </c>
    </row>
    <row r="2404" spans="1:2">
      <c r="A2404" s="727">
        <v>42614</v>
      </c>
      <c r="B2404" s="723">
        <v>9.9066659999999995</v>
      </c>
    </row>
    <row r="2405" spans="1:2">
      <c r="A2405" s="727">
        <v>42615</v>
      </c>
      <c r="B2405" s="723">
        <v>10.229998999999999</v>
      </c>
    </row>
    <row r="2406" spans="1:2">
      <c r="A2406" s="727">
        <v>42618</v>
      </c>
      <c r="B2406" s="723">
        <v>10.249999000000001</v>
      </c>
    </row>
    <row r="2407" spans="1:2">
      <c r="A2407" s="727">
        <v>42619</v>
      </c>
      <c r="B2407" s="723">
        <v>10.419999000000001</v>
      </c>
    </row>
    <row r="2408" spans="1:2">
      <c r="A2408" s="727">
        <v>42621</v>
      </c>
      <c r="B2408" s="723">
        <v>10.336665999999999</v>
      </c>
    </row>
    <row r="2409" spans="1:2">
      <c r="A2409" s="727">
        <v>42622</v>
      </c>
      <c r="B2409" s="723">
        <v>9.8333329999999997</v>
      </c>
    </row>
    <row r="2410" spans="1:2">
      <c r="A2410" s="727">
        <v>42625</v>
      </c>
      <c r="B2410" s="723">
        <v>10</v>
      </c>
    </row>
    <row r="2411" spans="1:2">
      <c r="A2411" s="727">
        <v>42626</v>
      </c>
      <c r="B2411" s="723">
        <v>10</v>
      </c>
    </row>
    <row r="2412" spans="1:2">
      <c r="A2412" s="727">
        <v>42627</v>
      </c>
      <c r="B2412" s="723">
        <v>10.059998999999999</v>
      </c>
    </row>
    <row r="2413" spans="1:2">
      <c r="A2413" s="727">
        <v>42628</v>
      </c>
      <c r="B2413" s="723">
        <v>10.403333</v>
      </c>
    </row>
    <row r="2414" spans="1:2">
      <c r="A2414" s="727">
        <v>42629</v>
      </c>
      <c r="B2414" s="723">
        <v>10.566666</v>
      </c>
    </row>
    <row r="2415" spans="1:2">
      <c r="A2415" s="727">
        <v>42632</v>
      </c>
      <c r="B2415" s="723">
        <v>10.483332000000001</v>
      </c>
    </row>
    <row r="2416" spans="1:2">
      <c r="A2416" s="727">
        <v>42633</v>
      </c>
      <c r="B2416" s="723">
        <v>10.716666</v>
      </c>
    </row>
    <row r="2417" spans="1:2">
      <c r="A2417" s="727">
        <v>42634</v>
      </c>
      <c r="B2417" s="723">
        <v>10.549999</v>
      </c>
    </row>
    <row r="2418" spans="1:2">
      <c r="A2418" s="727">
        <v>42635</v>
      </c>
      <c r="B2418" s="723">
        <v>10.823333</v>
      </c>
    </row>
    <row r="2419" spans="1:2">
      <c r="A2419" s="727">
        <v>42636</v>
      </c>
      <c r="B2419" s="723">
        <v>10.666665999999999</v>
      </c>
    </row>
    <row r="2420" spans="1:2">
      <c r="A2420" s="727">
        <v>42639</v>
      </c>
      <c r="B2420" s="723">
        <v>10.419999000000001</v>
      </c>
    </row>
    <row r="2421" spans="1:2">
      <c r="A2421" s="727">
        <v>42640</v>
      </c>
      <c r="B2421" s="723">
        <v>10.649998999999999</v>
      </c>
    </row>
    <row r="2422" spans="1:2">
      <c r="A2422" s="727">
        <v>42641</v>
      </c>
      <c r="B2422" s="723">
        <v>10.666665999999999</v>
      </c>
    </row>
    <row r="2423" spans="1:2">
      <c r="A2423" s="727">
        <v>42642</v>
      </c>
      <c r="B2423" s="723">
        <v>10.209999</v>
      </c>
    </row>
    <row r="2424" spans="1:2">
      <c r="A2424" s="727">
        <v>42643</v>
      </c>
      <c r="B2424" s="723">
        <v>10.126666</v>
      </c>
    </row>
    <row r="2425" spans="1:2">
      <c r="A2425" s="727">
        <v>42646</v>
      </c>
      <c r="B2425" s="723">
        <v>10.559998999999999</v>
      </c>
    </row>
    <row r="2426" spans="1:2">
      <c r="A2426" s="727">
        <v>42647</v>
      </c>
      <c r="B2426" s="723">
        <v>10.566666</v>
      </c>
    </row>
    <row r="2427" spans="1:2">
      <c r="A2427" s="727">
        <v>42648</v>
      </c>
      <c r="B2427" s="723">
        <v>10.319998999999999</v>
      </c>
    </row>
    <row r="2428" spans="1:2">
      <c r="A2428" s="727">
        <v>42649</v>
      </c>
      <c r="B2428" s="723">
        <v>10.606666000000001</v>
      </c>
    </row>
    <row r="2429" spans="1:2">
      <c r="A2429" s="727">
        <v>42650</v>
      </c>
      <c r="B2429" s="723">
        <v>10.459999</v>
      </c>
    </row>
    <row r="2430" spans="1:2">
      <c r="A2430" s="727">
        <v>42653</v>
      </c>
      <c r="B2430" s="723">
        <v>10.403333</v>
      </c>
    </row>
    <row r="2431" spans="1:2">
      <c r="A2431" s="727">
        <v>42654</v>
      </c>
      <c r="B2431" s="723">
        <v>10.049999</v>
      </c>
    </row>
    <row r="2432" spans="1:2">
      <c r="A2432" s="727">
        <v>42656</v>
      </c>
      <c r="B2432" s="723">
        <v>10</v>
      </c>
    </row>
    <row r="2433" spans="1:2">
      <c r="A2433" s="727">
        <v>42657</v>
      </c>
      <c r="B2433" s="723">
        <v>9.89</v>
      </c>
    </row>
    <row r="2434" spans="1:2">
      <c r="A2434" s="727">
        <v>42660</v>
      </c>
      <c r="B2434" s="723">
        <v>9.966666</v>
      </c>
    </row>
    <row r="2435" spans="1:2">
      <c r="A2435" s="727">
        <v>42661</v>
      </c>
      <c r="B2435" s="723">
        <v>10</v>
      </c>
    </row>
    <row r="2436" spans="1:2">
      <c r="A2436" s="727">
        <v>42662</v>
      </c>
      <c r="B2436" s="723">
        <v>9.9599989999999998</v>
      </c>
    </row>
    <row r="2437" spans="1:2">
      <c r="A2437" s="727">
        <v>42663</v>
      </c>
      <c r="B2437" s="723">
        <v>10.023332999999999</v>
      </c>
    </row>
    <row r="2438" spans="1:2">
      <c r="A2438" s="727">
        <v>42664</v>
      </c>
      <c r="B2438" s="723">
        <v>9.9</v>
      </c>
    </row>
    <row r="2439" spans="1:2">
      <c r="A2439" s="727">
        <v>42667</v>
      </c>
      <c r="B2439" s="723">
        <v>10.049999</v>
      </c>
    </row>
    <row r="2440" spans="1:2">
      <c r="A2440" s="727">
        <v>42668</v>
      </c>
      <c r="B2440" s="723">
        <v>9.7499990000000007</v>
      </c>
    </row>
    <row r="2441" spans="1:2">
      <c r="A2441" s="727">
        <v>42669</v>
      </c>
      <c r="B2441" s="723">
        <v>9.7433320000000005</v>
      </c>
    </row>
    <row r="2442" spans="1:2">
      <c r="A2442" s="727">
        <v>42670</v>
      </c>
      <c r="B2442" s="723">
        <v>9.6966660000000005</v>
      </c>
    </row>
    <row r="2443" spans="1:2">
      <c r="A2443" s="727">
        <v>42671</v>
      </c>
      <c r="B2443" s="723">
        <v>9.4066659999999995</v>
      </c>
    </row>
    <row r="2444" spans="1:2">
      <c r="A2444" s="727">
        <v>42674</v>
      </c>
      <c r="B2444" s="723">
        <v>9.6533320000000007</v>
      </c>
    </row>
    <row r="2445" spans="1:2">
      <c r="A2445" s="727">
        <v>42675</v>
      </c>
      <c r="B2445" s="723">
        <v>9.4166659999999993</v>
      </c>
    </row>
    <row r="2446" spans="1:2">
      <c r="A2446" s="727">
        <v>42677</v>
      </c>
      <c r="B2446" s="723">
        <v>9.2666660000000007</v>
      </c>
    </row>
    <row r="2447" spans="1:2">
      <c r="A2447" s="727">
        <v>42678</v>
      </c>
      <c r="B2447" s="723">
        <v>8.6</v>
      </c>
    </row>
    <row r="2448" spans="1:2">
      <c r="A2448" s="727">
        <v>42681</v>
      </c>
      <c r="B2448" s="723">
        <v>8.6166660000000004</v>
      </c>
    </row>
    <row r="2449" spans="1:2">
      <c r="A2449" s="727">
        <v>42682</v>
      </c>
      <c r="B2449" s="723">
        <v>8.5166660000000007</v>
      </c>
    </row>
    <row r="2450" spans="1:2">
      <c r="A2450" s="727">
        <v>42683</v>
      </c>
      <c r="B2450" s="723">
        <v>8.3933330000000002</v>
      </c>
    </row>
    <row r="2451" spans="1:2">
      <c r="A2451" s="727">
        <v>42684</v>
      </c>
      <c r="B2451" s="723">
        <v>8.3000000000000007</v>
      </c>
    </row>
    <row r="2452" spans="1:2">
      <c r="A2452" s="727">
        <v>42685</v>
      </c>
      <c r="B2452" s="723">
        <v>8.0766650000000002</v>
      </c>
    </row>
    <row r="2453" spans="1:2">
      <c r="A2453" s="727">
        <v>42688</v>
      </c>
      <c r="B2453" s="723">
        <v>7.8633319999999998</v>
      </c>
    </row>
    <row r="2454" spans="1:2">
      <c r="A2454" s="727">
        <v>42690</v>
      </c>
      <c r="B2454" s="723">
        <v>7.7499989999999999</v>
      </c>
    </row>
    <row r="2455" spans="1:2">
      <c r="A2455" s="727">
        <v>42691</v>
      </c>
      <c r="B2455" s="723">
        <v>7.9633320000000003</v>
      </c>
    </row>
    <row r="2456" spans="1:2">
      <c r="A2456" s="727">
        <v>42692</v>
      </c>
      <c r="B2456" s="723">
        <v>7.8333329999999997</v>
      </c>
    </row>
    <row r="2457" spans="1:2">
      <c r="A2457" s="727">
        <v>42695</v>
      </c>
      <c r="B2457" s="723">
        <v>7.7733319999999999</v>
      </c>
    </row>
    <row r="2458" spans="1:2">
      <c r="A2458" s="727">
        <v>42696</v>
      </c>
      <c r="B2458" s="723">
        <v>7.8233329999999999</v>
      </c>
    </row>
    <row r="2459" spans="1:2">
      <c r="A2459" s="727">
        <v>42697</v>
      </c>
      <c r="B2459" s="723">
        <v>7.7966660000000001</v>
      </c>
    </row>
    <row r="2460" spans="1:2">
      <c r="A2460" s="727">
        <v>42698</v>
      </c>
      <c r="B2460" s="723">
        <v>7.8033330000000003</v>
      </c>
    </row>
    <row r="2461" spans="1:2">
      <c r="A2461" s="727">
        <v>42699</v>
      </c>
      <c r="B2461" s="723">
        <v>7.8333329999999997</v>
      </c>
    </row>
    <row r="2462" spans="1:2">
      <c r="A2462" s="727">
        <v>42702</v>
      </c>
      <c r="B2462" s="723">
        <v>7.6333330000000004</v>
      </c>
    </row>
    <row r="2463" spans="1:2">
      <c r="A2463" s="727">
        <v>42703</v>
      </c>
      <c r="B2463" s="723">
        <v>7.5033329999999996</v>
      </c>
    </row>
    <row r="2464" spans="1:2">
      <c r="A2464" s="727">
        <v>42704</v>
      </c>
      <c r="B2464" s="723">
        <v>7.1699989999999998</v>
      </c>
    </row>
    <row r="2465" spans="1:2">
      <c r="A2465" s="727">
        <v>42705</v>
      </c>
      <c r="B2465" s="723">
        <v>7.233333</v>
      </c>
    </row>
    <row r="2466" spans="1:2">
      <c r="A2466" s="727">
        <v>42706</v>
      </c>
      <c r="B2466" s="723">
        <v>7.1833320000000001</v>
      </c>
    </row>
    <row r="2467" spans="1:2">
      <c r="A2467" s="727">
        <v>42709</v>
      </c>
      <c r="B2467" s="723">
        <v>7.2033329999999998</v>
      </c>
    </row>
    <row r="2468" spans="1:2">
      <c r="A2468" s="727">
        <v>42710</v>
      </c>
      <c r="B2468" s="723">
        <v>7.6166660000000004</v>
      </c>
    </row>
    <row r="2469" spans="1:2">
      <c r="A2469" s="727">
        <v>42711</v>
      </c>
      <c r="B2469" s="723">
        <v>7.733333</v>
      </c>
    </row>
    <row r="2470" spans="1:2">
      <c r="A2470" s="727">
        <v>42712</v>
      </c>
      <c r="B2470" s="723">
        <v>7.7533320000000003</v>
      </c>
    </row>
    <row r="2471" spans="1:2">
      <c r="A2471" s="727">
        <v>42713</v>
      </c>
      <c r="B2471" s="723">
        <v>7.9633320000000003</v>
      </c>
    </row>
    <row r="2472" spans="1:2">
      <c r="A2472" s="727">
        <v>42716</v>
      </c>
      <c r="B2472" s="723">
        <v>7.8499990000000004</v>
      </c>
    </row>
    <row r="2473" spans="1:2">
      <c r="A2473" s="727">
        <v>42717</v>
      </c>
      <c r="B2473" s="723">
        <v>7.966666</v>
      </c>
    </row>
    <row r="2474" spans="1:2">
      <c r="A2474" s="727">
        <v>42718</v>
      </c>
      <c r="B2474" s="723">
        <v>7.5933330000000003</v>
      </c>
    </row>
    <row r="2475" spans="1:2">
      <c r="A2475" s="727">
        <v>42719</v>
      </c>
      <c r="B2475" s="723">
        <v>7.6666660000000002</v>
      </c>
    </row>
    <row r="2476" spans="1:2">
      <c r="A2476" s="727">
        <v>42720</v>
      </c>
      <c r="B2476" s="723">
        <v>7.6666660000000002</v>
      </c>
    </row>
    <row r="2477" spans="1:2">
      <c r="A2477" s="727">
        <v>42723</v>
      </c>
      <c r="B2477" s="723">
        <v>7.6833320000000001</v>
      </c>
    </row>
    <row r="2478" spans="1:2">
      <c r="A2478" s="727">
        <v>42724</v>
      </c>
      <c r="B2478" s="723">
        <v>7.7233330000000002</v>
      </c>
    </row>
    <row r="2479" spans="1:2">
      <c r="A2479" s="727">
        <v>42725</v>
      </c>
      <c r="B2479" s="723">
        <v>7.8166659999999997</v>
      </c>
    </row>
    <row r="2480" spans="1:2">
      <c r="A2480" s="727">
        <v>42726</v>
      </c>
      <c r="B2480" s="723">
        <v>7.9566660000000002</v>
      </c>
    </row>
    <row r="2481" spans="1:2">
      <c r="A2481" s="727">
        <v>42727</v>
      </c>
      <c r="B2481" s="723">
        <v>7.9599989999999998</v>
      </c>
    </row>
    <row r="2482" spans="1:2">
      <c r="A2482" s="727">
        <v>42730</v>
      </c>
      <c r="B2482" s="723">
        <v>7.9766649999999997</v>
      </c>
    </row>
    <row r="2483" spans="1:2">
      <c r="A2483" s="727">
        <v>42731</v>
      </c>
      <c r="B2483" s="723">
        <v>7.99</v>
      </c>
    </row>
    <row r="2484" spans="1:2">
      <c r="A2484" s="727">
        <v>42732</v>
      </c>
      <c r="B2484" s="723">
        <v>8.0466660000000001</v>
      </c>
    </row>
    <row r="2485" spans="1:2">
      <c r="A2485" s="727">
        <v>42733</v>
      </c>
      <c r="B2485" s="723">
        <v>8.0133329999999994</v>
      </c>
    </row>
    <row r="2486" spans="1:2">
      <c r="A2486" s="727">
        <v>42737</v>
      </c>
      <c r="B2486" s="723">
        <v>7.8633319999999998</v>
      </c>
    </row>
    <row r="2487" spans="1:2">
      <c r="A2487" s="727">
        <v>42738</v>
      </c>
      <c r="B2487" s="723">
        <v>8.2666660000000007</v>
      </c>
    </row>
    <row r="2488" spans="1:2">
      <c r="A2488" s="727">
        <v>42739</v>
      </c>
      <c r="B2488" s="723">
        <v>8.216666</v>
      </c>
    </row>
    <row r="2489" spans="1:2">
      <c r="A2489" s="727">
        <v>42740</v>
      </c>
      <c r="B2489" s="723">
        <v>8.2599990000000005</v>
      </c>
    </row>
    <row r="2490" spans="1:2">
      <c r="A2490" s="727">
        <v>42741</v>
      </c>
      <c r="B2490" s="723">
        <v>8.0033329999999996</v>
      </c>
    </row>
    <row r="2491" spans="1:2">
      <c r="A2491" s="727">
        <v>42744</v>
      </c>
      <c r="B2491" s="723">
        <v>8.0366660000000003</v>
      </c>
    </row>
    <row r="2492" spans="1:2">
      <c r="A2492" s="727">
        <v>42745</v>
      </c>
      <c r="B2492" s="723">
        <v>8.0466660000000001</v>
      </c>
    </row>
    <row r="2493" spans="1:2">
      <c r="A2493" s="727">
        <v>42746</v>
      </c>
      <c r="B2493" s="723">
        <v>8.0133329999999994</v>
      </c>
    </row>
    <row r="2494" spans="1:2">
      <c r="A2494" s="727">
        <v>42747</v>
      </c>
      <c r="B2494" s="723">
        <v>8.1733320000000003</v>
      </c>
    </row>
    <row r="2495" spans="1:2">
      <c r="A2495" s="727">
        <v>42748</v>
      </c>
      <c r="B2495" s="723">
        <v>8.3000000000000007</v>
      </c>
    </row>
    <row r="2496" spans="1:2">
      <c r="A2496" s="727">
        <v>42751</v>
      </c>
      <c r="B2496" s="723">
        <v>8.4166659999999993</v>
      </c>
    </row>
    <row r="2497" spans="1:2">
      <c r="A2497" s="727">
        <v>42752</v>
      </c>
      <c r="B2497" s="723">
        <v>8.5533319999999993</v>
      </c>
    </row>
    <row r="2498" spans="1:2">
      <c r="A2498" s="727">
        <v>42753</v>
      </c>
      <c r="B2498" s="723">
        <v>8.619999</v>
      </c>
    </row>
    <row r="2499" spans="1:2">
      <c r="A2499" s="727">
        <v>42754</v>
      </c>
      <c r="B2499" s="723">
        <v>8.5</v>
      </c>
    </row>
    <row r="2500" spans="1:2">
      <c r="A2500" s="727">
        <v>42755</v>
      </c>
      <c r="B2500" s="723">
        <v>8.6699990000000007</v>
      </c>
    </row>
    <row r="2501" spans="1:2">
      <c r="A2501" s="727">
        <v>42758</v>
      </c>
      <c r="B2501" s="723">
        <v>8.7833319999999997</v>
      </c>
    </row>
    <row r="2502" spans="1:2">
      <c r="A2502" s="727">
        <v>42759</v>
      </c>
      <c r="B2502" s="723">
        <v>8.869999</v>
      </c>
    </row>
    <row r="2503" spans="1:2">
      <c r="A2503" s="727">
        <v>42761</v>
      </c>
      <c r="B2503" s="723">
        <v>9.1333330000000004</v>
      </c>
    </row>
    <row r="2504" spans="1:2">
      <c r="A2504" s="727">
        <v>42762</v>
      </c>
      <c r="B2504" s="723">
        <v>9.0499989999999997</v>
      </c>
    </row>
    <row r="2505" spans="1:2">
      <c r="A2505" s="727">
        <v>42765</v>
      </c>
      <c r="B2505" s="723">
        <v>8.7633320000000001</v>
      </c>
    </row>
    <row r="2506" spans="1:2">
      <c r="A2506" s="727">
        <v>42766</v>
      </c>
      <c r="B2506" s="723">
        <v>8.6966660000000005</v>
      </c>
    </row>
    <row r="2507" spans="1:2">
      <c r="A2507" s="727">
        <v>42767</v>
      </c>
      <c r="B2507" s="723">
        <v>8.716666</v>
      </c>
    </row>
    <row r="2508" spans="1:2">
      <c r="A2508" s="727">
        <v>42768</v>
      </c>
      <c r="B2508" s="723">
        <v>8.8333329999999997</v>
      </c>
    </row>
    <row r="2509" spans="1:2">
      <c r="A2509" s="727">
        <v>42769</v>
      </c>
      <c r="B2509" s="723">
        <v>8.8399990000000006</v>
      </c>
    </row>
    <row r="2510" spans="1:2">
      <c r="A2510" s="727">
        <v>42772</v>
      </c>
      <c r="B2510" s="723">
        <v>8.8566660000000006</v>
      </c>
    </row>
    <row r="2511" spans="1:2">
      <c r="A2511" s="727">
        <v>42773</v>
      </c>
      <c r="B2511" s="723">
        <v>8.8199989999999993</v>
      </c>
    </row>
    <row r="2512" spans="1:2">
      <c r="A2512" s="727">
        <v>42774</v>
      </c>
      <c r="B2512" s="723">
        <v>8.9099989999999991</v>
      </c>
    </row>
    <row r="2513" spans="1:2">
      <c r="A2513" s="727">
        <v>42775</v>
      </c>
      <c r="B2513" s="723">
        <v>8.7833319999999997</v>
      </c>
    </row>
    <row r="2514" spans="1:2">
      <c r="A2514" s="727">
        <v>42776</v>
      </c>
      <c r="B2514" s="723">
        <v>8.5666659999999997</v>
      </c>
    </row>
    <row r="2515" spans="1:2">
      <c r="A2515" s="727">
        <v>42779</v>
      </c>
      <c r="B2515" s="723">
        <v>8.5266660000000005</v>
      </c>
    </row>
    <row r="2516" spans="1:2">
      <c r="A2516" s="727">
        <v>42780</v>
      </c>
      <c r="B2516" s="723">
        <v>8.5066659999999992</v>
      </c>
    </row>
    <row r="2517" spans="1:2">
      <c r="A2517" s="727">
        <v>42781</v>
      </c>
      <c r="B2517" s="723">
        <v>8.7766649999999995</v>
      </c>
    </row>
    <row r="2518" spans="1:2">
      <c r="A2518" s="727">
        <v>42782</v>
      </c>
      <c r="B2518" s="723">
        <v>8.6166660000000004</v>
      </c>
    </row>
    <row r="2519" spans="1:2">
      <c r="A2519" s="727">
        <v>42783</v>
      </c>
      <c r="B2519" s="723">
        <v>8.6333330000000004</v>
      </c>
    </row>
    <row r="2520" spans="1:2">
      <c r="A2520" s="727">
        <v>42786</v>
      </c>
      <c r="B2520" s="723">
        <v>8.4766650000000006</v>
      </c>
    </row>
    <row r="2521" spans="1:2">
      <c r="A2521" s="727">
        <v>42787</v>
      </c>
      <c r="B2521" s="723">
        <v>8.4</v>
      </c>
    </row>
    <row r="2522" spans="1:2">
      <c r="A2522" s="727">
        <v>42788</v>
      </c>
      <c r="B2522" s="723">
        <v>8.3333329999999997</v>
      </c>
    </row>
    <row r="2523" spans="1:2">
      <c r="A2523" s="727">
        <v>42789</v>
      </c>
      <c r="B2523" s="723">
        <v>8.3333329999999997</v>
      </c>
    </row>
    <row r="2524" spans="1:2">
      <c r="A2524" s="727">
        <v>42790</v>
      </c>
      <c r="B2524" s="723">
        <v>8.4466660000000005</v>
      </c>
    </row>
    <row r="2525" spans="1:2">
      <c r="A2525" s="727">
        <v>42795</v>
      </c>
      <c r="B2525" s="723">
        <v>8.6466659999999997</v>
      </c>
    </row>
    <row r="2526" spans="1:2">
      <c r="A2526" s="727">
        <v>42796</v>
      </c>
      <c r="B2526" s="723">
        <v>8.7299989999999994</v>
      </c>
    </row>
    <row r="2527" spans="1:2">
      <c r="A2527" s="727">
        <v>42797</v>
      </c>
      <c r="B2527" s="723">
        <v>8.8933330000000002</v>
      </c>
    </row>
    <row r="2528" spans="1:2">
      <c r="A2528" s="727">
        <v>42800</v>
      </c>
      <c r="B2528" s="723">
        <v>8.9699989999999996</v>
      </c>
    </row>
    <row r="2529" spans="1:2">
      <c r="A2529" s="727">
        <v>42801</v>
      </c>
      <c r="B2529" s="723">
        <v>9.3633319999999998</v>
      </c>
    </row>
    <row r="2530" spans="1:2">
      <c r="A2530" s="727">
        <v>42802</v>
      </c>
      <c r="B2530" s="723">
        <v>9.3833319999999993</v>
      </c>
    </row>
    <row r="2531" spans="1:2">
      <c r="A2531" s="727">
        <v>42803</v>
      </c>
      <c r="B2531" s="723">
        <v>9.0066659999999992</v>
      </c>
    </row>
    <row r="2532" spans="1:2">
      <c r="A2532" s="727">
        <v>42804</v>
      </c>
      <c r="B2532" s="723">
        <v>9.1</v>
      </c>
    </row>
    <row r="2533" spans="1:2">
      <c r="A2533" s="727">
        <v>42807</v>
      </c>
      <c r="B2533" s="723">
        <v>9.0799990000000008</v>
      </c>
    </row>
    <row r="2534" spans="1:2">
      <c r="A2534" s="727">
        <v>42808</v>
      </c>
      <c r="B2534" s="723">
        <v>9.0666659999999997</v>
      </c>
    </row>
    <row r="2535" spans="1:2">
      <c r="A2535" s="727">
        <v>42809</v>
      </c>
      <c r="B2535" s="723">
        <v>9.2933330000000005</v>
      </c>
    </row>
    <row r="2536" spans="1:2">
      <c r="A2536" s="727">
        <v>42810</v>
      </c>
      <c r="B2536" s="723">
        <v>9.3399990000000006</v>
      </c>
    </row>
    <row r="2537" spans="1:2">
      <c r="A2537" s="727">
        <v>42811</v>
      </c>
      <c r="B2537" s="723">
        <v>9.3966659999999997</v>
      </c>
    </row>
    <row r="2538" spans="1:2">
      <c r="A2538" s="727">
        <v>42814</v>
      </c>
      <c r="B2538" s="723">
        <v>9.5433319999999995</v>
      </c>
    </row>
    <row r="2539" spans="1:2">
      <c r="A2539" s="727">
        <v>42815</v>
      </c>
      <c r="B2539" s="723">
        <v>9.4333329999999993</v>
      </c>
    </row>
    <row r="2540" spans="1:2">
      <c r="A2540" s="727">
        <v>42816</v>
      </c>
      <c r="B2540" s="723">
        <v>9.2533320000000003</v>
      </c>
    </row>
    <row r="2541" spans="1:2">
      <c r="A2541" s="727">
        <v>42817</v>
      </c>
      <c r="B2541" s="723">
        <v>9.2666660000000007</v>
      </c>
    </row>
    <row r="2542" spans="1:2">
      <c r="A2542" s="727">
        <v>42818</v>
      </c>
      <c r="B2542" s="723">
        <v>9.3066659999999999</v>
      </c>
    </row>
    <row r="2543" spans="1:2">
      <c r="A2543" s="727">
        <v>42821</v>
      </c>
      <c r="B2543" s="723">
        <v>9.1666659999999993</v>
      </c>
    </row>
    <row r="2544" spans="1:2">
      <c r="A2544" s="727">
        <v>42822</v>
      </c>
      <c r="B2544" s="723">
        <v>9.1533320000000007</v>
      </c>
    </row>
    <row r="2545" spans="1:2">
      <c r="A2545" s="727">
        <v>42823</v>
      </c>
      <c r="B2545" s="723">
        <v>8.9199990000000007</v>
      </c>
    </row>
    <row r="2546" spans="1:2">
      <c r="A2546" s="727">
        <v>42824</v>
      </c>
      <c r="B2546" s="723">
        <v>9.0866659999999992</v>
      </c>
    </row>
    <row r="2547" spans="1:2">
      <c r="A2547" s="727">
        <v>42825</v>
      </c>
      <c r="B2547" s="723">
        <v>9.2499990000000007</v>
      </c>
    </row>
    <row r="2548" spans="1:2">
      <c r="A2548" s="727">
        <v>42828</v>
      </c>
      <c r="B2548" s="723">
        <v>9.3499990000000004</v>
      </c>
    </row>
    <row r="2549" spans="1:2">
      <c r="A2549" s="727">
        <v>42829</v>
      </c>
      <c r="B2549" s="723">
        <v>9.4</v>
      </c>
    </row>
    <row r="2550" spans="1:2">
      <c r="A2550" s="727">
        <v>42830</v>
      </c>
      <c r="B2550" s="723">
        <v>9.3666660000000004</v>
      </c>
    </row>
    <row r="2551" spans="1:2">
      <c r="A2551" s="727">
        <v>42831</v>
      </c>
      <c r="B2551" s="723">
        <v>9.3666660000000004</v>
      </c>
    </row>
    <row r="2552" spans="1:2">
      <c r="A2552" s="727">
        <v>42832</v>
      </c>
      <c r="B2552" s="723">
        <v>9.3133330000000001</v>
      </c>
    </row>
    <row r="2553" spans="1:2">
      <c r="A2553" s="727">
        <v>42835</v>
      </c>
      <c r="B2553" s="723">
        <v>9.2799990000000001</v>
      </c>
    </row>
    <row r="2554" spans="1:2">
      <c r="A2554" s="727">
        <v>42836</v>
      </c>
      <c r="B2554" s="723">
        <v>9.3666660000000004</v>
      </c>
    </row>
    <row r="2555" spans="1:2">
      <c r="A2555" s="727">
        <v>42837</v>
      </c>
      <c r="B2555" s="723">
        <v>9.3333329999999997</v>
      </c>
    </row>
    <row r="2556" spans="1:2">
      <c r="A2556" s="727">
        <v>42838</v>
      </c>
      <c r="B2556" s="723">
        <v>9.3466660000000008</v>
      </c>
    </row>
    <row r="2557" spans="1:2">
      <c r="A2557" s="727">
        <v>42842</v>
      </c>
      <c r="B2557" s="723">
        <v>9.4099989999999991</v>
      </c>
    </row>
    <row r="2558" spans="1:2">
      <c r="A2558" s="727">
        <v>42843</v>
      </c>
      <c r="B2558" s="723">
        <v>9.39</v>
      </c>
    </row>
    <row r="2559" spans="1:2">
      <c r="A2559" s="727">
        <v>42844</v>
      </c>
      <c r="B2559" s="723">
        <v>9.4633319999999994</v>
      </c>
    </row>
    <row r="2560" spans="1:2">
      <c r="A2560" s="727">
        <v>42845</v>
      </c>
      <c r="B2560" s="723">
        <v>9.3433320000000002</v>
      </c>
    </row>
    <row r="2561" spans="1:2">
      <c r="A2561" s="727">
        <v>42849</v>
      </c>
      <c r="B2561" s="723">
        <v>9.466666</v>
      </c>
    </row>
    <row r="2562" spans="1:2">
      <c r="A2562" s="727">
        <v>42850</v>
      </c>
      <c r="B2562" s="723">
        <v>9.3399990000000006</v>
      </c>
    </row>
    <row r="2563" spans="1:2">
      <c r="A2563" s="727">
        <v>42851</v>
      </c>
      <c r="B2563" s="723">
        <v>9.2666660000000007</v>
      </c>
    </row>
    <row r="2564" spans="1:2">
      <c r="A2564" s="727">
        <v>42852</v>
      </c>
      <c r="B2564" s="723">
        <v>9.1666659999999993</v>
      </c>
    </row>
    <row r="2565" spans="1:2">
      <c r="A2565" s="727">
        <v>42853</v>
      </c>
      <c r="B2565" s="723">
        <v>9.2666660000000007</v>
      </c>
    </row>
    <row r="2566" spans="1:2">
      <c r="A2566" s="727">
        <v>42857</v>
      </c>
      <c r="B2566" s="723">
        <v>9.4433319999999998</v>
      </c>
    </row>
    <row r="2567" spans="1:2">
      <c r="A2567" s="727">
        <v>42858</v>
      </c>
      <c r="B2567" s="723">
        <v>9.466666</v>
      </c>
    </row>
    <row r="2568" spans="1:2">
      <c r="A2568" s="727">
        <v>42859</v>
      </c>
      <c r="B2568" s="723">
        <v>10.283332</v>
      </c>
    </row>
    <row r="2569" spans="1:2">
      <c r="A2569" s="727">
        <v>42860</v>
      </c>
      <c r="B2569" s="723">
        <v>10.1</v>
      </c>
    </row>
    <row r="2570" spans="1:2">
      <c r="A2570" s="727">
        <v>42863</v>
      </c>
      <c r="B2570" s="723">
        <v>9.8166659999999997</v>
      </c>
    </row>
    <row r="2571" spans="1:2">
      <c r="A2571" s="727">
        <v>42864</v>
      </c>
      <c r="B2571" s="723">
        <v>9.6</v>
      </c>
    </row>
    <row r="2572" spans="1:2">
      <c r="A2572" s="727">
        <v>42865</v>
      </c>
      <c r="B2572" s="723">
        <v>9.8333329999999997</v>
      </c>
    </row>
    <row r="2573" spans="1:2">
      <c r="A2573" s="727">
        <v>42866</v>
      </c>
      <c r="B2573" s="723">
        <v>10.149998999999999</v>
      </c>
    </row>
    <row r="2574" spans="1:2">
      <c r="A2574" s="727">
        <v>42867</v>
      </c>
      <c r="B2574" s="723">
        <v>9.8000000000000007</v>
      </c>
    </row>
    <row r="2575" spans="1:2">
      <c r="A2575" s="727">
        <v>42870</v>
      </c>
      <c r="B2575" s="723">
        <v>10.033333000000001</v>
      </c>
    </row>
    <row r="2576" spans="1:2">
      <c r="A2576" s="727">
        <v>42871</v>
      </c>
      <c r="B2576" s="723">
        <v>10.116666</v>
      </c>
    </row>
    <row r="2577" spans="1:2">
      <c r="A2577" s="727">
        <v>42872</v>
      </c>
      <c r="B2577" s="723">
        <v>10.156666</v>
      </c>
    </row>
    <row r="2578" spans="1:2">
      <c r="A2578" s="727">
        <v>42873</v>
      </c>
      <c r="B2578" s="723">
        <v>9.716666</v>
      </c>
    </row>
    <row r="2579" spans="1:2">
      <c r="A2579" s="727">
        <v>42874</v>
      </c>
      <c r="B2579" s="723">
        <v>9.8000000000000007</v>
      </c>
    </row>
    <row r="2580" spans="1:2">
      <c r="A2580" s="727">
        <v>42877</v>
      </c>
      <c r="B2580" s="723">
        <v>9.6333330000000004</v>
      </c>
    </row>
    <row r="2581" spans="1:2">
      <c r="A2581" s="727">
        <v>42878</v>
      </c>
      <c r="B2581" s="723">
        <v>9.716666</v>
      </c>
    </row>
    <row r="2582" spans="1:2">
      <c r="A2582" s="727">
        <v>42879</v>
      </c>
      <c r="B2582" s="723">
        <v>9.7733319999999999</v>
      </c>
    </row>
    <row r="2583" spans="1:2">
      <c r="A2583" s="727">
        <v>42880</v>
      </c>
      <c r="B2583" s="723">
        <v>9.716666</v>
      </c>
    </row>
    <row r="2584" spans="1:2">
      <c r="A2584" s="727">
        <v>42881</v>
      </c>
      <c r="B2584" s="723">
        <v>10</v>
      </c>
    </row>
    <row r="2585" spans="1:2">
      <c r="A2585" s="727">
        <v>42884</v>
      </c>
      <c r="B2585" s="723">
        <v>10</v>
      </c>
    </row>
    <row r="2586" spans="1:2">
      <c r="A2586" s="727">
        <v>42885</v>
      </c>
      <c r="B2586" s="723">
        <v>10.183332</v>
      </c>
    </row>
    <row r="2587" spans="1:2">
      <c r="A2587" s="727">
        <v>42886</v>
      </c>
      <c r="B2587" s="723">
        <v>10.059998999999999</v>
      </c>
    </row>
    <row r="2588" spans="1:2">
      <c r="A2588" s="727">
        <v>42887</v>
      </c>
      <c r="B2588" s="723">
        <v>9.9033329999999999</v>
      </c>
    </row>
    <row r="2589" spans="1:2">
      <c r="A2589" s="727">
        <v>42888</v>
      </c>
      <c r="B2589" s="723">
        <v>9.8499990000000004</v>
      </c>
    </row>
    <row r="2590" spans="1:2">
      <c r="A2590" s="727">
        <v>42891</v>
      </c>
      <c r="B2590" s="723">
        <v>9.6399989999999995</v>
      </c>
    </row>
    <row r="2591" spans="1:2">
      <c r="A2591" s="727">
        <v>42892</v>
      </c>
      <c r="B2591" s="723">
        <v>9.69</v>
      </c>
    </row>
    <row r="2592" spans="1:2">
      <c r="A2592" s="727">
        <v>42893</v>
      </c>
      <c r="B2592" s="723">
        <v>9.9</v>
      </c>
    </row>
    <row r="2593" spans="1:2">
      <c r="A2593" s="727">
        <v>42894</v>
      </c>
      <c r="B2593" s="723">
        <v>10.033333000000001</v>
      </c>
    </row>
    <row r="2594" spans="1:2">
      <c r="A2594" s="727">
        <v>42895</v>
      </c>
      <c r="B2594" s="723">
        <v>10.1</v>
      </c>
    </row>
    <row r="2595" spans="1:2">
      <c r="A2595" s="727">
        <v>42898</v>
      </c>
      <c r="B2595" s="723">
        <v>9.8633319999999998</v>
      </c>
    </row>
    <row r="2596" spans="1:2">
      <c r="A2596" s="727">
        <v>42899</v>
      </c>
      <c r="B2596" s="723">
        <v>9.8599990000000002</v>
      </c>
    </row>
    <row r="2597" spans="1:2">
      <c r="A2597" s="727">
        <v>42900</v>
      </c>
      <c r="B2597" s="723">
        <v>9.8966659999999997</v>
      </c>
    </row>
    <row r="2598" spans="1:2">
      <c r="A2598" s="727">
        <v>42902</v>
      </c>
      <c r="B2598" s="723">
        <v>10.293333000000001</v>
      </c>
    </row>
    <row r="2599" spans="1:2">
      <c r="A2599" s="727">
        <v>42905</v>
      </c>
      <c r="B2599" s="723">
        <v>10.559998999999999</v>
      </c>
    </row>
    <row r="2600" spans="1:2">
      <c r="A2600" s="727">
        <v>42906</v>
      </c>
      <c r="B2600" s="723">
        <v>10.546666</v>
      </c>
    </row>
    <row r="2601" spans="1:2">
      <c r="A2601" s="727">
        <v>42907</v>
      </c>
      <c r="B2601" s="723">
        <v>10.4</v>
      </c>
    </row>
    <row r="2602" spans="1:2">
      <c r="A2602" s="727">
        <v>42908</v>
      </c>
      <c r="B2602" s="723">
        <v>10.193333000000001</v>
      </c>
    </row>
    <row r="2603" spans="1:2">
      <c r="A2603" s="727">
        <v>42909</v>
      </c>
      <c r="B2603" s="723">
        <v>10.179999</v>
      </c>
    </row>
    <row r="2604" spans="1:2">
      <c r="A2604" s="727">
        <v>42912</v>
      </c>
      <c r="B2604" s="723">
        <v>10.436666000000001</v>
      </c>
    </row>
    <row r="2605" spans="1:2">
      <c r="A2605" s="727">
        <v>42913</v>
      </c>
      <c r="B2605" s="723">
        <v>10.213333</v>
      </c>
    </row>
    <row r="2606" spans="1:2">
      <c r="A2606" s="727">
        <v>42914</v>
      </c>
      <c r="B2606" s="723">
        <v>10.003333</v>
      </c>
    </row>
    <row r="2607" spans="1:2">
      <c r="A2607" s="727">
        <v>42915</v>
      </c>
      <c r="B2607" s="723">
        <v>9.8666660000000004</v>
      </c>
    </row>
    <row r="2608" spans="1:2">
      <c r="A2608" s="727">
        <v>42916</v>
      </c>
      <c r="B2608" s="723">
        <v>10.053331999999999</v>
      </c>
    </row>
    <row r="2609" spans="1:2">
      <c r="A2609" s="727">
        <v>42919</v>
      </c>
      <c r="B2609" s="723">
        <v>10.006665999999999</v>
      </c>
    </row>
    <row r="2610" spans="1:2">
      <c r="A2610" s="727">
        <v>42920</v>
      </c>
      <c r="B2610" s="723">
        <v>10.153332000000001</v>
      </c>
    </row>
    <row r="2611" spans="1:2">
      <c r="A2611" s="727">
        <v>42921</v>
      </c>
      <c r="B2611" s="723">
        <v>10.019999</v>
      </c>
    </row>
    <row r="2612" spans="1:2">
      <c r="A2612" s="727">
        <v>42922</v>
      </c>
      <c r="B2612" s="723">
        <v>9.9133329999999997</v>
      </c>
    </row>
    <row r="2613" spans="1:2">
      <c r="A2613" s="727">
        <v>42923</v>
      </c>
      <c r="B2613" s="723">
        <v>9.6766649999999998</v>
      </c>
    </row>
    <row r="2614" spans="1:2">
      <c r="A2614" s="727">
        <v>42926</v>
      </c>
      <c r="B2614" s="723">
        <v>9.8000000000000007</v>
      </c>
    </row>
    <row r="2615" spans="1:2">
      <c r="A2615" s="727">
        <v>42927</v>
      </c>
      <c r="B2615" s="723">
        <v>9.7133330000000004</v>
      </c>
    </row>
    <row r="2616" spans="1:2">
      <c r="A2616" s="727">
        <v>42928</v>
      </c>
      <c r="B2616" s="723">
        <v>9.5766650000000002</v>
      </c>
    </row>
    <row r="2617" spans="1:2">
      <c r="A2617" s="727">
        <v>42929</v>
      </c>
      <c r="B2617" s="723">
        <v>9.6699990000000007</v>
      </c>
    </row>
    <row r="2618" spans="1:2">
      <c r="A2618" s="727">
        <v>42930</v>
      </c>
      <c r="B2618" s="723">
        <v>9.8133330000000001</v>
      </c>
    </row>
    <row r="2619" spans="1:2">
      <c r="A2619" s="727">
        <v>42933</v>
      </c>
      <c r="B2619" s="723">
        <v>9.9166659999999993</v>
      </c>
    </row>
    <row r="2620" spans="1:2">
      <c r="A2620" s="727">
        <v>42934</v>
      </c>
      <c r="B2620" s="723">
        <v>10</v>
      </c>
    </row>
    <row r="2621" spans="1:2">
      <c r="A2621" s="727">
        <v>42935</v>
      </c>
      <c r="B2621" s="723">
        <v>10</v>
      </c>
    </row>
    <row r="2622" spans="1:2">
      <c r="A2622" s="727">
        <v>42936</v>
      </c>
      <c r="B2622" s="723">
        <v>10.049999</v>
      </c>
    </row>
    <row r="2623" spans="1:2">
      <c r="A2623" s="727">
        <v>42937</v>
      </c>
      <c r="B2623" s="723">
        <v>10.09</v>
      </c>
    </row>
    <row r="2624" spans="1:2">
      <c r="A2624" s="727">
        <v>42940</v>
      </c>
      <c r="B2624" s="723">
        <v>10.056666</v>
      </c>
    </row>
    <row r="2625" spans="1:2">
      <c r="A2625" s="727">
        <v>42941</v>
      </c>
      <c r="B2625" s="723">
        <v>9.8333329999999997</v>
      </c>
    </row>
    <row r="2626" spans="1:2">
      <c r="A2626" s="727">
        <v>42942</v>
      </c>
      <c r="B2626" s="723">
        <v>10.046666</v>
      </c>
    </row>
    <row r="2627" spans="1:2">
      <c r="A2627" s="727">
        <v>42943</v>
      </c>
      <c r="B2627" s="723">
        <v>10.019999</v>
      </c>
    </row>
    <row r="2628" spans="1:2">
      <c r="A2628" s="727">
        <v>42944</v>
      </c>
      <c r="B2628" s="723">
        <v>10.103332999999999</v>
      </c>
    </row>
    <row r="2629" spans="1:2">
      <c r="A2629" s="727">
        <v>42947</v>
      </c>
      <c r="B2629" s="723">
        <v>10</v>
      </c>
    </row>
    <row r="2630" spans="1:2">
      <c r="A2630" s="727">
        <v>42948</v>
      </c>
      <c r="B2630" s="723">
        <v>9.9833320000000008</v>
      </c>
    </row>
    <row r="2631" spans="1:2">
      <c r="A2631" s="727">
        <v>42949</v>
      </c>
      <c r="B2631" s="723">
        <v>10.049999</v>
      </c>
    </row>
    <row r="2632" spans="1:2">
      <c r="A2632" s="727">
        <v>42950</v>
      </c>
      <c r="B2632" s="723">
        <v>10.466666</v>
      </c>
    </row>
    <row r="2633" spans="1:2">
      <c r="A2633" s="727">
        <v>42951</v>
      </c>
      <c r="B2633" s="723">
        <v>10.766666000000001</v>
      </c>
    </row>
    <row r="2634" spans="1:2">
      <c r="A2634" s="727">
        <v>42954</v>
      </c>
      <c r="B2634" s="723">
        <v>10.6</v>
      </c>
    </row>
    <row r="2635" spans="1:2">
      <c r="A2635" s="727">
        <v>42955</v>
      </c>
      <c r="B2635" s="723">
        <v>10.366666</v>
      </c>
    </row>
    <row r="2636" spans="1:2">
      <c r="A2636" s="727">
        <v>42956</v>
      </c>
      <c r="B2636" s="723">
        <v>10.29</v>
      </c>
    </row>
    <row r="2637" spans="1:2">
      <c r="A2637" s="727">
        <v>42957</v>
      </c>
      <c r="B2637" s="723">
        <v>10.333333</v>
      </c>
    </row>
    <row r="2638" spans="1:2">
      <c r="A2638" s="727">
        <v>42958</v>
      </c>
      <c r="B2638" s="723">
        <v>10.59</v>
      </c>
    </row>
    <row r="2639" spans="1:2">
      <c r="A2639" s="727">
        <v>42961</v>
      </c>
      <c r="B2639" s="723">
        <v>10.366666</v>
      </c>
    </row>
    <row r="2640" spans="1:2">
      <c r="A2640" s="727">
        <v>42962</v>
      </c>
      <c r="B2640" s="723">
        <v>10.4</v>
      </c>
    </row>
    <row r="2641" spans="1:2">
      <c r="A2641" s="727">
        <v>42963</v>
      </c>
      <c r="B2641" s="723">
        <v>10.446666</v>
      </c>
    </row>
    <row r="2642" spans="1:2">
      <c r="A2642" s="727">
        <v>42964</v>
      </c>
      <c r="B2642" s="723">
        <v>10.5</v>
      </c>
    </row>
    <row r="2643" spans="1:2">
      <c r="A2643" s="727">
        <v>42965</v>
      </c>
      <c r="B2643" s="723">
        <v>10.616666</v>
      </c>
    </row>
    <row r="2644" spans="1:2">
      <c r="A2644" s="727">
        <v>42968</v>
      </c>
      <c r="B2644" s="723">
        <v>10.629999</v>
      </c>
    </row>
    <row r="2645" spans="1:2">
      <c r="A2645" s="727">
        <v>42969</v>
      </c>
      <c r="B2645" s="723">
        <v>10.569998999999999</v>
      </c>
    </row>
    <row r="2646" spans="1:2">
      <c r="A2646" s="727">
        <v>42970</v>
      </c>
      <c r="B2646" s="723">
        <v>10.483332000000001</v>
      </c>
    </row>
    <row r="2647" spans="1:2">
      <c r="A2647" s="727">
        <v>42971</v>
      </c>
      <c r="B2647" s="723">
        <v>10.649998999999999</v>
      </c>
    </row>
    <row r="2648" spans="1:2">
      <c r="A2648" s="727">
        <v>42972</v>
      </c>
      <c r="B2648" s="723">
        <v>10.346666000000001</v>
      </c>
    </row>
    <row r="2649" spans="1:2">
      <c r="A2649" s="727">
        <v>42975</v>
      </c>
      <c r="B2649" s="723">
        <v>10.5</v>
      </c>
    </row>
    <row r="2650" spans="1:2">
      <c r="A2650" s="727">
        <v>42976</v>
      </c>
      <c r="B2650" s="723">
        <v>10.453332</v>
      </c>
    </row>
    <row r="2651" spans="1:2">
      <c r="A2651" s="727">
        <v>42977</v>
      </c>
      <c r="B2651" s="723">
        <v>10.456666</v>
      </c>
    </row>
    <row r="2652" spans="1:2">
      <c r="A2652" s="727">
        <v>42978</v>
      </c>
      <c r="B2652" s="723">
        <v>10.353332</v>
      </c>
    </row>
    <row r="2653" spans="1:2">
      <c r="A2653" s="727">
        <v>42979</v>
      </c>
      <c r="B2653" s="723">
        <v>10.439999</v>
      </c>
    </row>
    <row r="2654" spans="1:2">
      <c r="A2654" s="727">
        <v>42982</v>
      </c>
      <c r="B2654" s="723">
        <v>10.469999</v>
      </c>
    </row>
    <row r="2655" spans="1:2">
      <c r="A2655" s="727">
        <v>42983</v>
      </c>
      <c r="B2655" s="723">
        <v>10.376664999999999</v>
      </c>
    </row>
    <row r="2656" spans="1:2">
      <c r="A2656" s="727">
        <v>42984</v>
      </c>
      <c r="B2656" s="723">
        <v>10.346666000000001</v>
      </c>
    </row>
    <row r="2657" spans="1:2">
      <c r="A2657" s="727">
        <v>42986</v>
      </c>
      <c r="B2657" s="723">
        <v>10.449999</v>
      </c>
    </row>
    <row r="2658" spans="1:2">
      <c r="A2658" s="727">
        <v>42989</v>
      </c>
      <c r="B2658" s="723">
        <v>10.573332000000001</v>
      </c>
    </row>
    <row r="2659" spans="1:2">
      <c r="A2659" s="727">
        <v>42990</v>
      </c>
      <c r="B2659" s="723">
        <v>10.506665999999999</v>
      </c>
    </row>
    <row r="2660" spans="1:2">
      <c r="A2660" s="727">
        <v>42991</v>
      </c>
      <c r="B2660" s="723">
        <v>10.553331999999999</v>
      </c>
    </row>
    <row r="2661" spans="1:2">
      <c r="A2661" s="727">
        <v>42992</v>
      </c>
      <c r="B2661" s="723">
        <v>10.613333000000001</v>
      </c>
    </row>
    <row r="2662" spans="1:2">
      <c r="A2662" s="727">
        <v>42993</v>
      </c>
      <c r="B2662" s="723">
        <v>10.733333</v>
      </c>
    </row>
    <row r="2663" spans="1:2">
      <c r="A2663" s="727">
        <v>42996</v>
      </c>
      <c r="B2663" s="723">
        <v>10.526666000000001</v>
      </c>
    </row>
    <row r="2664" spans="1:2">
      <c r="A2664" s="727">
        <v>42997</v>
      </c>
      <c r="B2664" s="723">
        <v>10.729998999999999</v>
      </c>
    </row>
    <row r="2665" spans="1:2">
      <c r="A2665" s="727">
        <v>42998</v>
      </c>
      <c r="B2665" s="723">
        <v>10.666665999999999</v>
      </c>
    </row>
    <row r="2666" spans="1:2">
      <c r="A2666" s="727">
        <v>42999</v>
      </c>
      <c r="B2666" s="723">
        <v>10.433332999999999</v>
      </c>
    </row>
    <row r="2667" spans="1:2">
      <c r="A2667" s="727">
        <v>43000</v>
      </c>
      <c r="B2667" s="723">
        <v>10.676665</v>
      </c>
    </row>
    <row r="2668" spans="1:2">
      <c r="A2668" s="727">
        <v>43003</v>
      </c>
      <c r="B2668" s="723">
        <v>10.349999</v>
      </c>
    </row>
    <row r="2669" spans="1:2">
      <c r="A2669" s="727">
        <v>43004</v>
      </c>
      <c r="B2669" s="723">
        <v>10.353332</v>
      </c>
    </row>
    <row r="2670" spans="1:2">
      <c r="A2670" s="727">
        <v>43005</v>
      </c>
      <c r="B2670" s="723">
        <v>10.246665999999999</v>
      </c>
    </row>
    <row r="2671" spans="1:2">
      <c r="A2671" s="727">
        <v>43006</v>
      </c>
      <c r="B2671" s="723">
        <v>10.333333</v>
      </c>
    </row>
    <row r="2672" spans="1:2">
      <c r="A2672" s="727">
        <v>43007</v>
      </c>
      <c r="B2672" s="723">
        <v>10.433332999999999</v>
      </c>
    </row>
    <row r="2673" spans="1:2">
      <c r="A2673" s="727">
        <v>43010</v>
      </c>
      <c r="B2673" s="723">
        <v>10.333333</v>
      </c>
    </row>
    <row r="2674" spans="1:2">
      <c r="A2674" s="727">
        <v>43011</v>
      </c>
      <c r="B2674" s="723">
        <v>10.29</v>
      </c>
    </row>
    <row r="2675" spans="1:2">
      <c r="A2675" s="727">
        <v>43012</v>
      </c>
      <c r="B2675" s="723">
        <v>10.376664999999999</v>
      </c>
    </row>
    <row r="2676" spans="1:2">
      <c r="A2676" s="727">
        <v>43013</v>
      </c>
      <c r="B2676" s="723">
        <v>10.459999</v>
      </c>
    </row>
    <row r="2677" spans="1:2">
      <c r="A2677" s="727">
        <v>43014</v>
      </c>
      <c r="B2677" s="723">
        <v>10.166665999999999</v>
      </c>
    </row>
    <row r="2678" spans="1:2">
      <c r="A2678" s="727">
        <v>43017</v>
      </c>
      <c r="B2678" s="723">
        <v>10.293333000000001</v>
      </c>
    </row>
    <row r="2679" spans="1:2">
      <c r="A2679" s="727">
        <v>43018</v>
      </c>
      <c r="B2679" s="723">
        <v>10.39</v>
      </c>
    </row>
    <row r="2680" spans="1:2">
      <c r="A2680" s="727">
        <v>43019</v>
      </c>
      <c r="B2680" s="723">
        <v>10.449999</v>
      </c>
    </row>
    <row r="2681" spans="1:2">
      <c r="A2681" s="727">
        <v>43021</v>
      </c>
      <c r="B2681" s="723">
        <v>10.369999</v>
      </c>
    </row>
    <row r="2682" spans="1:2">
      <c r="A2682" s="727">
        <v>43024</v>
      </c>
      <c r="B2682" s="723">
        <v>10.516666000000001</v>
      </c>
    </row>
    <row r="2683" spans="1:2">
      <c r="A2683" s="727">
        <v>43025</v>
      </c>
      <c r="B2683" s="723">
        <v>10.383331999999999</v>
      </c>
    </row>
    <row r="2684" spans="1:2">
      <c r="A2684" s="727">
        <v>43026</v>
      </c>
      <c r="B2684" s="723">
        <v>10.666665999999999</v>
      </c>
    </row>
    <row r="2685" spans="1:2">
      <c r="A2685" s="727">
        <v>43027</v>
      </c>
      <c r="B2685" s="723">
        <v>10.726666</v>
      </c>
    </row>
    <row r="2686" spans="1:2">
      <c r="A2686" s="727">
        <v>43028</v>
      </c>
      <c r="B2686" s="723">
        <v>10.833333</v>
      </c>
    </row>
    <row r="2687" spans="1:2">
      <c r="A2687" s="727">
        <v>43031</v>
      </c>
      <c r="B2687" s="723">
        <v>10.766666000000001</v>
      </c>
    </row>
    <row r="2688" spans="1:2">
      <c r="A2688" s="727">
        <v>43032</v>
      </c>
      <c r="B2688" s="723">
        <v>10.743332000000001</v>
      </c>
    </row>
    <row r="2689" spans="1:2">
      <c r="A2689" s="727">
        <v>43033</v>
      </c>
      <c r="B2689" s="723">
        <v>10.7</v>
      </c>
    </row>
    <row r="2690" spans="1:2">
      <c r="A2690" s="727">
        <v>43034</v>
      </c>
      <c r="B2690" s="723">
        <v>10.623333000000001</v>
      </c>
    </row>
    <row r="2691" spans="1:2">
      <c r="A2691" s="727">
        <v>43035</v>
      </c>
      <c r="B2691" s="723">
        <v>10.753332</v>
      </c>
    </row>
    <row r="2692" spans="1:2">
      <c r="A2692" s="727">
        <v>43038</v>
      </c>
      <c r="B2692" s="723">
        <v>10.716666</v>
      </c>
    </row>
    <row r="2693" spans="1:2">
      <c r="A2693" s="727">
        <v>43039</v>
      </c>
      <c r="B2693" s="723">
        <v>10.859999</v>
      </c>
    </row>
    <row r="2694" spans="1:2">
      <c r="A2694" s="727">
        <v>43040</v>
      </c>
      <c r="B2694" s="723">
        <v>11.249999000000001</v>
      </c>
    </row>
    <row r="2695" spans="1:2">
      <c r="A2695" s="727">
        <v>43042</v>
      </c>
      <c r="B2695" s="723">
        <v>11.116666</v>
      </c>
    </row>
    <row r="2696" spans="1:2">
      <c r="A2696" s="727">
        <v>43045</v>
      </c>
      <c r="B2696" s="723">
        <v>11.333333</v>
      </c>
    </row>
    <row r="2697" spans="1:2">
      <c r="A2697" s="727">
        <v>43046</v>
      </c>
      <c r="B2697" s="723">
        <v>11.549999</v>
      </c>
    </row>
    <row r="2698" spans="1:2">
      <c r="A2698" s="727">
        <v>43047</v>
      </c>
      <c r="B2698" s="723">
        <v>11.453332</v>
      </c>
    </row>
    <row r="2699" spans="1:2">
      <c r="A2699" s="727">
        <v>43048</v>
      </c>
      <c r="B2699" s="723">
        <v>10.833333</v>
      </c>
    </row>
    <row r="2700" spans="1:2">
      <c r="A2700" s="727">
        <v>43049</v>
      </c>
      <c r="B2700" s="723">
        <v>10.783332</v>
      </c>
    </row>
    <row r="2701" spans="1:2">
      <c r="A2701" s="727">
        <v>43052</v>
      </c>
      <c r="B2701" s="723">
        <v>10.933332999999999</v>
      </c>
    </row>
    <row r="2702" spans="1:2">
      <c r="A2702" s="727">
        <v>43053</v>
      </c>
      <c r="B2702" s="723">
        <v>10.933332999999999</v>
      </c>
    </row>
    <row r="2703" spans="1:2">
      <c r="A2703" s="727">
        <v>43055</v>
      </c>
      <c r="B2703" s="723">
        <v>11.243332000000001</v>
      </c>
    </row>
    <row r="2704" spans="1:2">
      <c r="A2704" s="727">
        <v>43056</v>
      </c>
      <c r="B2704" s="723">
        <v>11.083332</v>
      </c>
    </row>
    <row r="2705" spans="1:2">
      <c r="A2705" s="727">
        <v>43060</v>
      </c>
      <c r="B2705" s="723">
        <v>11.333333</v>
      </c>
    </row>
    <row r="2706" spans="1:2">
      <c r="A2706" s="727">
        <v>43061</v>
      </c>
      <c r="B2706" s="723">
        <v>10.966666</v>
      </c>
    </row>
    <row r="2707" spans="1:2">
      <c r="A2707" s="727">
        <v>43062</v>
      </c>
      <c r="B2707" s="723">
        <v>10.933332999999999</v>
      </c>
    </row>
    <row r="2708" spans="1:2">
      <c r="A2708" s="727">
        <v>43063</v>
      </c>
      <c r="B2708" s="723">
        <v>10.836665999999999</v>
      </c>
    </row>
    <row r="2709" spans="1:2">
      <c r="A2709" s="727">
        <v>43066</v>
      </c>
      <c r="B2709" s="723">
        <v>11</v>
      </c>
    </row>
    <row r="2710" spans="1:2">
      <c r="A2710" s="727">
        <v>43067</v>
      </c>
      <c r="B2710" s="723">
        <v>10.8</v>
      </c>
    </row>
    <row r="2711" spans="1:2">
      <c r="A2711" s="727">
        <v>43068</v>
      </c>
      <c r="B2711" s="723">
        <v>10.549999</v>
      </c>
    </row>
    <row r="2712" spans="1:2">
      <c r="A2712" s="727">
        <v>43069</v>
      </c>
      <c r="B2712" s="723">
        <v>10.09</v>
      </c>
    </row>
    <row r="2713" spans="1:2">
      <c r="A2713" s="727">
        <v>43070</v>
      </c>
      <c r="B2713" s="723">
        <v>10.346666000000001</v>
      </c>
    </row>
    <row r="2714" spans="1:2">
      <c r="A2714" s="727">
        <v>43073</v>
      </c>
      <c r="B2714" s="723">
        <v>10.406666</v>
      </c>
    </row>
    <row r="2715" spans="1:2">
      <c r="A2715" s="727">
        <v>43074</v>
      </c>
      <c r="B2715" s="723">
        <v>10.266666000000001</v>
      </c>
    </row>
    <row r="2716" spans="1:2">
      <c r="A2716" s="727">
        <v>43075</v>
      </c>
      <c r="B2716" s="723">
        <v>10.276664999999999</v>
      </c>
    </row>
    <row r="2717" spans="1:2">
      <c r="A2717" s="727">
        <v>43076</v>
      </c>
      <c r="B2717" s="723">
        <v>10.153332000000001</v>
      </c>
    </row>
    <row r="2718" spans="1:2">
      <c r="A2718" s="727">
        <v>43077</v>
      </c>
      <c r="B2718" s="723">
        <v>10.296666</v>
      </c>
    </row>
    <row r="2719" spans="1:2">
      <c r="A2719" s="727">
        <v>43080</v>
      </c>
      <c r="B2719" s="723">
        <v>10.116666</v>
      </c>
    </row>
    <row r="2720" spans="1:2">
      <c r="A2720" s="727">
        <v>43081</v>
      </c>
      <c r="B2720" s="723">
        <v>10.029999</v>
      </c>
    </row>
    <row r="2721" spans="1:2">
      <c r="A2721" s="727">
        <v>43082</v>
      </c>
      <c r="B2721" s="723">
        <v>9.853332</v>
      </c>
    </row>
    <row r="2722" spans="1:2">
      <c r="A2722" s="727">
        <v>43083</v>
      </c>
      <c r="B2722" s="723">
        <v>9.9</v>
      </c>
    </row>
    <row r="2723" spans="1:2">
      <c r="A2723" s="727">
        <v>43084</v>
      </c>
      <c r="B2723" s="723">
        <v>10.206666</v>
      </c>
    </row>
    <row r="2724" spans="1:2">
      <c r="A2724" s="727">
        <v>43087</v>
      </c>
      <c r="B2724" s="723">
        <v>10.1</v>
      </c>
    </row>
    <row r="2725" spans="1:2">
      <c r="A2725" s="727">
        <v>43088</v>
      </c>
      <c r="B2725" s="723">
        <v>10.1</v>
      </c>
    </row>
    <row r="2726" spans="1:2">
      <c r="A2726" s="727">
        <v>43089</v>
      </c>
      <c r="B2726" s="723">
        <v>10.199999999999999</v>
      </c>
    </row>
    <row r="2727" spans="1:2">
      <c r="A2727" s="727">
        <v>43090</v>
      </c>
      <c r="B2727" s="723">
        <v>10.103332999999999</v>
      </c>
    </row>
    <row r="2728" spans="1:2">
      <c r="A2728" s="727">
        <v>43091</v>
      </c>
      <c r="B2728" s="723">
        <v>10.066666</v>
      </c>
    </row>
    <row r="2729" spans="1:2">
      <c r="A2729" s="727">
        <v>43095</v>
      </c>
      <c r="B2729" s="723">
        <v>10.1</v>
      </c>
    </row>
    <row r="2730" spans="1:2">
      <c r="A2730" s="727">
        <v>43096</v>
      </c>
      <c r="B2730" s="723">
        <v>10.019999</v>
      </c>
    </row>
    <row r="2731" spans="1:2">
      <c r="A2731" s="727">
        <v>43097</v>
      </c>
      <c r="B2731" s="723">
        <v>9.9633319999999994</v>
      </c>
    </row>
    <row r="2732" spans="1:2">
      <c r="A2732" s="727">
        <v>43102</v>
      </c>
      <c r="B2732" s="723">
        <v>10.049999</v>
      </c>
    </row>
    <row r="2733" spans="1:2">
      <c r="A2733" s="727">
        <v>43103</v>
      </c>
      <c r="B2733" s="723">
        <v>10.263332</v>
      </c>
    </row>
    <row r="2734" spans="1:2">
      <c r="A2734" s="727">
        <v>43104</v>
      </c>
      <c r="B2734" s="723">
        <v>10.199999999999999</v>
      </c>
    </row>
    <row r="2735" spans="1:2">
      <c r="A2735" s="727">
        <v>43105</v>
      </c>
      <c r="B2735" s="723">
        <v>10.419999000000001</v>
      </c>
    </row>
    <row r="2736" spans="1:2">
      <c r="A2736" s="727">
        <v>43108</v>
      </c>
      <c r="B2736" s="723">
        <v>10.413333</v>
      </c>
    </row>
    <row r="2737" spans="1:2">
      <c r="A2737" s="727">
        <v>43109</v>
      </c>
      <c r="B2737" s="723">
        <v>10.416665999999999</v>
      </c>
    </row>
    <row r="2738" spans="1:2">
      <c r="A2738" s="727">
        <v>43110</v>
      </c>
      <c r="B2738" s="723">
        <v>10.39</v>
      </c>
    </row>
    <row r="2739" spans="1:2">
      <c r="A2739" s="727">
        <v>43111</v>
      </c>
      <c r="B2739" s="723">
        <v>10.376664999999999</v>
      </c>
    </row>
    <row r="2740" spans="1:2">
      <c r="A2740" s="727">
        <v>43112</v>
      </c>
      <c r="B2740" s="723">
        <v>10.359999</v>
      </c>
    </row>
    <row r="2741" spans="1:2">
      <c r="A2741" s="727">
        <v>43115</v>
      </c>
      <c r="B2741" s="723">
        <v>10.346666000000001</v>
      </c>
    </row>
    <row r="2742" spans="1:2">
      <c r="A2742" s="727">
        <v>43116</v>
      </c>
      <c r="B2742" s="723">
        <v>10.506665999999999</v>
      </c>
    </row>
    <row r="2743" spans="1:2">
      <c r="A2743" s="727">
        <v>43117</v>
      </c>
      <c r="B2743" s="723">
        <v>10.459999</v>
      </c>
    </row>
    <row r="2744" spans="1:2">
      <c r="A2744" s="727">
        <v>43118</v>
      </c>
      <c r="B2744" s="723">
        <v>10.436666000000001</v>
      </c>
    </row>
    <row r="2745" spans="1:2">
      <c r="A2745" s="727">
        <v>43119</v>
      </c>
      <c r="B2745" s="723">
        <v>10.716666</v>
      </c>
    </row>
    <row r="2746" spans="1:2">
      <c r="A2746" s="727">
        <v>43122</v>
      </c>
      <c r="B2746" s="723">
        <v>10.896666</v>
      </c>
    </row>
    <row r="2747" spans="1:2">
      <c r="A2747" s="727">
        <v>43123</v>
      </c>
      <c r="B2747" s="723">
        <v>10.883331999999999</v>
      </c>
    </row>
    <row r="2748" spans="1:2">
      <c r="A2748" s="727">
        <v>43124</v>
      </c>
      <c r="B2748" s="723">
        <v>11.056666</v>
      </c>
    </row>
    <row r="2749" spans="1:2">
      <c r="A2749" s="727">
        <v>43126</v>
      </c>
      <c r="B2749" s="723">
        <v>11.216666</v>
      </c>
    </row>
    <row r="2750" spans="1:2">
      <c r="A2750" s="727">
        <v>43129</v>
      </c>
      <c r="B2750" s="723">
        <v>10.966666</v>
      </c>
    </row>
    <row r="2751" spans="1:2">
      <c r="A2751" s="727">
        <v>43130</v>
      </c>
      <c r="B2751" s="723">
        <v>10.859999</v>
      </c>
    </row>
    <row r="2752" spans="1:2">
      <c r="A2752" s="727">
        <v>43131</v>
      </c>
      <c r="B2752" s="723">
        <v>10.833333</v>
      </c>
    </row>
    <row r="2753" spans="1:2">
      <c r="A2753" s="727">
        <v>43132</v>
      </c>
      <c r="B2753" s="723">
        <v>10.866666</v>
      </c>
    </row>
    <row r="2754" spans="1:2">
      <c r="A2754" s="727">
        <v>43133</v>
      </c>
      <c r="B2754" s="723">
        <v>10.749999000000001</v>
      </c>
    </row>
    <row r="2755" spans="1:2">
      <c r="A2755" s="727">
        <v>43136</v>
      </c>
      <c r="B2755" s="723">
        <v>10.559998999999999</v>
      </c>
    </row>
    <row r="2756" spans="1:2">
      <c r="A2756" s="727">
        <v>43137</v>
      </c>
      <c r="B2756" s="723">
        <v>10.206666</v>
      </c>
    </row>
    <row r="2757" spans="1:2">
      <c r="A2757" s="727">
        <v>43138</v>
      </c>
      <c r="B2757" s="723">
        <v>9.9</v>
      </c>
    </row>
    <row r="2758" spans="1:2">
      <c r="A2758" s="727">
        <v>43139</v>
      </c>
      <c r="B2758" s="723">
        <v>10.066666</v>
      </c>
    </row>
    <row r="2759" spans="1:2">
      <c r="A2759" s="727">
        <v>43140</v>
      </c>
      <c r="B2759" s="723">
        <v>9.9466660000000005</v>
      </c>
    </row>
    <row r="2760" spans="1:2">
      <c r="A2760" s="727">
        <v>43145</v>
      </c>
      <c r="B2760" s="723">
        <v>10.069998999999999</v>
      </c>
    </row>
    <row r="2761" spans="1:2">
      <c r="A2761" s="727">
        <v>43146</v>
      </c>
      <c r="B2761" s="723">
        <v>10.003333</v>
      </c>
    </row>
    <row r="2762" spans="1:2">
      <c r="A2762" s="727">
        <v>43147</v>
      </c>
      <c r="B2762" s="723">
        <v>10.016666000000001</v>
      </c>
    </row>
    <row r="2763" spans="1:2">
      <c r="A2763" s="727">
        <v>43150</v>
      </c>
      <c r="B2763" s="723">
        <v>9.9833320000000008</v>
      </c>
    </row>
    <row r="2764" spans="1:2">
      <c r="A2764" s="727">
        <v>43151</v>
      </c>
      <c r="B2764" s="723">
        <v>10.433332999999999</v>
      </c>
    </row>
    <row r="2765" spans="1:2">
      <c r="A2765" s="727">
        <v>43152</v>
      </c>
      <c r="B2765" s="723">
        <v>10.333333</v>
      </c>
    </row>
    <row r="2766" spans="1:2">
      <c r="A2766" s="727">
        <v>43153</v>
      </c>
      <c r="B2766" s="723">
        <v>10.606666000000001</v>
      </c>
    </row>
    <row r="2767" spans="1:2">
      <c r="A2767" s="727">
        <v>43154</v>
      </c>
      <c r="B2767" s="723">
        <v>10.616666</v>
      </c>
    </row>
    <row r="2768" spans="1:2">
      <c r="A2768" s="727">
        <v>43157</v>
      </c>
      <c r="B2768" s="723">
        <v>10.549999</v>
      </c>
    </row>
    <row r="2769" spans="1:2">
      <c r="A2769" s="727">
        <v>43158</v>
      </c>
      <c r="B2769" s="723">
        <v>10.5</v>
      </c>
    </row>
    <row r="2770" spans="1:2">
      <c r="A2770" s="727">
        <v>43159</v>
      </c>
      <c r="B2770" s="723">
        <v>10.179999</v>
      </c>
    </row>
    <row r="2771" spans="1:2">
      <c r="A2771" s="727">
        <v>43160</v>
      </c>
      <c r="B2771" s="723">
        <v>10.166665999999999</v>
      </c>
    </row>
    <row r="2772" spans="1:2">
      <c r="A2772" s="727">
        <v>43161</v>
      </c>
      <c r="B2772" s="723">
        <v>10.109999</v>
      </c>
    </row>
    <row r="2773" spans="1:2">
      <c r="A2773" s="727">
        <v>43164</v>
      </c>
      <c r="B2773" s="723">
        <v>10.043331999999999</v>
      </c>
    </row>
    <row r="2774" spans="1:2">
      <c r="A2774" s="727">
        <v>43165</v>
      </c>
      <c r="B2774" s="723">
        <v>10.116666</v>
      </c>
    </row>
    <row r="2775" spans="1:2">
      <c r="A2775" s="727">
        <v>43166</v>
      </c>
      <c r="B2775" s="723">
        <v>10.049999</v>
      </c>
    </row>
    <row r="2776" spans="1:2">
      <c r="A2776" s="727">
        <v>43167</v>
      </c>
      <c r="B2776" s="723">
        <v>9.966666</v>
      </c>
    </row>
    <row r="2777" spans="1:2">
      <c r="A2777" s="727">
        <v>43168</v>
      </c>
      <c r="B2777" s="723">
        <v>9.8833319999999993</v>
      </c>
    </row>
    <row r="2778" spans="1:2">
      <c r="A2778" s="727">
        <v>43171</v>
      </c>
      <c r="B2778" s="723">
        <v>10</v>
      </c>
    </row>
    <row r="2779" spans="1:2">
      <c r="A2779" s="727">
        <v>43172</v>
      </c>
      <c r="B2779" s="723">
        <v>9.9366660000000007</v>
      </c>
    </row>
    <row r="2780" spans="1:2">
      <c r="A2780" s="727">
        <v>43173</v>
      </c>
      <c r="B2780" s="723">
        <v>9.8066659999999999</v>
      </c>
    </row>
    <row r="2781" spans="1:2">
      <c r="A2781" s="727">
        <v>43174</v>
      </c>
      <c r="B2781" s="723">
        <v>9.8833319999999993</v>
      </c>
    </row>
    <row r="2782" spans="1:2">
      <c r="A2782" s="727">
        <v>43175</v>
      </c>
      <c r="B2782" s="723">
        <v>9.9566660000000002</v>
      </c>
    </row>
    <row r="2783" spans="1:2">
      <c r="A2783" s="727">
        <v>43178</v>
      </c>
      <c r="B2783" s="723">
        <v>9.9266660000000009</v>
      </c>
    </row>
    <row r="2784" spans="1:2">
      <c r="A2784" s="727">
        <v>43179</v>
      </c>
      <c r="B2784" s="723">
        <v>9.8833319999999993</v>
      </c>
    </row>
    <row r="2785" spans="1:2">
      <c r="A2785" s="727">
        <v>43180</v>
      </c>
      <c r="B2785" s="723">
        <v>9.8166659999999997</v>
      </c>
    </row>
    <row r="2786" spans="1:2">
      <c r="A2786" s="727">
        <v>43181</v>
      </c>
      <c r="B2786" s="723">
        <v>9.69</v>
      </c>
    </row>
    <row r="2787" spans="1:2">
      <c r="A2787" s="727">
        <v>43182</v>
      </c>
      <c r="B2787" s="723">
        <v>9.6766649999999998</v>
      </c>
    </row>
    <row r="2788" spans="1:2">
      <c r="A2788" s="727">
        <v>43185</v>
      </c>
      <c r="B2788" s="723">
        <v>9.6499989999999993</v>
      </c>
    </row>
    <row r="2789" spans="1:2">
      <c r="A2789" s="727">
        <v>43186</v>
      </c>
      <c r="B2789" s="723">
        <v>9.6533320000000007</v>
      </c>
    </row>
    <row r="2790" spans="1:2">
      <c r="A2790" s="727">
        <v>43187</v>
      </c>
      <c r="B2790" s="723">
        <v>9.5833320000000004</v>
      </c>
    </row>
    <row r="2791" spans="1:2">
      <c r="A2791" s="727">
        <v>43188</v>
      </c>
      <c r="B2791" s="723">
        <v>9.6033329999999992</v>
      </c>
    </row>
    <row r="2792" spans="1:2">
      <c r="A2792" s="727">
        <v>43192</v>
      </c>
      <c r="B2792" s="723">
        <v>9.466666</v>
      </c>
    </row>
    <row r="2793" spans="1:2">
      <c r="A2793" s="727">
        <v>43193</v>
      </c>
      <c r="B2793" s="723">
        <v>9.7199989999999996</v>
      </c>
    </row>
    <row r="2794" spans="1:2">
      <c r="A2794" s="727">
        <v>43194</v>
      </c>
      <c r="B2794" s="723">
        <v>9.8666660000000004</v>
      </c>
    </row>
    <row r="2795" spans="1:2">
      <c r="A2795" s="727">
        <v>43195</v>
      </c>
      <c r="B2795" s="723">
        <v>10.033333000000001</v>
      </c>
    </row>
    <row r="2796" spans="1:2">
      <c r="A2796" s="727">
        <v>43196</v>
      </c>
      <c r="B2796" s="723">
        <v>9.89</v>
      </c>
    </row>
    <row r="2797" spans="1:2">
      <c r="A2797" s="727">
        <v>43199</v>
      </c>
      <c r="B2797" s="723">
        <v>9.6799990000000005</v>
      </c>
    </row>
    <row r="2798" spans="1:2">
      <c r="A2798" s="727">
        <v>43200</v>
      </c>
      <c r="B2798" s="723">
        <v>9.8133330000000001</v>
      </c>
    </row>
    <row r="2799" spans="1:2">
      <c r="A2799" s="727">
        <v>43201</v>
      </c>
      <c r="B2799" s="723">
        <v>9.6733320000000003</v>
      </c>
    </row>
    <row r="2800" spans="1:2">
      <c r="A2800" s="727">
        <v>43202</v>
      </c>
      <c r="B2800" s="723">
        <v>9.9166659999999993</v>
      </c>
    </row>
    <row r="2801" spans="1:2">
      <c r="A2801" s="727">
        <v>43203</v>
      </c>
      <c r="B2801" s="723">
        <v>9.966666</v>
      </c>
    </row>
    <row r="2802" spans="1:2">
      <c r="A2802" s="727">
        <v>43206</v>
      </c>
      <c r="B2802" s="723">
        <v>9.8833319999999993</v>
      </c>
    </row>
    <row r="2803" spans="1:2">
      <c r="A2803" s="727">
        <v>43207</v>
      </c>
      <c r="B2803" s="723">
        <v>10.213333</v>
      </c>
    </row>
    <row r="2804" spans="1:2">
      <c r="A2804" s="727">
        <v>43208</v>
      </c>
      <c r="B2804" s="723">
        <v>10.519999</v>
      </c>
    </row>
    <row r="2805" spans="1:2">
      <c r="A2805" s="727">
        <v>43209</v>
      </c>
      <c r="B2805" s="723">
        <v>10.666665999999999</v>
      </c>
    </row>
    <row r="2806" spans="1:2">
      <c r="A2806" s="727">
        <v>43210</v>
      </c>
      <c r="B2806" s="723">
        <v>10.649998999999999</v>
      </c>
    </row>
    <row r="2807" spans="1:2">
      <c r="A2807" s="727">
        <v>43213</v>
      </c>
      <c r="B2807" s="723">
        <v>10.649998999999999</v>
      </c>
    </row>
    <row r="2808" spans="1:2">
      <c r="A2808" s="727">
        <v>43214</v>
      </c>
      <c r="B2808" s="723">
        <v>10.649998999999999</v>
      </c>
    </row>
    <row r="2809" spans="1:2">
      <c r="A2809" s="727">
        <v>43215</v>
      </c>
      <c r="B2809" s="723">
        <v>10.569998999999999</v>
      </c>
    </row>
    <row r="2810" spans="1:2">
      <c r="A2810" s="727">
        <v>43216</v>
      </c>
      <c r="B2810" s="723">
        <v>10.673332</v>
      </c>
    </row>
    <row r="2811" spans="1:2">
      <c r="A2811" s="727">
        <v>43217</v>
      </c>
      <c r="B2811" s="723">
        <v>10.686666000000001</v>
      </c>
    </row>
    <row r="2812" spans="1:2">
      <c r="A2812" s="727">
        <v>43220</v>
      </c>
      <c r="B2812" s="723">
        <v>10.666665999999999</v>
      </c>
    </row>
    <row r="2813" spans="1:2">
      <c r="A2813" s="727">
        <v>43222</v>
      </c>
      <c r="B2813" s="723">
        <v>10.383331999999999</v>
      </c>
    </row>
    <row r="2814" spans="1:2">
      <c r="A2814" s="727">
        <v>43223</v>
      </c>
      <c r="B2814" s="723">
        <v>10.379999</v>
      </c>
    </row>
    <row r="2815" spans="1:2">
      <c r="A2815" s="727">
        <v>43224</v>
      </c>
      <c r="B2815" s="723">
        <v>10.383331999999999</v>
      </c>
    </row>
    <row r="2816" spans="1:2">
      <c r="A2816" s="727">
        <v>43227</v>
      </c>
      <c r="B2816" s="723">
        <v>9.9733319999999992</v>
      </c>
    </row>
    <row r="2817" spans="1:2">
      <c r="A2817" s="727">
        <v>43228</v>
      </c>
      <c r="B2817" s="723">
        <v>10.156666</v>
      </c>
    </row>
    <row r="2818" spans="1:2">
      <c r="A2818" s="727">
        <v>43229</v>
      </c>
      <c r="B2818" s="723">
        <v>10.166665999999999</v>
      </c>
    </row>
    <row r="2819" spans="1:2">
      <c r="A2819" s="727">
        <v>43230</v>
      </c>
      <c r="B2819" s="723">
        <v>10.533333000000001</v>
      </c>
    </row>
    <row r="2820" spans="1:2">
      <c r="A2820" s="727">
        <v>43231</v>
      </c>
      <c r="B2820" s="723">
        <v>10.176665</v>
      </c>
    </row>
    <row r="2821" spans="1:2">
      <c r="A2821" s="727">
        <v>43234</v>
      </c>
      <c r="B2821" s="723">
        <v>9.9566660000000002</v>
      </c>
    </row>
    <row r="2822" spans="1:2">
      <c r="A2822" s="727">
        <v>43235</v>
      </c>
      <c r="B2822" s="723">
        <v>9.7966660000000001</v>
      </c>
    </row>
    <row r="2823" spans="1:2">
      <c r="A2823" s="727">
        <v>43236</v>
      </c>
      <c r="B2823" s="723">
        <v>10.023332999999999</v>
      </c>
    </row>
    <row r="2824" spans="1:2">
      <c r="A2824" s="727">
        <v>43237</v>
      </c>
      <c r="B2824" s="723">
        <v>9.8099989999999995</v>
      </c>
    </row>
    <row r="2825" spans="1:2">
      <c r="A2825" s="727">
        <v>43238</v>
      </c>
      <c r="B2825" s="723">
        <v>9.6933330000000009</v>
      </c>
    </row>
    <row r="2826" spans="1:2">
      <c r="A2826" s="727">
        <v>43241</v>
      </c>
      <c r="B2826" s="723">
        <v>9.6799990000000005</v>
      </c>
    </row>
    <row r="2827" spans="1:2">
      <c r="A2827" s="727">
        <v>43242</v>
      </c>
      <c r="B2827" s="723">
        <v>9.6633320000000005</v>
      </c>
    </row>
    <row r="2828" spans="1:2">
      <c r="A2828" s="727">
        <v>43243</v>
      </c>
      <c r="B2828" s="723">
        <v>9.5699989999999993</v>
      </c>
    </row>
    <row r="2829" spans="1:2">
      <c r="A2829" s="727">
        <v>43244</v>
      </c>
      <c r="B2829" s="723">
        <v>9.6499989999999993</v>
      </c>
    </row>
    <row r="2830" spans="1:2">
      <c r="A2830" s="727">
        <v>43245</v>
      </c>
      <c r="B2830" s="723">
        <v>9.7299989999999994</v>
      </c>
    </row>
    <row r="2831" spans="1:2">
      <c r="A2831" s="727">
        <v>43248</v>
      </c>
      <c r="B2831" s="723">
        <v>9.0833320000000004</v>
      </c>
    </row>
    <row r="2832" spans="1:2">
      <c r="A2832" s="727">
        <v>43249</v>
      </c>
      <c r="B2832" s="723">
        <v>9.2499990000000007</v>
      </c>
    </row>
    <row r="2833" spans="1:2">
      <c r="A2833" s="727">
        <v>43250</v>
      </c>
      <c r="B2833" s="723">
        <v>9.3499990000000004</v>
      </c>
    </row>
    <row r="2834" spans="1:2">
      <c r="A2834" s="727">
        <v>43252</v>
      </c>
      <c r="B2834" s="723">
        <v>9.5166660000000007</v>
      </c>
    </row>
    <row r="2835" spans="1:2">
      <c r="A2835" s="727">
        <v>43255</v>
      </c>
      <c r="B2835" s="723">
        <v>9.6666659999999993</v>
      </c>
    </row>
    <row r="2836" spans="1:2">
      <c r="A2836" s="727">
        <v>43256</v>
      </c>
      <c r="B2836" s="723">
        <v>9.4099989999999991</v>
      </c>
    </row>
    <row r="2837" spans="1:2">
      <c r="A2837" s="727">
        <v>43257</v>
      </c>
      <c r="B2837" s="723">
        <v>9.3333329999999997</v>
      </c>
    </row>
    <row r="2838" spans="1:2">
      <c r="A2838" s="727">
        <v>43258</v>
      </c>
      <c r="B2838" s="723">
        <v>9.0833320000000004</v>
      </c>
    </row>
    <row r="2839" spans="1:2">
      <c r="A2839" s="727">
        <v>43259</v>
      </c>
      <c r="B2839" s="723">
        <v>9.1999999999999993</v>
      </c>
    </row>
    <row r="2840" spans="1:2">
      <c r="A2840" s="727">
        <v>43262</v>
      </c>
      <c r="B2840" s="723">
        <v>9.1433319999999991</v>
      </c>
    </row>
    <row r="2841" spans="1:2">
      <c r="A2841" s="727">
        <v>43263</v>
      </c>
      <c r="B2841" s="723">
        <v>9.119999</v>
      </c>
    </row>
    <row r="2842" spans="1:2">
      <c r="A2842" s="727">
        <v>43264</v>
      </c>
      <c r="B2842" s="723">
        <v>9.1999999999999993</v>
      </c>
    </row>
    <row r="2843" spans="1:2">
      <c r="A2843" s="727">
        <v>43265</v>
      </c>
      <c r="B2843" s="723">
        <v>9.1033329999999992</v>
      </c>
    </row>
    <row r="2844" spans="1:2">
      <c r="A2844" s="727">
        <v>43266</v>
      </c>
      <c r="B2844" s="723">
        <v>9.2499990000000007</v>
      </c>
    </row>
    <row r="2845" spans="1:2">
      <c r="A2845" s="727">
        <v>43269</v>
      </c>
      <c r="B2845" s="723">
        <v>8.853332</v>
      </c>
    </row>
    <row r="2846" spans="1:2">
      <c r="A2846" s="727">
        <v>43270</v>
      </c>
      <c r="B2846" s="723">
        <v>8.8333329999999997</v>
      </c>
    </row>
    <row r="2847" spans="1:2">
      <c r="A2847" s="727">
        <v>43271</v>
      </c>
      <c r="B2847" s="723">
        <v>9.0299990000000001</v>
      </c>
    </row>
    <row r="2848" spans="1:2">
      <c r="A2848" s="727">
        <v>43272</v>
      </c>
      <c r="B2848" s="723">
        <v>9.0499989999999997</v>
      </c>
    </row>
    <row r="2849" spans="1:2">
      <c r="A2849" s="727">
        <v>43273</v>
      </c>
      <c r="B2849" s="723">
        <v>9</v>
      </c>
    </row>
    <row r="2850" spans="1:2">
      <c r="A2850" s="727">
        <v>43276</v>
      </c>
      <c r="B2850" s="723">
        <v>8.9033329999999999</v>
      </c>
    </row>
    <row r="2851" spans="1:2">
      <c r="A2851" s="727">
        <v>43277</v>
      </c>
      <c r="B2851" s="723">
        <v>9.2599990000000005</v>
      </c>
    </row>
    <row r="2852" spans="1:2">
      <c r="A2852" s="727">
        <v>43278</v>
      </c>
      <c r="B2852" s="723">
        <v>9.233333</v>
      </c>
    </row>
    <row r="2853" spans="1:2">
      <c r="A2853" s="727">
        <v>43279</v>
      </c>
      <c r="B2853" s="723">
        <v>9.2066660000000002</v>
      </c>
    </row>
    <row r="2854" spans="1:2">
      <c r="A2854" s="727">
        <v>43280</v>
      </c>
      <c r="B2854" s="723">
        <v>9.0666659999999997</v>
      </c>
    </row>
    <row r="2855" spans="1:2">
      <c r="A2855" s="727">
        <v>43283</v>
      </c>
      <c r="B2855" s="723">
        <v>9.0033329999999996</v>
      </c>
    </row>
    <row r="2856" spans="1:2">
      <c r="A2856" s="727">
        <v>43284</v>
      </c>
      <c r="B2856" s="723">
        <v>9.1166660000000004</v>
      </c>
    </row>
    <row r="2857" spans="1:2">
      <c r="A2857" s="727">
        <v>43285</v>
      </c>
      <c r="B2857" s="723">
        <v>9.1666659999999993</v>
      </c>
    </row>
    <row r="2858" spans="1:2">
      <c r="A2858" s="727">
        <v>43286</v>
      </c>
      <c r="B2858" s="723">
        <v>9.2666660000000007</v>
      </c>
    </row>
    <row r="2859" spans="1:2">
      <c r="A2859" s="727">
        <v>43287</v>
      </c>
      <c r="B2859" s="723">
        <v>9.216666</v>
      </c>
    </row>
    <row r="2860" spans="1:2">
      <c r="A2860" s="727">
        <v>43291</v>
      </c>
      <c r="B2860" s="723">
        <v>9.3966659999999997</v>
      </c>
    </row>
    <row r="2861" spans="1:2">
      <c r="A2861" s="727">
        <v>43292</v>
      </c>
      <c r="B2861" s="723">
        <v>9.3333329999999997</v>
      </c>
    </row>
    <row r="2862" spans="1:2">
      <c r="A2862" s="727">
        <v>43293</v>
      </c>
      <c r="B2862" s="723">
        <v>9.3566660000000006</v>
      </c>
    </row>
    <row r="2863" spans="1:2">
      <c r="A2863" s="727">
        <v>43294</v>
      </c>
      <c r="B2863" s="723">
        <v>9.4166659999999993</v>
      </c>
    </row>
    <row r="2864" spans="1:2">
      <c r="A2864" s="727">
        <v>43297</v>
      </c>
      <c r="B2864" s="723">
        <v>9.4166659999999993</v>
      </c>
    </row>
    <row r="2865" spans="1:2">
      <c r="A2865" s="727">
        <v>43298</v>
      </c>
      <c r="B2865" s="723">
        <v>9.7033330000000007</v>
      </c>
    </row>
    <row r="2866" spans="1:2">
      <c r="A2866" s="727">
        <v>43299</v>
      </c>
      <c r="B2866" s="723">
        <v>9.7966660000000001</v>
      </c>
    </row>
    <row r="2867" spans="1:2">
      <c r="A2867" s="727">
        <v>43300</v>
      </c>
      <c r="B2867" s="723">
        <v>9.7499990000000007</v>
      </c>
    </row>
    <row r="2868" spans="1:2">
      <c r="A2868" s="727">
        <v>43301</v>
      </c>
      <c r="B2868" s="723">
        <v>9.9433319999999998</v>
      </c>
    </row>
    <row r="2869" spans="1:2">
      <c r="A2869" s="727">
        <v>43304</v>
      </c>
      <c r="B2869" s="723">
        <v>9.9699989999999996</v>
      </c>
    </row>
    <row r="2870" spans="1:2">
      <c r="A2870" s="727">
        <v>43305</v>
      </c>
      <c r="B2870" s="723">
        <v>10.063332000000001</v>
      </c>
    </row>
    <row r="2871" spans="1:2">
      <c r="A2871" s="727">
        <v>43306</v>
      </c>
      <c r="B2871" s="723">
        <v>10.379999</v>
      </c>
    </row>
    <row r="2872" spans="1:2">
      <c r="A2872" s="727">
        <v>43307</v>
      </c>
      <c r="B2872" s="723">
        <v>10.183332</v>
      </c>
    </row>
    <row r="2873" spans="1:2">
      <c r="A2873" s="727">
        <v>43308</v>
      </c>
      <c r="B2873" s="723">
        <v>10.183332</v>
      </c>
    </row>
    <row r="2874" spans="1:2">
      <c r="A2874" s="727">
        <v>43311</v>
      </c>
      <c r="B2874" s="723">
        <v>10.283332</v>
      </c>
    </row>
    <row r="2875" spans="1:2">
      <c r="A2875" s="727">
        <v>43312</v>
      </c>
      <c r="B2875" s="723">
        <v>9.8199989999999993</v>
      </c>
    </row>
    <row r="2876" spans="1:2">
      <c r="A2876" s="727">
        <v>43313</v>
      </c>
      <c r="B2876" s="723">
        <v>9.9166659999999993</v>
      </c>
    </row>
    <row r="2877" spans="1:2">
      <c r="A2877" s="727">
        <v>43314</v>
      </c>
      <c r="B2877" s="723">
        <v>9.5966660000000008</v>
      </c>
    </row>
    <row r="2878" spans="1:2">
      <c r="A2878" s="727">
        <v>43315</v>
      </c>
      <c r="B2878" s="723">
        <v>9.5433319999999995</v>
      </c>
    </row>
    <row r="2879" spans="1:2">
      <c r="A2879" s="727">
        <v>43318</v>
      </c>
      <c r="B2879" s="723">
        <v>9.4</v>
      </c>
    </row>
    <row r="2880" spans="1:2">
      <c r="A2880" s="727">
        <v>43319</v>
      </c>
      <c r="B2880" s="723">
        <v>9.2833319999999997</v>
      </c>
    </row>
    <row r="2881" spans="1:2">
      <c r="A2881" s="727">
        <v>43320</v>
      </c>
      <c r="B2881" s="723">
        <v>9.2666660000000007</v>
      </c>
    </row>
    <row r="2882" spans="1:2">
      <c r="A2882" s="727">
        <v>43321</v>
      </c>
      <c r="B2882" s="723">
        <v>9.3466660000000008</v>
      </c>
    </row>
    <row r="2883" spans="1:2">
      <c r="A2883" s="727">
        <v>43322</v>
      </c>
      <c r="B2883" s="723">
        <v>9.1999999999999993</v>
      </c>
    </row>
    <row r="2884" spans="1:2">
      <c r="A2884" s="727">
        <v>43325</v>
      </c>
      <c r="B2884" s="723">
        <v>9.2233330000000002</v>
      </c>
    </row>
    <row r="2885" spans="1:2">
      <c r="A2885" s="727">
        <v>43326</v>
      </c>
      <c r="B2885" s="723">
        <v>9.3933330000000002</v>
      </c>
    </row>
    <row r="2886" spans="1:2">
      <c r="A2886" s="727">
        <v>43327</v>
      </c>
      <c r="B2886" s="723">
        <v>9.3333329999999997</v>
      </c>
    </row>
    <row r="2887" spans="1:2">
      <c r="A2887" s="727">
        <v>43328</v>
      </c>
      <c r="B2887" s="723">
        <v>9.2133330000000004</v>
      </c>
    </row>
    <row r="2888" spans="1:2">
      <c r="A2888" s="727">
        <v>43329</v>
      </c>
      <c r="B2888" s="723">
        <v>9.1666659999999993</v>
      </c>
    </row>
    <row r="2889" spans="1:2">
      <c r="A2889" s="727">
        <v>43332</v>
      </c>
      <c r="B2889" s="723">
        <v>9.1966660000000005</v>
      </c>
    </row>
    <row r="2890" spans="1:2">
      <c r="A2890" s="727">
        <v>43333</v>
      </c>
      <c r="B2890" s="723">
        <v>9.0133329999999994</v>
      </c>
    </row>
    <row r="2891" spans="1:2">
      <c r="A2891" s="727">
        <v>43334</v>
      </c>
      <c r="B2891" s="723">
        <v>9.2433320000000005</v>
      </c>
    </row>
    <row r="2892" spans="1:2">
      <c r="A2892" s="727">
        <v>43335</v>
      </c>
      <c r="B2892" s="723">
        <v>9.0333330000000007</v>
      </c>
    </row>
    <row r="2893" spans="1:2">
      <c r="A2893" s="727">
        <v>43336</v>
      </c>
      <c r="B2893" s="723">
        <v>8.9399990000000003</v>
      </c>
    </row>
    <row r="2894" spans="1:2">
      <c r="A2894" s="727">
        <v>43339</v>
      </c>
      <c r="B2894" s="723">
        <v>9.19</v>
      </c>
    </row>
    <row r="2895" spans="1:2">
      <c r="A2895" s="727">
        <v>43340</v>
      </c>
      <c r="B2895" s="723">
        <v>9.1933330000000009</v>
      </c>
    </row>
    <row r="2896" spans="1:2">
      <c r="A2896" s="727">
        <v>43341</v>
      </c>
      <c r="B2896" s="723">
        <v>9</v>
      </c>
    </row>
    <row r="2897" spans="1:2">
      <c r="A2897" s="727">
        <v>43342</v>
      </c>
      <c r="B2897" s="723">
        <v>8.8333329999999997</v>
      </c>
    </row>
    <row r="2898" spans="1:2">
      <c r="A2898" s="727">
        <v>43343</v>
      </c>
      <c r="B2898" s="723">
        <v>8.8799989999999998</v>
      </c>
    </row>
    <row r="2899" spans="1:2">
      <c r="A2899" s="727">
        <v>43346</v>
      </c>
      <c r="B2899" s="723">
        <v>8.6833320000000001</v>
      </c>
    </row>
    <row r="2900" spans="1:2">
      <c r="A2900" s="727">
        <v>43347</v>
      </c>
      <c r="B2900" s="723">
        <v>8.6966660000000005</v>
      </c>
    </row>
    <row r="2901" spans="1:2">
      <c r="A2901" s="727">
        <v>43348</v>
      </c>
      <c r="B2901" s="723">
        <v>8.7666660000000007</v>
      </c>
    </row>
    <row r="2902" spans="1:2">
      <c r="A2902" s="727">
        <v>43349</v>
      </c>
      <c r="B2902" s="723">
        <v>8.5299990000000001</v>
      </c>
    </row>
    <row r="2903" spans="1:2">
      <c r="A2903" s="727">
        <v>43353</v>
      </c>
      <c r="B2903" s="723">
        <v>8.6433319999999991</v>
      </c>
    </row>
    <row r="2904" spans="1:2">
      <c r="A2904" s="727">
        <v>43354</v>
      </c>
      <c r="B2904" s="723">
        <v>8.3333329999999997</v>
      </c>
    </row>
    <row r="2905" spans="1:2">
      <c r="A2905" s="727">
        <v>43355</v>
      </c>
      <c r="B2905" s="723">
        <v>8.233333</v>
      </c>
    </row>
    <row r="2906" spans="1:2">
      <c r="A2906" s="727">
        <v>43356</v>
      </c>
      <c r="B2906" s="723">
        <v>8.136666</v>
      </c>
    </row>
    <row r="2907" spans="1:2">
      <c r="A2907" s="727">
        <v>43357</v>
      </c>
      <c r="B2907" s="723">
        <v>7.9333330000000002</v>
      </c>
    </row>
    <row r="2908" spans="1:2">
      <c r="A2908" s="727">
        <v>43360</v>
      </c>
      <c r="B2908" s="723">
        <v>8.0666659999999997</v>
      </c>
    </row>
    <row r="2909" spans="1:2">
      <c r="A2909" s="727">
        <v>43361</v>
      </c>
      <c r="B2909" s="723">
        <v>8.19</v>
      </c>
    </row>
    <row r="2910" spans="1:2">
      <c r="A2910" s="727">
        <v>43362</v>
      </c>
      <c r="B2910" s="723">
        <v>8.1633320000000005</v>
      </c>
    </row>
    <row r="2911" spans="1:2">
      <c r="A2911" s="727">
        <v>43363</v>
      </c>
      <c r="B2911" s="723">
        <v>8.2499990000000007</v>
      </c>
    </row>
    <row r="2912" spans="1:2">
      <c r="A2912" s="727">
        <v>43364</v>
      </c>
      <c r="B2912" s="723">
        <v>8.2266659999999998</v>
      </c>
    </row>
    <row r="2913" spans="1:2">
      <c r="A2913" s="727">
        <v>43367</v>
      </c>
      <c r="B2913" s="723">
        <v>8.0633320000000008</v>
      </c>
    </row>
    <row r="2914" spans="1:2">
      <c r="A2914" s="727">
        <v>43368</v>
      </c>
      <c r="B2914" s="723">
        <v>8.1166660000000004</v>
      </c>
    </row>
    <row r="2915" spans="1:2">
      <c r="A2915" s="727">
        <v>43369</v>
      </c>
      <c r="B2915" s="723">
        <v>8.4166659999999993</v>
      </c>
    </row>
    <row r="2916" spans="1:2">
      <c r="A2916" s="727">
        <v>43370</v>
      </c>
      <c r="B2916" s="723">
        <v>8.386666</v>
      </c>
    </row>
    <row r="2917" spans="1:2">
      <c r="A2917" s="727">
        <v>43371</v>
      </c>
      <c r="B2917" s="723">
        <v>8.3666660000000004</v>
      </c>
    </row>
    <row r="2918" spans="1:2">
      <c r="A2918" s="727">
        <v>43374</v>
      </c>
      <c r="B2918" s="723">
        <v>8.4</v>
      </c>
    </row>
    <row r="2919" spans="1:2">
      <c r="A2919" s="727">
        <v>43375</v>
      </c>
      <c r="B2919" s="723">
        <v>8.5</v>
      </c>
    </row>
    <row r="2920" spans="1:2">
      <c r="A2920" s="727">
        <v>43376</v>
      </c>
      <c r="B2920" s="723">
        <v>8.619999</v>
      </c>
    </row>
    <row r="2921" spans="1:2">
      <c r="A2921" s="727">
        <v>43377</v>
      </c>
      <c r="B2921" s="723">
        <v>8.449999</v>
      </c>
    </row>
    <row r="2922" spans="1:2">
      <c r="A2922" s="727">
        <v>43378</v>
      </c>
      <c r="B2922" s="723">
        <v>8.39</v>
      </c>
    </row>
    <row r="2923" spans="1:2">
      <c r="A2923" s="727">
        <v>43381</v>
      </c>
      <c r="B2923" s="723">
        <v>8.6266660000000002</v>
      </c>
    </row>
    <row r="2924" spans="1:2">
      <c r="A2924" s="727">
        <v>43382</v>
      </c>
      <c r="B2924" s="723">
        <v>8.5499989999999997</v>
      </c>
    </row>
    <row r="2925" spans="1:2">
      <c r="A2925" s="727">
        <v>43383</v>
      </c>
      <c r="B2925" s="723">
        <v>8.3666660000000004</v>
      </c>
    </row>
    <row r="2926" spans="1:2">
      <c r="A2926" s="727">
        <v>43384</v>
      </c>
      <c r="B2926" s="723">
        <v>8.3666660000000004</v>
      </c>
    </row>
    <row r="2927" spans="1:2">
      <c r="A2927" s="727">
        <v>43388</v>
      </c>
      <c r="B2927" s="723">
        <v>8.1499989999999993</v>
      </c>
    </row>
    <row r="2928" spans="1:2">
      <c r="A2928" s="727">
        <v>43389</v>
      </c>
      <c r="B2928" s="723">
        <v>8.1266660000000002</v>
      </c>
    </row>
    <row r="2929" spans="1:2">
      <c r="A2929" s="727">
        <v>43390</v>
      </c>
      <c r="B2929" s="723">
        <v>8.2499990000000007</v>
      </c>
    </row>
    <row r="2930" spans="1:2">
      <c r="A2930" s="727">
        <v>43391</v>
      </c>
      <c r="B2930" s="723">
        <v>8.4066659999999995</v>
      </c>
    </row>
    <row r="2931" spans="1:2">
      <c r="A2931" s="727">
        <v>43392</v>
      </c>
      <c r="B2931" s="723">
        <v>8.6666659999999993</v>
      </c>
    </row>
    <row r="2932" spans="1:2">
      <c r="A2932" s="727">
        <v>43395</v>
      </c>
      <c r="B2932" s="723">
        <v>9.1133330000000008</v>
      </c>
    </row>
    <row r="2933" spans="1:2">
      <c r="A2933" s="727">
        <v>43396</v>
      </c>
      <c r="B2933" s="723">
        <v>8.5</v>
      </c>
    </row>
    <row r="2934" spans="1:2">
      <c r="A2934" s="727">
        <v>43397</v>
      </c>
      <c r="B2934" s="723">
        <v>8.5399989999999999</v>
      </c>
    </row>
    <row r="2935" spans="1:2">
      <c r="A2935" s="727">
        <v>43398</v>
      </c>
      <c r="B2935" s="723">
        <v>8.6066660000000006</v>
      </c>
    </row>
    <row r="2936" spans="1:2">
      <c r="A2936" s="727">
        <v>43399</v>
      </c>
      <c r="B2936" s="723">
        <v>8.4599989999999998</v>
      </c>
    </row>
    <row r="2937" spans="1:2">
      <c r="A2937" s="727">
        <v>43402</v>
      </c>
      <c r="B2937" s="723">
        <v>8.2599990000000005</v>
      </c>
    </row>
    <row r="2938" spans="1:2">
      <c r="A2938" s="727">
        <v>43403</v>
      </c>
      <c r="B2938" s="723">
        <v>8.5033329999999996</v>
      </c>
    </row>
    <row r="2939" spans="1:2">
      <c r="A2939" s="727">
        <v>43404</v>
      </c>
      <c r="B2939" s="723">
        <v>8.3666660000000004</v>
      </c>
    </row>
    <row r="2940" spans="1:2">
      <c r="A2940" s="727">
        <v>43405</v>
      </c>
      <c r="B2940" s="723">
        <v>8.8566660000000006</v>
      </c>
    </row>
    <row r="2941" spans="1:2">
      <c r="A2941" s="727">
        <v>43409</v>
      </c>
      <c r="B2941" s="723">
        <v>8.7499990000000007</v>
      </c>
    </row>
    <row r="2942" spans="1:2">
      <c r="A2942" s="727">
        <v>43410</v>
      </c>
      <c r="B2942" s="723">
        <v>8.5699989999999993</v>
      </c>
    </row>
    <row r="2943" spans="1:2">
      <c r="A2943" s="727">
        <v>43411</v>
      </c>
      <c r="B2943" s="723">
        <v>8.466666</v>
      </c>
    </row>
    <row r="2944" spans="1:2">
      <c r="A2944" s="727">
        <v>43412</v>
      </c>
      <c r="B2944" s="723">
        <v>8.1999999999999993</v>
      </c>
    </row>
    <row r="2945" spans="1:2">
      <c r="A2945" s="727">
        <v>43413</v>
      </c>
      <c r="B2945" s="723">
        <v>8.3799989999999998</v>
      </c>
    </row>
    <row r="2946" spans="1:2">
      <c r="A2946" s="727">
        <v>43416</v>
      </c>
      <c r="B2946" s="723">
        <v>8</v>
      </c>
    </row>
    <row r="2947" spans="1:2">
      <c r="A2947" s="727">
        <v>43417</v>
      </c>
      <c r="B2947" s="723">
        <v>7.9166660000000002</v>
      </c>
    </row>
    <row r="2948" spans="1:2">
      <c r="A2948" s="727">
        <v>43418</v>
      </c>
      <c r="B2948" s="723">
        <v>8.3833319999999993</v>
      </c>
    </row>
    <row r="2949" spans="1:2">
      <c r="A2949" s="727">
        <v>43420</v>
      </c>
      <c r="B2949" s="723">
        <v>8.5366660000000003</v>
      </c>
    </row>
    <row r="2950" spans="1:2">
      <c r="A2950" s="727">
        <v>43423</v>
      </c>
      <c r="B2950" s="723">
        <v>8.6833320000000001</v>
      </c>
    </row>
    <row r="2951" spans="1:2">
      <c r="A2951" s="727">
        <v>43425</v>
      </c>
      <c r="B2951" s="723">
        <v>8.5799990000000008</v>
      </c>
    </row>
    <row r="2952" spans="1:2">
      <c r="A2952" s="727">
        <v>43426</v>
      </c>
      <c r="B2952" s="723">
        <v>8.6999999999999993</v>
      </c>
    </row>
    <row r="2953" spans="1:2">
      <c r="A2953" s="727">
        <v>43427</v>
      </c>
      <c r="B2953" s="723">
        <v>8.6333330000000004</v>
      </c>
    </row>
    <row r="2954" spans="1:2">
      <c r="A2954" s="727">
        <v>43430</v>
      </c>
      <c r="B2954" s="723">
        <v>9.3199989999999993</v>
      </c>
    </row>
    <row r="2955" spans="1:2">
      <c r="A2955" s="727">
        <v>43431</v>
      </c>
      <c r="B2955" s="723">
        <v>9.3666660000000004</v>
      </c>
    </row>
    <row r="2956" spans="1:2">
      <c r="A2956" s="727">
        <v>43432</v>
      </c>
      <c r="B2956" s="723">
        <v>9.733333</v>
      </c>
    </row>
    <row r="2957" spans="1:2">
      <c r="A2957" s="727">
        <v>43433</v>
      </c>
      <c r="B2957" s="723">
        <v>9.7666660000000007</v>
      </c>
    </row>
    <row r="2958" spans="1:2">
      <c r="A2958" s="727">
        <v>43434</v>
      </c>
      <c r="B2958" s="723">
        <v>9.6666659999999993</v>
      </c>
    </row>
    <row r="2959" spans="1:2">
      <c r="A2959" s="727">
        <v>43437</v>
      </c>
      <c r="B2959" s="723">
        <v>9.9466660000000005</v>
      </c>
    </row>
    <row r="2960" spans="1:2">
      <c r="A2960" s="727">
        <v>43438</v>
      </c>
      <c r="B2960" s="723">
        <v>9.7666660000000007</v>
      </c>
    </row>
    <row r="2961" spans="1:2">
      <c r="A2961" s="727">
        <v>43439</v>
      </c>
      <c r="B2961" s="723">
        <v>9.7133330000000004</v>
      </c>
    </row>
    <row r="2962" spans="1:2">
      <c r="A2962" s="727">
        <v>43440</v>
      </c>
      <c r="B2962" s="723">
        <v>9.6666659999999993</v>
      </c>
    </row>
    <row r="2963" spans="1:2">
      <c r="A2963" s="727">
        <v>43441</v>
      </c>
      <c r="B2963" s="723">
        <v>9.6666659999999993</v>
      </c>
    </row>
    <row r="2964" spans="1:2">
      <c r="A2964" s="727">
        <v>43444</v>
      </c>
      <c r="B2964" s="723">
        <v>9.466666</v>
      </c>
    </row>
    <row r="2965" spans="1:2">
      <c r="A2965" s="727">
        <v>43445</v>
      </c>
      <c r="B2965" s="723">
        <v>9.4</v>
      </c>
    </row>
    <row r="2966" spans="1:2">
      <c r="A2966" s="727">
        <v>43446</v>
      </c>
      <c r="B2966" s="723">
        <v>9.5366660000000003</v>
      </c>
    </row>
    <row r="2967" spans="1:2">
      <c r="A2967" s="727">
        <v>43447</v>
      </c>
      <c r="B2967" s="723">
        <v>9.3333329999999997</v>
      </c>
    </row>
    <row r="2968" spans="1:2">
      <c r="A2968" s="727">
        <v>43448</v>
      </c>
      <c r="B2968" s="723">
        <v>9.449999</v>
      </c>
    </row>
    <row r="2969" spans="1:2">
      <c r="A2969" s="727">
        <v>43451</v>
      </c>
      <c r="B2969" s="723">
        <v>9.3333329999999997</v>
      </c>
    </row>
    <row r="2970" spans="1:2">
      <c r="A2970" s="727">
        <v>43452</v>
      </c>
      <c r="B2970" s="723">
        <v>9.1299989999999998</v>
      </c>
    </row>
    <row r="2971" spans="1:2">
      <c r="A2971" s="727">
        <v>43453</v>
      </c>
      <c r="B2971" s="723">
        <v>9.2499990000000007</v>
      </c>
    </row>
    <row r="2972" spans="1:2">
      <c r="A2972" s="727">
        <v>43454</v>
      </c>
      <c r="B2972" s="723">
        <v>9.3433320000000002</v>
      </c>
    </row>
    <row r="2973" spans="1:2">
      <c r="A2973" s="727">
        <v>43455</v>
      </c>
      <c r="B2973" s="723">
        <v>9</v>
      </c>
    </row>
    <row r="2974" spans="1:2">
      <c r="A2974" s="727">
        <v>43460</v>
      </c>
      <c r="B2974" s="723">
        <v>9.1133330000000008</v>
      </c>
    </row>
    <row r="2975" spans="1:2">
      <c r="A2975" s="727">
        <v>43461</v>
      </c>
      <c r="B2975" s="723">
        <v>8.9733319999999992</v>
      </c>
    </row>
    <row r="2976" spans="1:2">
      <c r="A2976" s="727">
        <v>43462</v>
      </c>
      <c r="B2976" s="723">
        <v>9.0499989999999997</v>
      </c>
    </row>
    <row r="2977" spans="1:2">
      <c r="A2977" s="727">
        <v>43467</v>
      </c>
      <c r="B2977" s="723">
        <v>9.5499989999999997</v>
      </c>
    </row>
    <row r="2978" spans="1:2">
      <c r="A2978" s="727">
        <v>43468</v>
      </c>
      <c r="B2978" s="723">
        <v>9.7699990000000003</v>
      </c>
    </row>
    <row r="2979" spans="1:2">
      <c r="A2979" s="727">
        <v>43469</v>
      </c>
      <c r="B2979" s="723">
        <v>10.039999</v>
      </c>
    </row>
    <row r="2980" spans="1:2">
      <c r="A2980" s="727">
        <v>43472</v>
      </c>
      <c r="B2980" s="723">
        <v>9.8233329999999999</v>
      </c>
    </row>
    <row r="2981" spans="1:2">
      <c r="A2981" s="727">
        <v>43473</v>
      </c>
      <c r="B2981" s="723">
        <v>9.4233329999999995</v>
      </c>
    </row>
    <row r="2982" spans="1:2">
      <c r="A2982" s="727">
        <v>43474</v>
      </c>
      <c r="B2982" s="723">
        <v>9.7866660000000003</v>
      </c>
    </row>
    <row r="2983" spans="1:2">
      <c r="A2983" s="727">
        <v>43475</v>
      </c>
      <c r="B2983" s="723">
        <v>9.966666</v>
      </c>
    </row>
    <row r="2984" spans="1:2">
      <c r="A2984" s="727">
        <v>43476</v>
      </c>
      <c r="B2984" s="723">
        <v>10.063332000000001</v>
      </c>
    </row>
    <row r="2985" spans="1:2">
      <c r="A2985" s="727">
        <v>43479</v>
      </c>
      <c r="B2985" s="723">
        <v>10.356666000000001</v>
      </c>
    </row>
    <row r="2986" spans="1:2">
      <c r="A2986" s="727">
        <v>43480</v>
      </c>
      <c r="B2986" s="723">
        <v>10.673332</v>
      </c>
    </row>
    <row r="2987" spans="1:2">
      <c r="A2987" s="727">
        <v>43481</v>
      </c>
      <c r="B2987" s="723">
        <v>10.566666</v>
      </c>
    </row>
    <row r="2988" spans="1:2">
      <c r="A2988" s="727">
        <v>43482</v>
      </c>
      <c r="B2988" s="723">
        <v>10.833333</v>
      </c>
    </row>
    <row r="2989" spans="1:2">
      <c r="A2989" s="727">
        <v>43483</v>
      </c>
      <c r="B2989" s="723">
        <v>11.329999000000001</v>
      </c>
    </row>
    <row r="2990" spans="1:2">
      <c r="A2990" s="727">
        <v>43486</v>
      </c>
      <c r="B2990" s="723">
        <v>11.1</v>
      </c>
    </row>
    <row r="2991" spans="1:2">
      <c r="A2991" s="727">
        <v>43487</v>
      </c>
      <c r="B2991" s="723">
        <v>11.283332</v>
      </c>
    </row>
    <row r="2992" spans="1:2">
      <c r="A2992" s="727">
        <v>43488</v>
      </c>
      <c r="B2992" s="723">
        <v>11.346666000000001</v>
      </c>
    </row>
    <row r="2993" spans="1:2">
      <c r="A2993" s="727">
        <v>43489</v>
      </c>
      <c r="B2993" s="723">
        <v>11.2</v>
      </c>
    </row>
    <row r="2994" spans="1:2">
      <c r="A2994" s="727">
        <v>43493</v>
      </c>
      <c r="B2994" s="723">
        <v>10.8</v>
      </c>
    </row>
    <row r="2995" spans="1:2">
      <c r="A2995" s="727">
        <v>43494</v>
      </c>
      <c r="B2995" s="723">
        <v>10.926666000000001</v>
      </c>
    </row>
    <row r="2996" spans="1:2">
      <c r="A2996" s="727">
        <v>43495</v>
      </c>
      <c r="B2996" s="723">
        <v>10.956666</v>
      </c>
    </row>
    <row r="2997" spans="1:2">
      <c r="A2997" s="727">
        <v>43496</v>
      </c>
      <c r="B2997" s="723">
        <v>11.086665999999999</v>
      </c>
    </row>
    <row r="2998" spans="1:2">
      <c r="A2998" s="727">
        <v>43497</v>
      </c>
      <c r="B2998" s="723">
        <v>11.049999</v>
      </c>
    </row>
    <row r="2999" spans="1:2">
      <c r="A2999" s="727">
        <v>43500</v>
      </c>
      <c r="B2999" s="723">
        <v>11.133333</v>
      </c>
    </row>
    <row r="3000" spans="1:2">
      <c r="A3000" s="727">
        <v>43501</v>
      </c>
      <c r="B3000" s="723">
        <v>11.476665000000001</v>
      </c>
    </row>
    <row r="3001" spans="1:2">
      <c r="A3001" s="727">
        <v>43502</v>
      </c>
      <c r="B3001" s="723">
        <v>11.239998999999999</v>
      </c>
    </row>
    <row r="3002" spans="1:2">
      <c r="A3002" s="727">
        <v>43503</v>
      </c>
      <c r="B3002" s="723">
        <v>10.906666</v>
      </c>
    </row>
    <row r="3003" spans="1:2">
      <c r="A3003" s="727">
        <v>43504</v>
      </c>
      <c r="B3003" s="723">
        <v>10.766666000000001</v>
      </c>
    </row>
    <row r="3004" spans="1:2">
      <c r="A3004" s="727">
        <v>43507</v>
      </c>
      <c r="B3004" s="723">
        <v>10.793333000000001</v>
      </c>
    </row>
    <row r="3005" spans="1:2">
      <c r="A3005" s="727">
        <v>43508</v>
      </c>
      <c r="B3005" s="723">
        <v>10.496665999999999</v>
      </c>
    </row>
    <row r="3006" spans="1:2">
      <c r="A3006" s="727">
        <v>43509</v>
      </c>
      <c r="B3006" s="723">
        <v>10.6</v>
      </c>
    </row>
    <row r="3007" spans="1:2">
      <c r="A3007" s="727">
        <v>43510</v>
      </c>
      <c r="B3007" s="723">
        <v>10.859999</v>
      </c>
    </row>
    <row r="3008" spans="1:2">
      <c r="A3008" s="727">
        <v>43511</v>
      </c>
      <c r="B3008" s="723">
        <v>11.113333000000001</v>
      </c>
    </row>
    <row r="3009" spans="1:2">
      <c r="A3009" s="727">
        <v>43514</v>
      </c>
      <c r="B3009" s="723">
        <v>11.3</v>
      </c>
    </row>
    <row r="3010" spans="1:2">
      <c r="A3010" s="727">
        <v>43515</v>
      </c>
      <c r="B3010" s="723">
        <v>11.183332</v>
      </c>
    </row>
    <row r="3011" spans="1:2">
      <c r="A3011" s="727">
        <v>43516</v>
      </c>
      <c r="B3011" s="723">
        <v>11.453332</v>
      </c>
    </row>
    <row r="3012" spans="1:2">
      <c r="A3012" s="727">
        <v>43517</v>
      </c>
      <c r="B3012" s="723">
        <v>11.166665999999999</v>
      </c>
    </row>
    <row r="3013" spans="1:2">
      <c r="A3013" s="727">
        <v>43518</v>
      </c>
      <c r="B3013" s="723">
        <v>11.303333</v>
      </c>
    </row>
    <row r="3014" spans="1:2">
      <c r="A3014" s="727">
        <v>43521</v>
      </c>
      <c r="B3014" s="723">
        <v>11.466666</v>
      </c>
    </row>
    <row r="3015" spans="1:2">
      <c r="A3015" s="727">
        <v>43522</v>
      </c>
      <c r="B3015" s="723">
        <v>11.696666</v>
      </c>
    </row>
    <row r="3016" spans="1:2">
      <c r="A3016" s="727">
        <v>43523</v>
      </c>
      <c r="B3016" s="723">
        <v>11.923333</v>
      </c>
    </row>
    <row r="3017" spans="1:2">
      <c r="A3017" s="727">
        <v>43524</v>
      </c>
      <c r="B3017" s="723">
        <v>12.149998999999999</v>
      </c>
    </row>
    <row r="3018" spans="1:2">
      <c r="A3018" s="727">
        <v>43525</v>
      </c>
      <c r="B3018" s="723">
        <v>12.29</v>
      </c>
    </row>
    <row r="3019" spans="1:2">
      <c r="A3019" s="727">
        <v>43530</v>
      </c>
      <c r="B3019" s="723">
        <v>12.633333</v>
      </c>
    </row>
    <row r="3020" spans="1:2">
      <c r="A3020" s="727">
        <v>43531</v>
      </c>
      <c r="B3020" s="723">
        <v>12.293333000000001</v>
      </c>
    </row>
    <row r="3021" spans="1:2">
      <c r="A3021" s="727">
        <v>43532</v>
      </c>
      <c r="B3021" s="723">
        <v>12.19</v>
      </c>
    </row>
    <row r="3022" spans="1:2">
      <c r="A3022" s="727">
        <v>43535</v>
      </c>
      <c r="B3022" s="723">
        <v>12.126666</v>
      </c>
    </row>
    <row r="3023" spans="1:2">
      <c r="A3023" s="727">
        <v>43536</v>
      </c>
      <c r="B3023" s="723">
        <v>12.066666</v>
      </c>
    </row>
    <row r="3024" spans="1:2">
      <c r="A3024" s="727">
        <v>43537</v>
      </c>
      <c r="B3024" s="723">
        <v>12.333333</v>
      </c>
    </row>
    <row r="3025" spans="1:2">
      <c r="A3025" s="727">
        <v>43538</v>
      </c>
      <c r="B3025" s="723">
        <v>12.616666</v>
      </c>
    </row>
    <row r="3026" spans="1:2">
      <c r="A3026" s="727">
        <v>43539</v>
      </c>
      <c r="B3026" s="723">
        <v>12.369999</v>
      </c>
    </row>
    <row r="3027" spans="1:2">
      <c r="A3027" s="727">
        <v>43542</v>
      </c>
      <c r="B3027" s="723">
        <v>12.563332000000001</v>
      </c>
    </row>
    <row r="3028" spans="1:2">
      <c r="A3028" s="727">
        <v>43543</v>
      </c>
      <c r="B3028" s="723">
        <v>12.266666000000001</v>
      </c>
    </row>
    <row r="3029" spans="1:2">
      <c r="A3029" s="727">
        <v>43544</v>
      </c>
      <c r="B3029" s="723">
        <v>12.3</v>
      </c>
    </row>
    <row r="3030" spans="1:2">
      <c r="A3030" s="727">
        <v>43545</v>
      </c>
      <c r="B3030" s="723">
        <v>12.266666000000001</v>
      </c>
    </row>
    <row r="3031" spans="1:2">
      <c r="A3031" s="727">
        <v>43546</v>
      </c>
      <c r="B3031" s="723">
        <v>12.683332</v>
      </c>
    </row>
    <row r="3032" spans="1:2">
      <c r="A3032" s="727">
        <v>43549</v>
      </c>
      <c r="B3032" s="723">
        <v>12.666665999999999</v>
      </c>
    </row>
    <row r="3033" spans="1:2">
      <c r="A3033" s="727">
        <v>43550</v>
      </c>
      <c r="B3033" s="723">
        <v>13.003333</v>
      </c>
    </row>
    <row r="3034" spans="1:2">
      <c r="A3034" s="727">
        <v>43551</v>
      </c>
      <c r="B3034" s="723">
        <v>12.806666</v>
      </c>
    </row>
    <row r="3035" spans="1:2">
      <c r="A3035" s="727">
        <v>43552</v>
      </c>
      <c r="B3035" s="723">
        <v>13.133333</v>
      </c>
    </row>
    <row r="3036" spans="1:2">
      <c r="A3036" s="727">
        <v>43553</v>
      </c>
      <c r="B3036" s="723">
        <v>13.133333</v>
      </c>
    </row>
    <row r="3037" spans="1:2">
      <c r="A3037" s="727">
        <v>43556</v>
      </c>
      <c r="B3037" s="723">
        <v>13.083332</v>
      </c>
    </row>
    <row r="3038" spans="1:2">
      <c r="A3038" s="727">
        <v>43557</v>
      </c>
      <c r="B3038" s="723">
        <v>13</v>
      </c>
    </row>
    <row r="3039" spans="1:2">
      <c r="A3039" s="727">
        <v>43558</v>
      </c>
      <c r="B3039" s="723">
        <v>13.403333</v>
      </c>
    </row>
    <row r="3040" spans="1:2">
      <c r="A3040" s="727">
        <v>43559</v>
      </c>
      <c r="B3040" s="723">
        <v>14.076665</v>
      </c>
    </row>
    <row r="3041" spans="1:2">
      <c r="A3041" s="727">
        <v>43560</v>
      </c>
      <c r="B3041" s="723">
        <v>13.866666</v>
      </c>
    </row>
    <row r="3042" spans="1:2">
      <c r="A3042" s="727">
        <v>43563</v>
      </c>
      <c r="B3042" s="723">
        <v>13.953332</v>
      </c>
    </row>
    <row r="3043" spans="1:2">
      <c r="A3043" s="727">
        <v>43564</v>
      </c>
      <c r="B3043" s="723">
        <v>13.906666</v>
      </c>
    </row>
    <row r="3044" spans="1:2">
      <c r="A3044" s="727">
        <v>43565</v>
      </c>
      <c r="B3044" s="723">
        <v>13.959999</v>
      </c>
    </row>
    <row r="3045" spans="1:2">
      <c r="A3045" s="727">
        <v>43566</v>
      </c>
      <c r="B3045" s="723">
        <v>14.049999</v>
      </c>
    </row>
    <row r="3046" spans="1:2">
      <c r="A3046" s="727">
        <v>43567</v>
      </c>
      <c r="B3046" s="723">
        <v>14.1</v>
      </c>
    </row>
    <row r="3047" spans="1:2">
      <c r="A3047" s="727">
        <v>43570</v>
      </c>
      <c r="B3047" s="723">
        <v>14.086665999999999</v>
      </c>
    </row>
    <row r="3048" spans="1:2">
      <c r="A3048" s="727">
        <v>43571</v>
      </c>
      <c r="B3048" s="723">
        <v>14.039999</v>
      </c>
    </row>
    <row r="3049" spans="1:2">
      <c r="A3049" s="727">
        <v>43572</v>
      </c>
      <c r="B3049" s="723">
        <v>14.126666</v>
      </c>
    </row>
    <row r="3050" spans="1:2">
      <c r="A3050" s="727">
        <v>43573</v>
      </c>
      <c r="B3050" s="723">
        <v>13.566666</v>
      </c>
    </row>
    <row r="3051" spans="1:2">
      <c r="A3051" s="727">
        <v>43577</v>
      </c>
      <c r="B3051" s="723">
        <v>13.866666</v>
      </c>
    </row>
    <row r="3052" spans="1:2">
      <c r="A3052" s="727">
        <v>43578</v>
      </c>
      <c r="B3052" s="723">
        <v>14.263332</v>
      </c>
    </row>
    <row r="3053" spans="1:2">
      <c r="A3053" s="727">
        <v>43579</v>
      </c>
      <c r="B3053" s="723">
        <v>14.4</v>
      </c>
    </row>
    <row r="3054" spans="1:2">
      <c r="A3054" s="727">
        <v>43580</v>
      </c>
      <c r="B3054" s="723">
        <v>14.423333</v>
      </c>
    </row>
    <row r="3055" spans="1:2">
      <c r="A3055" s="727">
        <v>43581</v>
      </c>
      <c r="B3055" s="723">
        <v>14.533333000000001</v>
      </c>
    </row>
    <row r="3056" spans="1:2">
      <c r="A3056" s="727">
        <v>43584</v>
      </c>
      <c r="B3056" s="723">
        <v>14.7</v>
      </c>
    </row>
    <row r="3057" spans="1:2">
      <c r="A3057" s="727">
        <v>43585</v>
      </c>
      <c r="B3057" s="723">
        <v>14.849999</v>
      </c>
    </row>
    <row r="3058" spans="1:2">
      <c r="A3058" s="727">
        <v>43587</v>
      </c>
      <c r="B3058" s="723">
        <v>14.679999</v>
      </c>
    </row>
    <row r="3059" spans="1:2">
      <c r="A3059" s="727">
        <v>43588</v>
      </c>
      <c r="B3059" s="723">
        <v>14.163332</v>
      </c>
    </row>
    <row r="3060" spans="1:2">
      <c r="A3060" s="727">
        <v>43591</v>
      </c>
      <c r="B3060" s="723">
        <v>14.033333000000001</v>
      </c>
    </row>
    <row r="3061" spans="1:2">
      <c r="A3061" s="727">
        <v>43592</v>
      </c>
      <c r="B3061" s="723">
        <v>13.633333</v>
      </c>
    </row>
    <row r="3062" spans="1:2">
      <c r="A3062" s="727">
        <v>43593</v>
      </c>
      <c r="B3062" s="723">
        <v>13.166665999999999</v>
      </c>
    </row>
    <row r="3063" spans="1:2">
      <c r="A3063" s="727">
        <v>43594</v>
      </c>
      <c r="B3063" s="723">
        <v>13.4</v>
      </c>
    </row>
    <row r="3064" spans="1:2">
      <c r="A3064" s="727">
        <v>43595</v>
      </c>
      <c r="B3064" s="723">
        <v>13.749999000000001</v>
      </c>
    </row>
    <row r="3065" spans="1:2">
      <c r="A3065" s="727">
        <v>43598</v>
      </c>
      <c r="B3065" s="723">
        <v>13.793333000000001</v>
      </c>
    </row>
    <row r="3066" spans="1:2">
      <c r="A3066" s="727">
        <v>43599</v>
      </c>
      <c r="B3066" s="723">
        <v>13.336665999999999</v>
      </c>
    </row>
    <row r="3067" spans="1:2">
      <c r="A3067" s="727">
        <v>43600</v>
      </c>
      <c r="B3067" s="723">
        <v>13.29</v>
      </c>
    </row>
    <row r="3068" spans="1:2">
      <c r="A3068" s="727">
        <v>43601</v>
      </c>
      <c r="B3068" s="723">
        <v>13</v>
      </c>
    </row>
    <row r="3069" spans="1:2">
      <c r="A3069" s="727">
        <v>43602</v>
      </c>
      <c r="B3069" s="723">
        <v>12.833333</v>
      </c>
    </row>
    <row r="3070" spans="1:2">
      <c r="A3070" s="727">
        <v>43605</v>
      </c>
      <c r="B3070" s="723">
        <v>12.883331999999999</v>
      </c>
    </row>
    <row r="3071" spans="1:2">
      <c r="A3071" s="727">
        <v>43606</v>
      </c>
      <c r="B3071" s="723">
        <v>13.673332</v>
      </c>
    </row>
    <row r="3072" spans="1:2">
      <c r="A3072" s="727">
        <v>43607</v>
      </c>
      <c r="B3072" s="723">
        <v>13.766666000000001</v>
      </c>
    </row>
    <row r="3073" spans="1:2">
      <c r="A3073" s="727">
        <v>43608</v>
      </c>
      <c r="B3073" s="723">
        <v>13.279999</v>
      </c>
    </row>
    <row r="3074" spans="1:2">
      <c r="A3074" s="727">
        <v>43609</v>
      </c>
      <c r="B3074" s="723">
        <v>13.333333</v>
      </c>
    </row>
    <row r="3075" spans="1:2">
      <c r="A3075" s="727">
        <v>43612</v>
      </c>
      <c r="B3075" s="723">
        <v>13.333333</v>
      </c>
    </row>
    <row r="3076" spans="1:2">
      <c r="A3076" s="727">
        <v>43613</v>
      </c>
      <c r="B3076" s="723">
        <v>13.356666000000001</v>
      </c>
    </row>
    <row r="3077" spans="1:2">
      <c r="A3077" s="727">
        <v>43614</v>
      </c>
      <c r="B3077" s="723">
        <v>13.429999</v>
      </c>
    </row>
    <row r="3078" spans="1:2">
      <c r="A3078" s="727">
        <v>43615</v>
      </c>
      <c r="B3078" s="723">
        <v>13.166665999999999</v>
      </c>
    </row>
    <row r="3079" spans="1:2">
      <c r="A3079" s="727">
        <v>43616</v>
      </c>
      <c r="B3079" s="723">
        <v>13.166665999999999</v>
      </c>
    </row>
    <row r="3080" spans="1:2">
      <c r="A3080" s="727">
        <v>43619</v>
      </c>
      <c r="B3080" s="723">
        <v>13.039999</v>
      </c>
    </row>
    <row r="3081" spans="1:2">
      <c r="A3081" s="727">
        <v>43620</v>
      </c>
      <c r="B3081" s="723">
        <v>13.306666</v>
      </c>
    </row>
    <row r="3082" spans="1:2">
      <c r="A3082" s="727">
        <v>43621</v>
      </c>
      <c r="B3082" s="723">
        <v>13.586665999999999</v>
      </c>
    </row>
    <row r="3083" spans="1:2">
      <c r="A3083" s="727">
        <v>43622</v>
      </c>
      <c r="B3083" s="723">
        <v>13.396666</v>
      </c>
    </row>
    <row r="3084" spans="1:2">
      <c r="A3084" s="727">
        <v>43623</v>
      </c>
      <c r="B3084" s="723">
        <v>13.683332</v>
      </c>
    </row>
    <row r="3085" spans="1:2">
      <c r="A3085" s="727">
        <v>43626</v>
      </c>
      <c r="B3085" s="723">
        <v>14.146666</v>
      </c>
    </row>
    <row r="3086" spans="1:2">
      <c r="A3086" s="727">
        <v>43627</v>
      </c>
      <c r="B3086" s="723">
        <v>14.316666</v>
      </c>
    </row>
    <row r="3087" spans="1:2">
      <c r="A3087" s="727">
        <v>43628</v>
      </c>
      <c r="B3087" s="723">
        <v>14.349999</v>
      </c>
    </row>
    <row r="3088" spans="1:2">
      <c r="A3088" s="727">
        <v>43629</v>
      </c>
      <c r="B3088" s="723">
        <v>14.709999</v>
      </c>
    </row>
    <row r="3089" spans="1:2">
      <c r="A3089" s="727">
        <v>43630</v>
      </c>
      <c r="B3089" s="723">
        <v>15.093332999999999</v>
      </c>
    </row>
    <row r="3090" spans="1:2">
      <c r="A3090" s="727">
        <v>43633</v>
      </c>
      <c r="B3090" s="723">
        <v>14.996665999999999</v>
      </c>
    </row>
    <row r="3091" spans="1:2">
      <c r="A3091" s="727">
        <v>43634</v>
      </c>
      <c r="B3091" s="723">
        <v>14.916665999999999</v>
      </c>
    </row>
    <row r="3092" spans="1:2">
      <c r="A3092" s="727">
        <v>43635</v>
      </c>
      <c r="B3092" s="723">
        <v>14.996665999999999</v>
      </c>
    </row>
    <row r="3093" spans="1:2">
      <c r="A3093" s="727">
        <v>43637</v>
      </c>
      <c r="B3093" s="723">
        <v>14.496665999999999</v>
      </c>
    </row>
    <row r="3094" spans="1:2">
      <c r="A3094" s="727">
        <v>43640</v>
      </c>
      <c r="B3094" s="723">
        <v>14.529999</v>
      </c>
    </row>
    <row r="3095" spans="1:2">
      <c r="A3095" s="727">
        <v>43641</v>
      </c>
      <c r="B3095" s="723">
        <v>14.226666</v>
      </c>
    </row>
    <row r="3096" spans="1:2">
      <c r="A3096" s="727">
        <v>43642</v>
      </c>
      <c r="B3096" s="723">
        <v>14.463331999999999</v>
      </c>
    </row>
    <row r="3097" spans="1:2">
      <c r="A3097" s="727">
        <v>43643</v>
      </c>
      <c r="B3097" s="723">
        <v>14.533333000000001</v>
      </c>
    </row>
    <row r="3098" spans="1:2">
      <c r="A3098" s="727">
        <v>43644</v>
      </c>
      <c r="B3098" s="723">
        <v>14.656666</v>
      </c>
    </row>
    <row r="3099" spans="1:2">
      <c r="A3099" s="727">
        <v>43647</v>
      </c>
      <c r="B3099" s="723">
        <v>14.566666</v>
      </c>
    </row>
    <row r="3100" spans="1:2">
      <c r="A3100" s="727">
        <v>43648</v>
      </c>
      <c r="B3100" s="723">
        <v>15.066666</v>
      </c>
    </row>
    <row r="3101" spans="1:2">
      <c r="A3101" s="727">
        <v>43649</v>
      </c>
      <c r="B3101" s="723">
        <v>15.249999000000001</v>
      </c>
    </row>
    <row r="3102" spans="1:2">
      <c r="A3102" s="727">
        <v>43650</v>
      </c>
      <c r="B3102" s="723">
        <v>15.566666</v>
      </c>
    </row>
    <row r="3103" spans="1:2">
      <c r="A3103" s="727">
        <v>43651</v>
      </c>
      <c r="B3103" s="723">
        <v>16.346665999999999</v>
      </c>
    </row>
    <row r="3104" spans="1:2">
      <c r="A3104" s="727">
        <v>43654</v>
      </c>
      <c r="B3104" s="723">
        <v>16.233332999999998</v>
      </c>
    </row>
    <row r="3105" spans="1:2">
      <c r="A3105" s="727">
        <v>43656</v>
      </c>
      <c r="B3105" s="723">
        <v>16.333333</v>
      </c>
    </row>
    <row r="3106" spans="1:2">
      <c r="A3106" s="727">
        <v>43657</v>
      </c>
      <c r="B3106" s="723">
        <v>16.523333000000001</v>
      </c>
    </row>
    <row r="3107" spans="1:2">
      <c r="A3107" s="727">
        <v>43658</v>
      </c>
      <c r="B3107" s="723">
        <v>16.09</v>
      </c>
    </row>
    <row r="3108" spans="1:2">
      <c r="A3108" s="727">
        <v>43661</v>
      </c>
      <c r="B3108" s="723">
        <v>15.906666</v>
      </c>
    </row>
    <row r="3109" spans="1:2">
      <c r="A3109" s="727">
        <v>43662</v>
      </c>
      <c r="B3109" s="723">
        <v>15.959999</v>
      </c>
    </row>
    <row r="3110" spans="1:2">
      <c r="A3110" s="727">
        <v>43663</v>
      </c>
      <c r="B3110" s="723">
        <v>16.036666</v>
      </c>
    </row>
    <row r="3111" spans="1:2">
      <c r="A3111" s="727">
        <v>43664</v>
      </c>
      <c r="B3111" s="723">
        <v>15.8</v>
      </c>
    </row>
    <row r="3112" spans="1:2">
      <c r="A3112" s="727">
        <v>43665</v>
      </c>
      <c r="B3112" s="723">
        <v>15.966666</v>
      </c>
    </row>
    <row r="3113" spans="1:2">
      <c r="A3113" s="727">
        <v>43668</v>
      </c>
      <c r="B3113" s="723">
        <v>16</v>
      </c>
    </row>
    <row r="3114" spans="1:2">
      <c r="A3114" s="727">
        <v>43669</v>
      </c>
      <c r="B3114" s="723">
        <v>16.043331999999999</v>
      </c>
    </row>
    <row r="3115" spans="1:2">
      <c r="A3115" s="727">
        <v>43670</v>
      </c>
      <c r="B3115" s="723">
        <v>16.190000000000001</v>
      </c>
    </row>
    <row r="3116" spans="1:2">
      <c r="A3116" s="727">
        <v>43671</v>
      </c>
      <c r="B3116" s="723">
        <v>16.083331999999999</v>
      </c>
    </row>
    <row r="3117" spans="1:2">
      <c r="A3117" s="727">
        <v>43672</v>
      </c>
      <c r="B3117" s="723">
        <v>16.2</v>
      </c>
    </row>
    <row r="3118" spans="1:2">
      <c r="A3118" s="727">
        <v>43675</v>
      </c>
      <c r="B3118" s="723">
        <v>16.29</v>
      </c>
    </row>
    <row r="3119" spans="1:2">
      <c r="A3119" s="727">
        <v>43676</v>
      </c>
      <c r="B3119" s="723">
        <v>16.119999</v>
      </c>
    </row>
    <row r="3120" spans="1:2">
      <c r="A3120" s="727">
        <v>43677</v>
      </c>
      <c r="B3120" s="723">
        <v>16.166665999999999</v>
      </c>
    </row>
    <row r="3121" spans="1:2">
      <c r="A3121" s="727">
        <v>43678</v>
      </c>
      <c r="B3121" s="723">
        <v>16.386666000000002</v>
      </c>
    </row>
    <row r="3122" spans="1:2">
      <c r="A3122" s="727">
        <v>43679</v>
      </c>
      <c r="B3122" s="723">
        <v>16.333333</v>
      </c>
    </row>
    <row r="3123" spans="1:2">
      <c r="A3123" s="727">
        <v>43682</v>
      </c>
      <c r="B3123" s="723">
        <v>16.196666</v>
      </c>
    </row>
    <row r="3124" spans="1:2">
      <c r="A3124" s="727">
        <v>43683</v>
      </c>
      <c r="B3124" s="723">
        <v>16.323333000000002</v>
      </c>
    </row>
    <row r="3125" spans="1:2">
      <c r="A3125" s="727">
        <v>43684</v>
      </c>
      <c r="B3125" s="723">
        <v>16.529999</v>
      </c>
    </row>
    <row r="3126" spans="1:2">
      <c r="A3126" s="727">
        <v>43685</v>
      </c>
      <c r="B3126" s="723">
        <v>17.833333</v>
      </c>
    </row>
    <row r="3127" spans="1:2">
      <c r="A3127" s="727">
        <v>43686</v>
      </c>
      <c r="B3127" s="723">
        <v>18.79</v>
      </c>
    </row>
    <row r="3128" spans="1:2">
      <c r="A3128" s="727">
        <v>43689</v>
      </c>
      <c r="B3128" s="723">
        <v>18.3</v>
      </c>
    </row>
    <row r="3129" spans="1:2">
      <c r="A3129" s="727">
        <v>43690</v>
      </c>
      <c r="B3129" s="723">
        <v>18.233332999999998</v>
      </c>
    </row>
    <row r="3130" spans="1:2">
      <c r="A3130" s="727">
        <v>43691</v>
      </c>
      <c r="B3130" s="723">
        <v>18.176665</v>
      </c>
    </row>
    <row r="3131" spans="1:2">
      <c r="A3131" s="727">
        <v>43692</v>
      </c>
      <c r="B3131" s="723">
        <v>17.899999999999999</v>
      </c>
    </row>
    <row r="3132" spans="1:2">
      <c r="A3132" s="727">
        <v>43693</v>
      </c>
      <c r="B3132" s="723">
        <v>17.763331999999998</v>
      </c>
    </row>
    <row r="3133" spans="1:2">
      <c r="A3133" s="727">
        <v>43696</v>
      </c>
      <c r="B3133" s="723">
        <v>17.783332000000001</v>
      </c>
    </row>
    <row r="3134" spans="1:2">
      <c r="A3134" s="727">
        <v>43697</v>
      </c>
      <c r="B3134" s="723">
        <v>17.903333</v>
      </c>
    </row>
    <row r="3135" spans="1:2">
      <c r="A3135" s="727">
        <v>43698</v>
      </c>
      <c r="B3135" s="723">
        <v>18.143332000000001</v>
      </c>
    </row>
    <row r="3136" spans="1:2">
      <c r="A3136" s="727">
        <v>43699</v>
      </c>
      <c r="B3136" s="723">
        <v>17.766666000000001</v>
      </c>
    </row>
    <row r="3137" spans="1:2">
      <c r="A3137" s="727">
        <v>43700</v>
      </c>
      <c r="B3137" s="723">
        <v>17.796665999999998</v>
      </c>
    </row>
    <row r="3138" spans="1:2">
      <c r="A3138" s="727">
        <v>43703</v>
      </c>
      <c r="B3138" s="723">
        <v>17.456665999999998</v>
      </c>
    </row>
    <row r="3139" spans="1:2">
      <c r="A3139" s="727">
        <v>43704</v>
      </c>
      <c r="B3139" s="723">
        <v>17.329999000000001</v>
      </c>
    </row>
    <row r="3140" spans="1:2">
      <c r="A3140" s="727">
        <v>43705</v>
      </c>
      <c r="B3140" s="723">
        <v>17.569998999999999</v>
      </c>
    </row>
    <row r="3141" spans="1:2">
      <c r="A3141" s="727">
        <v>43706</v>
      </c>
      <c r="B3141" s="723">
        <v>17.733332999999998</v>
      </c>
    </row>
    <row r="3142" spans="1:2">
      <c r="A3142" s="727">
        <v>43707</v>
      </c>
      <c r="B3142" s="723">
        <v>17.959999</v>
      </c>
    </row>
    <row r="3143" spans="1:2">
      <c r="A3143" s="727">
        <v>43710</v>
      </c>
      <c r="B3143" s="723">
        <v>18.006665999999999</v>
      </c>
    </row>
    <row r="3144" spans="1:2">
      <c r="A3144" s="727">
        <v>43711</v>
      </c>
      <c r="B3144" s="723">
        <v>17.533332999999999</v>
      </c>
    </row>
    <row r="3145" spans="1:2">
      <c r="A3145" s="727">
        <v>43712</v>
      </c>
      <c r="B3145" s="723">
        <v>17.859998999999998</v>
      </c>
    </row>
    <row r="3146" spans="1:2">
      <c r="A3146" s="727">
        <v>43713</v>
      </c>
      <c r="B3146" s="723">
        <v>17.963332000000001</v>
      </c>
    </row>
    <row r="3147" spans="1:2">
      <c r="A3147" s="727">
        <v>43714</v>
      </c>
      <c r="B3147" s="723">
        <v>17.8</v>
      </c>
    </row>
    <row r="3148" spans="1:2">
      <c r="A3148" s="727">
        <v>43717</v>
      </c>
      <c r="B3148" s="723">
        <v>16.966666</v>
      </c>
    </row>
    <row r="3149" spans="1:2">
      <c r="A3149" s="727">
        <v>43718</v>
      </c>
      <c r="B3149" s="723">
        <v>17.156666000000001</v>
      </c>
    </row>
    <row r="3150" spans="1:2">
      <c r="A3150" s="727">
        <v>43719</v>
      </c>
      <c r="B3150" s="723">
        <v>17.759999000000001</v>
      </c>
    </row>
    <row r="3151" spans="1:2">
      <c r="A3151" s="727">
        <v>43720</v>
      </c>
      <c r="B3151" s="723">
        <v>17.8</v>
      </c>
    </row>
    <row r="3152" spans="1:2">
      <c r="A3152" s="727">
        <v>43721</v>
      </c>
      <c r="B3152" s="723">
        <v>17.676665</v>
      </c>
    </row>
    <row r="3153" spans="1:2">
      <c r="A3153" s="727">
        <v>43724</v>
      </c>
      <c r="B3153" s="723">
        <v>17.779999</v>
      </c>
    </row>
    <row r="3154" spans="1:2">
      <c r="A3154" s="727">
        <v>43725</v>
      </c>
      <c r="B3154" s="723">
        <v>17.996666000000001</v>
      </c>
    </row>
    <row r="3155" spans="1:2">
      <c r="A3155" s="727">
        <v>43726</v>
      </c>
      <c r="B3155" s="723">
        <v>18.066666000000001</v>
      </c>
    </row>
    <row r="3156" spans="1:2">
      <c r="A3156" s="727">
        <v>43727</v>
      </c>
      <c r="B3156" s="723">
        <v>18.536666</v>
      </c>
    </row>
    <row r="3157" spans="1:2">
      <c r="A3157" s="727">
        <v>43728</v>
      </c>
      <c r="B3157" s="723">
        <v>18.849999</v>
      </c>
    </row>
    <row r="3158" spans="1:2">
      <c r="A3158" s="727">
        <v>43731</v>
      </c>
      <c r="B3158" s="723">
        <v>19</v>
      </c>
    </row>
    <row r="3159" spans="1:2">
      <c r="A3159" s="727">
        <v>43732</v>
      </c>
      <c r="B3159" s="723">
        <v>19.149999000000001</v>
      </c>
    </row>
    <row r="3160" spans="1:2">
      <c r="A3160" s="727">
        <v>43733</v>
      </c>
      <c r="B3160" s="723">
        <v>18.873332000000001</v>
      </c>
    </row>
    <row r="3161" spans="1:2">
      <c r="A3161" s="727">
        <v>43734</v>
      </c>
      <c r="B3161" s="723">
        <v>19.133333</v>
      </c>
    </row>
    <row r="3162" spans="1:2">
      <c r="A3162" s="727">
        <v>43735</v>
      </c>
      <c r="B3162" s="723">
        <v>19.333333</v>
      </c>
    </row>
    <row r="3163" spans="1:2">
      <c r="A3163" s="727">
        <v>43738</v>
      </c>
      <c r="B3163" s="723">
        <v>19.246666000000001</v>
      </c>
    </row>
    <row r="3164" spans="1:2">
      <c r="A3164" s="727">
        <v>43739</v>
      </c>
      <c r="B3164" s="723">
        <v>19.483332000000001</v>
      </c>
    </row>
    <row r="3165" spans="1:2">
      <c r="A3165" s="727">
        <v>43740</v>
      </c>
      <c r="B3165" s="723">
        <v>19.266666000000001</v>
      </c>
    </row>
    <row r="3166" spans="1:2">
      <c r="A3166" s="727">
        <v>43741</v>
      </c>
      <c r="B3166" s="723">
        <v>20</v>
      </c>
    </row>
    <row r="3167" spans="1:2">
      <c r="A3167" s="727">
        <v>43742</v>
      </c>
      <c r="B3167" s="723">
        <v>19.833333</v>
      </c>
    </row>
    <row r="3168" spans="1:2">
      <c r="A3168" s="727">
        <v>43745</v>
      </c>
      <c r="B3168" s="723">
        <v>19.600000000000001</v>
      </c>
    </row>
    <row r="3169" spans="1:2">
      <c r="A3169" s="727">
        <v>43746</v>
      </c>
      <c r="B3169" s="723">
        <v>19.566666000000001</v>
      </c>
    </row>
    <row r="3170" spans="1:2">
      <c r="A3170" s="727">
        <v>43747</v>
      </c>
      <c r="B3170" s="723">
        <v>19.603332999999999</v>
      </c>
    </row>
    <row r="3171" spans="1:2">
      <c r="A3171" s="727">
        <v>43748</v>
      </c>
      <c r="B3171" s="723">
        <v>19.276665000000001</v>
      </c>
    </row>
    <row r="3172" spans="1:2">
      <c r="A3172" s="727">
        <v>43749</v>
      </c>
      <c r="B3172" s="723">
        <v>19.166665999999999</v>
      </c>
    </row>
    <row r="3173" spans="1:2">
      <c r="A3173" s="727">
        <v>43752</v>
      </c>
      <c r="B3173" s="723">
        <v>19.133333</v>
      </c>
    </row>
    <row r="3174" spans="1:2">
      <c r="A3174" s="727">
        <v>43753</v>
      </c>
      <c r="B3174" s="723">
        <v>18.983332000000001</v>
      </c>
    </row>
    <row r="3175" spans="1:2">
      <c r="A3175" s="727">
        <v>43754</v>
      </c>
      <c r="B3175" s="723">
        <v>18.996666000000001</v>
      </c>
    </row>
    <row r="3176" spans="1:2">
      <c r="A3176" s="727">
        <v>43755</v>
      </c>
      <c r="B3176" s="723">
        <v>19.143332000000001</v>
      </c>
    </row>
    <row r="3177" spans="1:2">
      <c r="A3177" s="727">
        <v>43756</v>
      </c>
      <c r="B3177" s="723">
        <v>18.946666</v>
      </c>
    </row>
    <row r="3178" spans="1:2">
      <c r="A3178" s="727">
        <v>43759</v>
      </c>
      <c r="B3178" s="723">
        <v>18.736666</v>
      </c>
    </row>
    <row r="3179" spans="1:2">
      <c r="A3179" s="727">
        <v>43760</v>
      </c>
      <c r="B3179" s="723">
        <v>19.069998999999999</v>
      </c>
    </row>
    <row r="3180" spans="1:2">
      <c r="A3180" s="727">
        <v>43761</v>
      </c>
      <c r="B3180" s="723">
        <v>19.466666</v>
      </c>
    </row>
    <row r="3181" spans="1:2">
      <c r="A3181" s="727">
        <v>43762</v>
      </c>
      <c r="B3181" s="723">
        <v>19.333333</v>
      </c>
    </row>
    <row r="3182" spans="1:2">
      <c r="A3182" s="727">
        <v>43763</v>
      </c>
      <c r="B3182" s="723">
        <v>19.249998999999999</v>
      </c>
    </row>
    <row r="3183" spans="1:2">
      <c r="A3183" s="727">
        <v>43766</v>
      </c>
      <c r="B3183" s="723">
        <v>19.426666000000001</v>
      </c>
    </row>
    <row r="3184" spans="1:2">
      <c r="A3184" s="727">
        <v>43767</v>
      </c>
      <c r="B3184" s="723">
        <v>20.666665999999999</v>
      </c>
    </row>
    <row r="3185" spans="1:2">
      <c r="A3185" s="727">
        <v>43768</v>
      </c>
      <c r="B3185" s="723">
        <v>21.083331999999999</v>
      </c>
    </row>
    <row r="3186" spans="1:2">
      <c r="A3186" s="727">
        <v>43769</v>
      </c>
      <c r="B3186" s="723">
        <v>20.759999000000001</v>
      </c>
    </row>
    <row r="3187" spans="1:2">
      <c r="A3187" s="727">
        <v>43770</v>
      </c>
      <c r="B3187" s="723">
        <v>21.103332999999999</v>
      </c>
    </row>
    <row r="3188" spans="1:2">
      <c r="A3188" s="727">
        <v>43773</v>
      </c>
      <c r="B3188" s="723">
        <v>20.643332000000001</v>
      </c>
    </row>
    <row r="3189" spans="1:2">
      <c r="A3189" s="727">
        <v>43774</v>
      </c>
      <c r="B3189" s="723">
        <v>19.966666</v>
      </c>
    </row>
    <row r="3190" spans="1:2">
      <c r="A3190" s="727">
        <v>43775</v>
      </c>
      <c r="B3190" s="723">
        <v>20.506665999999999</v>
      </c>
    </row>
    <row r="3191" spans="1:2">
      <c r="A3191" s="727">
        <v>43776</v>
      </c>
      <c r="B3191" s="723">
        <v>20.356666000000001</v>
      </c>
    </row>
    <row r="3192" spans="1:2">
      <c r="A3192" s="727">
        <v>43777</v>
      </c>
      <c r="B3192" s="723">
        <v>20.329999000000001</v>
      </c>
    </row>
    <row r="3193" spans="1:2">
      <c r="A3193" s="727">
        <v>43780</v>
      </c>
      <c r="B3193" s="723">
        <v>20.726666000000002</v>
      </c>
    </row>
    <row r="3194" spans="1:2">
      <c r="A3194" s="727">
        <v>43781</v>
      </c>
      <c r="B3194" s="723">
        <v>20.636666000000002</v>
      </c>
    </row>
    <row r="3195" spans="1:2">
      <c r="A3195" s="727">
        <v>43782</v>
      </c>
      <c r="B3195" s="723">
        <v>20.566666000000001</v>
      </c>
    </row>
    <row r="3196" spans="1:2">
      <c r="A3196" s="727">
        <v>43783</v>
      </c>
      <c r="B3196" s="723">
        <v>21.033332999999999</v>
      </c>
    </row>
    <row r="3197" spans="1:2">
      <c r="A3197" s="727">
        <v>43787</v>
      </c>
      <c r="B3197" s="723">
        <v>21.453332</v>
      </c>
    </row>
    <row r="3198" spans="1:2">
      <c r="A3198" s="727">
        <v>43788</v>
      </c>
      <c r="B3198" s="723">
        <v>21.839998999999999</v>
      </c>
    </row>
    <row r="3199" spans="1:2">
      <c r="A3199" s="727">
        <v>43790</v>
      </c>
      <c r="B3199" s="723">
        <v>22.2</v>
      </c>
    </row>
    <row r="3200" spans="1:2">
      <c r="A3200" s="727">
        <v>43791</v>
      </c>
      <c r="B3200" s="723">
        <v>21.746666000000001</v>
      </c>
    </row>
    <row r="3201" spans="1:2">
      <c r="A3201" s="727">
        <v>43794</v>
      </c>
      <c r="B3201" s="723">
        <v>21.813333</v>
      </c>
    </row>
    <row r="3202" spans="1:2">
      <c r="A3202" s="727">
        <v>43795</v>
      </c>
      <c r="B3202" s="723">
        <v>21.686665999999999</v>
      </c>
    </row>
    <row r="3203" spans="1:2">
      <c r="A3203" s="727">
        <v>43796</v>
      </c>
      <c r="B3203" s="723">
        <v>21.886666000000002</v>
      </c>
    </row>
    <row r="3204" spans="1:2">
      <c r="A3204" s="727">
        <v>43797</v>
      </c>
      <c r="B3204" s="723">
        <v>21.823333000000002</v>
      </c>
    </row>
    <row r="3205" spans="1:2">
      <c r="A3205" s="727">
        <v>43798</v>
      </c>
      <c r="B3205" s="723">
        <v>21.566666000000001</v>
      </c>
    </row>
    <row r="3206" spans="1:2">
      <c r="A3206" s="727">
        <v>43801</v>
      </c>
      <c r="B3206" s="723">
        <v>21.163332</v>
      </c>
    </row>
    <row r="3207" spans="1:2">
      <c r="A3207" s="727">
        <v>43802</v>
      </c>
      <c r="B3207" s="723">
        <v>20.833333</v>
      </c>
    </row>
    <row r="3208" spans="1:2">
      <c r="A3208" s="727">
        <v>43803</v>
      </c>
      <c r="B3208" s="723">
        <v>21.283332000000001</v>
      </c>
    </row>
    <row r="3209" spans="1:2">
      <c r="A3209" s="727">
        <v>43804</v>
      </c>
      <c r="B3209" s="723">
        <v>21.429998999999999</v>
      </c>
    </row>
    <row r="3210" spans="1:2">
      <c r="A3210" s="727">
        <v>43805</v>
      </c>
      <c r="B3210" s="723">
        <v>21.803332999999999</v>
      </c>
    </row>
    <row r="3211" spans="1:2">
      <c r="A3211" s="727">
        <v>43808</v>
      </c>
      <c r="B3211" s="723">
        <v>21.679998999999999</v>
      </c>
    </row>
    <row r="3212" spans="1:2">
      <c r="A3212" s="727">
        <v>43809</v>
      </c>
      <c r="B3212" s="723">
        <v>21.616665999999999</v>
      </c>
    </row>
    <row r="3213" spans="1:2">
      <c r="A3213" s="727">
        <v>43810</v>
      </c>
      <c r="B3213" s="723">
        <v>21.579999000000001</v>
      </c>
    </row>
    <row r="3214" spans="1:2">
      <c r="A3214" s="727">
        <v>43811</v>
      </c>
      <c r="B3214" s="723">
        <v>22.333333</v>
      </c>
    </row>
    <row r="3215" spans="1:2">
      <c r="A3215" s="727">
        <v>43812</v>
      </c>
      <c r="B3215" s="723">
        <v>22.9</v>
      </c>
    </row>
    <row r="3216" spans="1:2">
      <c r="A3216" s="727">
        <v>43815</v>
      </c>
      <c r="B3216" s="723">
        <v>22.666665999999999</v>
      </c>
    </row>
    <row r="3217" spans="1:2">
      <c r="A3217" s="727">
        <v>43816</v>
      </c>
      <c r="B3217" s="723">
        <v>22.633333</v>
      </c>
    </row>
    <row r="3218" spans="1:2">
      <c r="A3218" s="727">
        <v>43817</v>
      </c>
      <c r="B3218" s="723">
        <v>22.566666000000001</v>
      </c>
    </row>
    <row r="3219" spans="1:2">
      <c r="A3219" s="727">
        <v>43818</v>
      </c>
      <c r="B3219" s="723">
        <v>22.666665999999999</v>
      </c>
    </row>
    <row r="3220" spans="1:2">
      <c r="A3220" s="727">
        <v>43819</v>
      </c>
      <c r="B3220" s="723">
        <v>22.819998999999999</v>
      </c>
    </row>
    <row r="3221" spans="1:2">
      <c r="A3221" s="727">
        <v>43822</v>
      </c>
      <c r="B3221" s="723">
        <v>22.556666</v>
      </c>
    </row>
    <row r="3222" spans="1:2">
      <c r="A3222" s="727">
        <v>43825</v>
      </c>
      <c r="B3222" s="723">
        <v>22.329999000000001</v>
      </c>
    </row>
    <row r="3223" spans="1:2">
      <c r="A3223" s="727">
        <v>43826</v>
      </c>
      <c r="B3223" s="723">
        <v>21.606666000000001</v>
      </c>
    </row>
    <row r="3224" spans="1:2">
      <c r="A3224" s="727">
        <v>43829</v>
      </c>
      <c r="B3224" s="723">
        <v>21.516666000000001</v>
      </c>
    </row>
    <row r="3225" spans="1:2">
      <c r="A3225" s="727">
        <v>43832</v>
      </c>
      <c r="B3225" s="723">
        <v>23.049999</v>
      </c>
    </row>
    <row r="3226" spans="1:2">
      <c r="A3226" s="727">
        <v>43833</v>
      </c>
      <c r="B3226" s="723">
        <v>23.539999000000002</v>
      </c>
    </row>
    <row r="3227" spans="1:2">
      <c r="A3227" s="727">
        <v>43836</v>
      </c>
      <c r="B3227" s="723">
        <v>23.003333000000001</v>
      </c>
    </row>
    <row r="3228" spans="1:2">
      <c r="A3228" s="727">
        <v>43837</v>
      </c>
      <c r="B3228" s="723">
        <v>23.1</v>
      </c>
    </row>
    <row r="3229" spans="1:2">
      <c r="A3229" s="727">
        <v>43838</v>
      </c>
      <c r="B3229" s="723">
        <v>22.79</v>
      </c>
    </row>
    <row r="3230" spans="1:2">
      <c r="A3230" s="727">
        <v>43839</v>
      </c>
      <c r="B3230" s="723">
        <v>23.166665999999999</v>
      </c>
    </row>
    <row r="3231" spans="1:2">
      <c r="A3231" s="727">
        <v>43840</v>
      </c>
      <c r="B3231" s="723">
        <v>22.993333</v>
      </c>
    </row>
    <row r="3232" spans="1:2">
      <c r="A3232" s="727">
        <v>43843</v>
      </c>
      <c r="B3232" s="723">
        <v>23.216666</v>
      </c>
    </row>
    <row r="3233" spans="1:2">
      <c r="A3233" s="727">
        <v>43844</v>
      </c>
      <c r="B3233" s="723">
        <v>23.216666</v>
      </c>
    </row>
    <row r="3234" spans="1:2">
      <c r="A3234" s="727">
        <v>43845</v>
      </c>
      <c r="B3234" s="723">
        <v>23.273332</v>
      </c>
    </row>
    <row r="3235" spans="1:2">
      <c r="A3235" s="727">
        <v>43846</v>
      </c>
      <c r="B3235" s="723">
        <v>23.276665000000001</v>
      </c>
    </row>
    <row r="3236" spans="1:2">
      <c r="A3236" s="727">
        <v>43847</v>
      </c>
      <c r="B3236" s="723">
        <v>24.119999</v>
      </c>
    </row>
    <row r="3237" spans="1:2">
      <c r="A3237" s="727">
        <v>43850</v>
      </c>
      <c r="B3237" s="723">
        <v>24.293333000000001</v>
      </c>
    </row>
    <row r="3238" spans="1:2">
      <c r="A3238" s="727">
        <v>43851</v>
      </c>
      <c r="B3238" s="723">
        <v>24.066666000000001</v>
      </c>
    </row>
    <row r="3239" spans="1:2">
      <c r="A3239" s="727">
        <v>43852</v>
      </c>
      <c r="B3239" s="723">
        <v>24.693332999999999</v>
      </c>
    </row>
    <row r="3240" spans="1:2">
      <c r="A3240" s="727">
        <v>43853</v>
      </c>
      <c r="B3240" s="723">
        <v>24.956665999999998</v>
      </c>
    </row>
    <row r="3241" spans="1:2">
      <c r="A3241" s="727">
        <v>43854</v>
      </c>
      <c r="B3241" s="723">
        <v>24.486666</v>
      </c>
    </row>
    <row r="3242" spans="1:2">
      <c r="A3242" s="727">
        <v>43857</v>
      </c>
      <c r="B3242" s="723">
        <v>24.086666000000001</v>
      </c>
    </row>
    <row r="3243" spans="1:2">
      <c r="A3243" s="727">
        <v>43858</v>
      </c>
      <c r="B3243" s="723">
        <v>24.849999</v>
      </c>
    </row>
    <row r="3244" spans="1:2">
      <c r="A3244" s="727">
        <v>43859</v>
      </c>
      <c r="B3244" s="723">
        <v>24.5</v>
      </c>
    </row>
    <row r="3245" spans="1:2">
      <c r="A3245" s="727">
        <v>43860</v>
      </c>
      <c r="B3245" s="723">
        <v>24.233332999999998</v>
      </c>
    </row>
    <row r="3246" spans="1:2">
      <c r="A3246" s="727">
        <v>43861</v>
      </c>
      <c r="B3246" s="723">
        <v>24.883331999999999</v>
      </c>
    </row>
    <row r="3247" spans="1:2">
      <c r="A3247" s="727">
        <v>43864</v>
      </c>
      <c r="B3247" s="723">
        <v>26.139999</v>
      </c>
    </row>
    <row r="3248" spans="1:2">
      <c r="A3248" s="727">
        <v>43865</v>
      </c>
      <c r="B3248" s="723">
        <v>26</v>
      </c>
    </row>
    <row r="3249" spans="1:2">
      <c r="A3249" s="727">
        <v>43866</v>
      </c>
      <c r="B3249" s="723">
        <v>26.083331999999999</v>
      </c>
    </row>
    <row r="3250" spans="1:2">
      <c r="A3250" s="727">
        <v>43867</v>
      </c>
      <c r="B3250" s="723">
        <v>25.556666</v>
      </c>
    </row>
    <row r="3251" spans="1:2">
      <c r="A3251" s="727">
        <v>43868</v>
      </c>
      <c r="B3251" s="723">
        <v>25.153331999999999</v>
      </c>
    </row>
    <row r="3252" spans="1:2">
      <c r="A3252" s="727">
        <v>43871</v>
      </c>
      <c r="B3252" s="723">
        <v>24.843332</v>
      </c>
    </row>
    <row r="3253" spans="1:2">
      <c r="A3253" s="727">
        <v>43872</v>
      </c>
      <c r="B3253" s="723">
        <v>25.069998999999999</v>
      </c>
    </row>
    <row r="3254" spans="1:2">
      <c r="A3254" s="727">
        <v>43873</v>
      </c>
      <c r="B3254" s="723">
        <v>26.133333</v>
      </c>
    </row>
    <row r="3255" spans="1:2">
      <c r="A3255" s="727">
        <v>43874</v>
      </c>
      <c r="B3255" s="723">
        <v>26.033332999999999</v>
      </c>
    </row>
    <row r="3256" spans="1:2">
      <c r="A3256" s="727">
        <v>43875</v>
      </c>
      <c r="B3256" s="723">
        <v>25.9</v>
      </c>
    </row>
    <row r="3257" spans="1:2">
      <c r="A3257" s="727">
        <v>43878</v>
      </c>
      <c r="B3257" s="723">
        <v>27.906666000000001</v>
      </c>
    </row>
    <row r="3258" spans="1:2">
      <c r="A3258" s="727">
        <v>43879</v>
      </c>
      <c r="B3258" s="723">
        <v>27.533332999999999</v>
      </c>
    </row>
    <row r="3259" spans="1:2">
      <c r="A3259" s="727">
        <v>43880</v>
      </c>
      <c r="B3259" s="723">
        <v>27.416665999999999</v>
      </c>
    </row>
    <row r="3260" spans="1:2">
      <c r="A3260" s="727">
        <v>43881</v>
      </c>
      <c r="B3260" s="723">
        <v>27.413333000000002</v>
      </c>
    </row>
    <row r="3261" spans="1:2">
      <c r="A3261" s="727">
        <v>43882</v>
      </c>
      <c r="B3261" s="723">
        <v>27.676665</v>
      </c>
    </row>
    <row r="3262" spans="1:2">
      <c r="A3262" s="727">
        <v>43887</v>
      </c>
      <c r="B3262" s="723">
        <v>26.133333</v>
      </c>
    </row>
    <row r="3263" spans="1:2">
      <c r="A3263" s="727">
        <v>43888</v>
      </c>
      <c r="B3263" s="723">
        <v>24.546665999999998</v>
      </c>
    </row>
    <row r="3264" spans="1:2">
      <c r="A3264" s="727">
        <v>43889</v>
      </c>
      <c r="B3264" s="723">
        <v>23.669999000000001</v>
      </c>
    </row>
    <row r="3265" spans="1:2">
      <c r="A3265" s="727">
        <v>43892</v>
      </c>
      <c r="B3265" s="723">
        <v>24.726666000000002</v>
      </c>
    </row>
    <row r="3266" spans="1:2">
      <c r="A3266" s="727">
        <v>43893</v>
      </c>
      <c r="B3266" s="723">
        <v>24.429998999999999</v>
      </c>
    </row>
    <row r="3267" spans="1:2">
      <c r="A3267" s="727">
        <v>43894</v>
      </c>
      <c r="B3267" s="723">
        <v>24.666665999999999</v>
      </c>
    </row>
    <row r="3268" spans="1:2">
      <c r="A3268" s="727">
        <v>43895</v>
      </c>
      <c r="B3268" s="723">
        <v>23.166665999999999</v>
      </c>
    </row>
    <row r="3269" spans="1:2">
      <c r="A3269" s="727">
        <v>43896</v>
      </c>
      <c r="B3269" s="723">
        <v>21.646666</v>
      </c>
    </row>
    <row r="3270" spans="1:2">
      <c r="A3270" s="727">
        <v>43899</v>
      </c>
      <c r="B3270" s="723">
        <v>19.439999</v>
      </c>
    </row>
    <row r="3271" spans="1:2">
      <c r="A3271" s="727">
        <v>43900</v>
      </c>
      <c r="B3271" s="723">
        <v>20.759999000000001</v>
      </c>
    </row>
    <row r="3272" spans="1:2">
      <c r="A3272" s="727">
        <v>43901</v>
      </c>
      <c r="B3272" s="723">
        <v>19.566666000000001</v>
      </c>
    </row>
    <row r="3273" spans="1:2">
      <c r="A3273" s="727">
        <v>43902</v>
      </c>
      <c r="B3273" s="723">
        <v>17.083331999999999</v>
      </c>
    </row>
    <row r="3274" spans="1:2">
      <c r="A3274" s="727">
        <v>43903</v>
      </c>
      <c r="B3274" s="723">
        <v>19.213332999999999</v>
      </c>
    </row>
    <row r="3275" spans="1:2">
      <c r="A3275" s="727">
        <v>43906</v>
      </c>
      <c r="B3275" s="723">
        <v>16.506665999999999</v>
      </c>
    </row>
    <row r="3276" spans="1:2">
      <c r="A3276" s="727">
        <v>43907</v>
      </c>
      <c r="B3276" s="723">
        <v>16.879999000000002</v>
      </c>
    </row>
    <row r="3277" spans="1:2">
      <c r="A3277" s="727">
        <v>43908</v>
      </c>
      <c r="B3277" s="723">
        <v>14.29</v>
      </c>
    </row>
    <row r="3278" spans="1:2">
      <c r="A3278" s="727">
        <v>43909</v>
      </c>
      <c r="B3278" s="723">
        <v>14.033333000000001</v>
      </c>
    </row>
    <row r="3279" spans="1:2">
      <c r="A3279" s="727">
        <v>43910</v>
      </c>
      <c r="B3279" s="723">
        <v>14.576665</v>
      </c>
    </row>
    <row r="3280" spans="1:2">
      <c r="A3280" s="727">
        <v>43913</v>
      </c>
      <c r="B3280" s="723">
        <v>14.573332000000001</v>
      </c>
    </row>
    <row r="3281" spans="1:2">
      <c r="A3281" s="727">
        <v>43914</v>
      </c>
      <c r="B3281" s="723">
        <v>15.303333</v>
      </c>
    </row>
    <row r="3282" spans="1:2">
      <c r="A3282" s="727">
        <v>43915</v>
      </c>
      <c r="B3282" s="723">
        <v>18.333333</v>
      </c>
    </row>
    <row r="3283" spans="1:2">
      <c r="A3283" s="727">
        <v>43916</v>
      </c>
      <c r="B3283" s="723">
        <v>17.723333</v>
      </c>
    </row>
    <row r="3284" spans="1:2">
      <c r="A3284" s="727">
        <v>43917</v>
      </c>
      <c r="B3284" s="723">
        <v>15.173332</v>
      </c>
    </row>
    <row r="3285" spans="1:2">
      <c r="A3285" s="727">
        <v>43920</v>
      </c>
      <c r="B3285" s="723">
        <v>15.646666</v>
      </c>
    </row>
    <row r="3286" spans="1:2">
      <c r="A3286" s="727">
        <v>43921</v>
      </c>
      <c r="B3286" s="723">
        <v>15.559998999999999</v>
      </c>
    </row>
    <row r="3287" spans="1:2">
      <c r="A3287" s="727">
        <v>43922</v>
      </c>
      <c r="B3287" s="723">
        <v>14.923333</v>
      </c>
    </row>
    <row r="3288" spans="1:2">
      <c r="A3288" s="727">
        <v>43923</v>
      </c>
      <c r="B3288" s="723">
        <v>15.2</v>
      </c>
    </row>
    <row r="3289" spans="1:2">
      <c r="A3289" s="727">
        <v>43924</v>
      </c>
      <c r="B3289" s="723">
        <v>14.646666</v>
      </c>
    </row>
    <row r="3290" spans="1:2">
      <c r="A3290" s="727">
        <v>43927</v>
      </c>
      <c r="B3290" s="723">
        <v>15.569998999999999</v>
      </c>
    </row>
    <row r="3291" spans="1:2">
      <c r="A3291" s="727">
        <v>43928</v>
      </c>
      <c r="B3291" s="723">
        <v>16.966666</v>
      </c>
    </row>
    <row r="3292" spans="1:2">
      <c r="A3292" s="727">
        <v>43929</v>
      </c>
      <c r="B3292" s="723">
        <v>18.163332</v>
      </c>
    </row>
    <row r="3293" spans="1:2">
      <c r="A3293" s="727">
        <v>43930</v>
      </c>
      <c r="B3293" s="723">
        <v>17.916665999999999</v>
      </c>
    </row>
    <row r="3294" spans="1:2">
      <c r="A3294" s="727">
        <v>43934</v>
      </c>
      <c r="B3294" s="723">
        <v>18.549999</v>
      </c>
    </row>
    <row r="3295" spans="1:2">
      <c r="A3295" s="727">
        <v>43935</v>
      </c>
      <c r="B3295" s="723">
        <v>18.336666000000001</v>
      </c>
    </row>
    <row r="3296" spans="1:2">
      <c r="A3296" s="727">
        <v>43936</v>
      </c>
      <c r="B3296" s="723">
        <v>18.8</v>
      </c>
    </row>
    <row r="3297" spans="1:2">
      <c r="A3297" s="727">
        <v>43937</v>
      </c>
      <c r="B3297" s="723">
        <v>19.359998999999998</v>
      </c>
    </row>
    <row r="3298" spans="1:2">
      <c r="A3298" s="727">
        <v>43938</v>
      </c>
      <c r="B3298" s="723">
        <v>19.676665</v>
      </c>
    </row>
    <row r="3299" spans="1:2">
      <c r="A3299" s="727">
        <v>43941</v>
      </c>
      <c r="B3299" s="723">
        <v>19.673331999999998</v>
      </c>
    </row>
    <row r="3300" spans="1:2">
      <c r="A3300" s="727">
        <v>43943</v>
      </c>
      <c r="B3300" s="723">
        <v>20.100000000000001</v>
      </c>
    </row>
    <row r="3301" spans="1:2">
      <c r="A3301" s="727">
        <v>43944</v>
      </c>
      <c r="B3301" s="723">
        <v>19.536666</v>
      </c>
    </row>
    <row r="3302" spans="1:2">
      <c r="A3302" s="727">
        <v>43945</v>
      </c>
      <c r="B3302" s="723">
        <v>17.7</v>
      </c>
    </row>
    <row r="3303" spans="1:2">
      <c r="A3303" s="727">
        <v>43948</v>
      </c>
      <c r="B3303" s="723">
        <v>19.479998999999999</v>
      </c>
    </row>
    <row r="3304" spans="1:2">
      <c r="A3304" s="727">
        <v>43949</v>
      </c>
      <c r="B3304" s="723">
        <v>19.319998999999999</v>
      </c>
    </row>
    <row r="3305" spans="1:2">
      <c r="A3305" s="727">
        <v>43950</v>
      </c>
      <c r="B3305" s="723">
        <v>19.600000000000001</v>
      </c>
    </row>
    <row r="3306" spans="1:2">
      <c r="A3306" s="727">
        <v>43951</v>
      </c>
      <c r="B3306" s="723">
        <v>19.716666</v>
      </c>
    </row>
    <row r="3307" spans="1:2">
      <c r="A3307" s="727">
        <v>43955</v>
      </c>
      <c r="B3307" s="723">
        <v>20</v>
      </c>
    </row>
    <row r="3308" spans="1:2">
      <c r="A3308" s="727">
        <v>43956</v>
      </c>
      <c r="B3308" s="723">
        <v>20.27</v>
      </c>
    </row>
    <row r="3309" spans="1:2">
      <c r="A3309" s="727">
        <v>43957</v>
      </c>
      <c r="B3309" s="723">
        <v>19.690000000000001</v>
      </c>
    </row>
    <row r="3310" spans="1:2">
      <c r="A3310" s="727">
        <v>43958</v>
      </c>
      <c r="B3310" s="723">
        <v>18.21</v>
      </c>
    </row>
    <row r="3311" spans="1:2">
      <c r="A3311" s="727">
        <v>43959</v>
      </c>
      <c r="B3311" s="723">
        <v>18.5</v>
      </c>
    </row>
    <row r="3312" spans="1:2">
      <c r="A3312" s="727">
        <v>43962</v>
      </c>
      <c r="B3312" s="723">
        <v>17.97</v>
      </c>
    </row>
    <row r="3313" spans="1:2">
      <c r="A3313" s="727">
        <v>43963</v>
      </c>
      <c r="B3313" s="723">
        <v>17.260000000000002</v>
      </c>
    </row>
    <row r="3314" spans="1:2">
      <c r="A3314" s="727">
        <v>43964</v>
      </c>
      <c r="B3314" s="723">
        <v>17.600000000000001</v>
      </c>
    </row>
    <row r="3315" spans="1:2">
      <c r="A3315" s="727">
        <v>43965</v>
      </c>
      <c r="B3315" s="723">
        <v>17.739999999999998</v>
      </c>
    </row>
    <row r="3316" spans="1:2">
      <c r="A3316" s="727">
        <v>43966</v>
      </c>
      <c r="B3316" s="723">
        <v>18.7</v>
      </c>
    </row>
    <row r="3317" spans="1:2">
      <c r="A3317" s="727">
        <v>43969</v>
      </c>
      <c r="B3317" s="723">
        <v>19.14</v>
      </c>
    </row>
    <row r="3318" spans="1:2">
      <c r="A3318" s="727">
        <v>43970</v>
      </c>
      <c r="B3318" s="723">
        <v>19.13</v>
      </c>
    </row>
    <row r="3319" spans="1:2">
      <c r="A3319" s="727">
        <v>43971</v>
      </c>
      <c r="B3319" s="723">
        <v>19.420000000000002</v>
      </c>
    </row>
    <row r="3320" spans="1:2">
      <c r="A3320" s="727">
        <v>43972</v>
      </c>
      <c r="B3320" s="723">
        <v>20.13</v>
      </c>
    </row>
    <row r="3321" spans="1:2">
      <c r="A3321" s="727">
        <v>43973</v>
      </c>
      <c r="B3321" s="723">
        <v>19.73</v>
      </c>
    </row>
    <row r="3322" spans="1:2">
      <c r="A3322" s="727">
        <v>43976</v>
      </c>
      <c r="B3322" s="723">
        <v>20.3</v>
      </c>
    </row>
    <row r="3323" spans="1:2">
      <c r="A3323" s="727">
        <v>43977</v>
      </c>
      <c r="B3323" s="723">
        <v>20.67</v>
      </c>
    </row>
    <row r="3324" spans="1:2">
      <c r="A3324" s="727">
        <v>43978</v>
      </c>
      <c r="B3324" s="723">
        <v>20.32</v>
      </c>
    </row>
    <row r="3325" spans="1:2">
      <c r="A3325" s="727">
        <v>43979</v>
      </c>
      <c r="B3325" s="723">
        <v>20.5</v>
      </c>
    </row>
    <row r="3326" spans="1:2">
      <c r="A3326" s="727">
        <v>43980</v>
      </c>
      <c r="B3326" s="723">
        <v>20.11</v>
      </c>
    </row>
    <row r="3327" spans="1:2">
      <c r="A3327" s="727">
        <v>43983</v>
      </c>
      <c r="B3327" s="723">
        <v>20.440000000000001</v>
      </c>
    </row>
    <row r="3328" spans="1:2">
      <c r="A3328" s="727">
        <v>43984</v>
      </c>
      <c r="B3328" s="723">
        <v>20.75</v>
      </c>
    </row>
    <row r="3329" spans="1:2">
      <c r="A3329" s="727">
        <v>43985</v>
      </c>
      <c r="B3329" s="723">
        <v>21.48</v>
      </c>
    </row>
    <row r="3330" spans="1:2">
      <c r="A3330" s="727">
        <v>43986</v>
      </c>
      <c r="B3330" s="723">
        <v>21.69</v>
      </c>
    </row>
    <row r="3331" spans="1:2">
      <c r="A3331" s="727">
        <v>43987</v>
      </c>
      <c r="B3331" s="723">
        <v>20.76</v>
      </c>
    </row>
    <row r="3332" spans="1:2">
      <c r="A3332" s="727">
        <v>43990</v>
      </c>
      <c r="B3332" s="723">
        <v>21.03</v>
      </c>
    </row>
    <row r="3333" spans="1:2">
      <c r="A3333" s="727">
        <v>43991</v>
      </c>
      <c r="B3333" s="723">
        <v>21.11</v>
      </c>
    </row>
    <row r="3334" spans="1:2">
      <c r="A3334" s="727">
        <v>43992</v>
      </c>
      <c r="B3334" s="723">
        <v>21.49</v>
      </c>
    </row>
    <row r="3335" spans="1:2">
      <c r="A3335" s="727">
        <v>43994</v>
      </c>
      <c r="B3335" s="723">
        <v>21.55</v>
      </c>
    </row>
    <row r="3336" spans="1:2">
      <c r="A3336" s="727">
        <v>43997</v>
      </c>
      <c r="B3336" s="723">
        <v>21.17</v>
      </c>
    </row>
    <row r="3337" spans="1:2">
      <c r="A3337" s="727">
        <v>43998</v>
      </c>
      <c r="B3337" s="723">
        <v>21.03</v>
      </c>
    </row>
    <row r="3338" spans="1:2">
      <c r="A3338" s="727">
        <v>43999</v>
      </c>
      <c r="B3338" s="723">
        <v>22.15</v>
      </c>
    </row>
    <row r="3339" spans="1:2">
      <c r="A3339" s="727">
        <v>44000</v>
      </c>
      <c r="B3339" s="723">
        <v>22.74</v>
      </c>
    </row>
    <row r="3340" spans="1:2">
      <c r="A3340" s="727">
        <v>44001</v>
      </c>
      <c r="B3340" s="723">
        <v>22.59</v>
      </c>
    </row>
    <row r="3341" spans="1:2">
      <c r="A3341" s="727">
        <v>44004</v>
      </c>
      <c r="B3341" s="723">
        <v>22.64</v>
      </c>
    </row>
    <row r="3342" spans="1:2">
      <c r="A3342" s="727">
        <v>44005</v>
      </c>
      <c r="B3342" s="723">
        <v>22.84</v>
      </c>
    </row>
    <row r="3343" spans="1:2">
      <c r="A3343" s="727">
        <v>44006</v>
      </c>
      <c r="B3343" s="723">
        <v>22.41</v>
      </c>
    </row>
    <row r="3344" spans="1:2">
      <c r="A3344" s="727">
        <v>44007</v>
      </c>
      <c r="B3344" s="723">
        <v>23.07</v>
      </c>
    </row>
    <row r="3345" spans="1:2">
      <c r="A3345" s="727">
        <v>44008</v>
      </c>
      <c r="B3345" s="723">
        <v>22.26</v>
      </c>
    </row>
    <row r="3346" spans="1:2">
      <c r="A3346" s="727">
        <v>44011</v>
      </c>
      <c r="B3346" s="723">
        <v>22.42</v>
      </c>
    </row>
    <row r="3347" spans="1:2">
      <c r="A3347" s="727">
        <v>44012</v>
      </c>
      <c r="B3347" s="723">
        <v>23.15</v>
      </c>
    </row>
    <row r="3348" spans="1:2">
      <c r="A3348" s="727">
        <v>44013</v>
      </c>
      <c r="B3348" s="723">
        <v>23.75</v>
      </c>
    </row>
    <row r="3349" spans="1:2">
      <c r="A3349" s="727">
        <v>44014</v>
      </c>
      <c r="B3349" s="723">
        <v>24.13</v>
      </c>
    </row>
    <row r="3350" spans="1:2">
      <c r="A3350" s="727">
        <v>44015</v>
      </c>
      <c r="B3350" s="723">
        <v>24.2</v>
      </c>
    </row>
    <row r="3351" spans="1:2">
      <c r="A3351" s="727">
        <v>44018</v>
      </c>
      <c r="B3351" s="723">
        <v>24.36</v>
      </c>
    </row>
    <row r="3352" spans="1:2">
      <c r="A3352" s="727">
        <v>44019</v>
      </c>
      <c r="B3352" s="723">
        <v>24.52</v>
      </c>
    </row>
    <row r="3353" spans="1:2">
      <c r="A3353" s="727">
        <v>44020</v>
      </c>
      <c r="B3353" s="723">
        <v>24.32</v>
      </c>
    </row>
    <row r="3354" spans="1:2">
      <c r="A3354" s="727">
        <v>44021</v>
      </c>
      <c r="B3354" s="723">
        <v>25.09</v>
      </c>
    </row>
    <row r="3355" spans="1:2">
      <c r="A3355" s="727">
        <v>44022</v>
      </c>
      <c r="B3355" s="723">
        <v>25.07</v>
      </c>
    </row>
    <row r="3356" spans="1:2">
      <c r="A3356" s="727">
        <v>44025</v>
      </c>
      <c r="B3356" s="723">
        <v>24.67</v>
      </c>
    </row>
    <row r="3357" spans="1:2">
      <c r="A3357" s="727">
        <v>44026</v>
      </c>
      <c r="B3357" s="723">
        <v>24.68</v>
      </c>
    </row>
    <row r="3358" spans="1:2">
      <c r="A3358" s="727">
        <v>44027</v>
      </c>
      <c r="B3358" s="723">
        <v>25</v>
      </c>
    </row>
    <row r="3359" spans="1:2">
      <c r="A3359" s="727">
        <v>44028</v>
      </c>
      <c r="B3359" s="723">
        <v>25.14</v>
      </c>
    </row>
    <row r="3360" spans="1:2">
      <c r="A3360" s="727">
        <v>44029</v>
      </c>
      <c r="B3360" s="723">
        <v>25.71</v>
      </c>
    </row>
    <row r="3361" spans="1:2">
      <c r="A3361" s="727">
        <v>44032</v>
      </c>
      <c r="B3361" s="723">
        <v>26.39</v>
      </c>
    </row>
    <row r="3362" spans="1:2">
      <c r="A3362" s="727">
        <v>44033</v>
      </c>
      <c r="B3362" s="723">
        <v>26.27</v>
      </c>
    </row>
    <row r="3363" spans="1:2">
      <c r="A3363" s="727">
        <v>44034</v>
      </c>
      <c r="B3363" s="723">
        <v>26.3</v>
      </c>
    </row>
    <row r="3364" spans="1:2">
      <c r="A3364" s="727">
        <v>44035</v>
      </c>
      <c r="B3364" s="723">
        <v>26.23</v>
      </c>
    </row>
    <row r="3365" spans="1:2">
      <c r="A3365" s="727">
        <v>44036</v>
      </c>
      <c r="B3365" s="723">
        <v>26.36</v>
      </c>
    </row>
    <row r="3366" spans="1:2">
      <c r="A3366" s="727">
        <v>44039</v>
      </c>
      <c r="B3366" s="723">
        <v>26.24</v>
      </c>
    </row>
    <row r="3367" spans="1:2">
      <c r="A3367" s="727">
        <v>44040</v>
      </c>
      <c r="B3367" s="723">
        <v>25.95</v>
      </c>
    </row>
    <row r="3368" spans="1:2">
      <c r="A3368" s="727">
        <v>44041</v>
      </c>
      <c r="B3368" s="723">
        <v>26.09</v>
      </c>
    </row>
    <row r="3369" spans="1:2">
      <c r="A3369" s="727">
        <v>44042</v>
      </c>
      <c r="B3369" s="723">
        <v>26.12</v>
      </c>
    </row>
    <row r="3370" spans="1:2">
      <c r="A3370" s="727">
        <v>44043</v>
      </c>
      <c r="B3370" s="723">
        <v>25.83</v>
      </c>
    </row>
    <row r="3371" spans="1:2">
      <c r="A3371" s="727">
        <v>44046</v>
      </c>
      <c r="B3371" s="723">
        <v>25.83</v>
      </c>
    </row>
    <row r="3372" spans="1:2">
      <c r="A3372" s="727">
        <v>44047</v>
      </c>
      <c r="B3372" s="723">
        <v>25.94</v>
      </c>
    </row>
    <row r="3373" spans="1:2">
      <c r="A3373" s="727">
        <v>44048</v>
      </c>
      <c r="B3373" s="723">
        <v>26</v>
      </c>
    </row>
    <row r="3374" spans="1:2">
      <c r="A3374" s="727">
        <v>44049</v>
      </c>
      <c r="B3374" s="723">
        <v>28.82</v>
      </c>
    </row>
    <row r="3375" spans="1:2">
      <c r="A3375" s="727">
        <v>44050</v>
      </c>
      <c r="B3375" s="723">
        <v>28.78</v>
      </c>
    </row>
    <row r="3376" spans="1:2">
      <c r="A3376" s="727">
        <v>44053</v>
      </c>
      <c r="B3376" s="723">
        <v>26.65</v>
      </c>
    </row>
    <row r="3377" spans="1:2">
      <c r="A3377" s="727">
        <v>44054</v>
      </c>
      <c r="B3377" s="723">
        <v>27.51</v>
      </c>
    </row>
    <row r="3378" spans="1:2">
      <c r="A3378" s="727">
        <v>44055</v>
      </c>
      <c r="B3378" s="723">
        <v>28</v>
      </c>
    </row>
    <row r="3379" spans="1:2">
      <c r="A3379" s="727">
        <v>44056</v>
      </c>
      <c r="B3379" s="723">
        <v>27.89</v>
      </c>
    </row>
    <row r="3380" spans="1:2">
      <c r="A3380" s="727">
        <v>44057</v>
      </c>
      <c r="B3380" s="723">
        <v>27.77</v>
      </c>
    </row>
    <row r="3381" spans="1:2">
      <c r="A3381" s="727">
        <v>44060</v>
      </c>
      <c r="B3381" s="723">
        <v>27</v>
      </c>
    </row>
    <row r="3382" spans="1:2">
      <c r="A3382" s="727">
        <v>44061</v>
      </c>
      <c r="B3382" s="723">
        <v>28</v>
      </c>
    </row>
    <row r="3383" spans="1:2">
      <c r="A3383" s="727">
        <v>44062</v>
      </c>
      <c r="B3383" s="723">
        <v>27.7</v>
      </c>
    </row>
    <row r="3384" spans="1:2">
      <c r="A3384" s="727">
        <v>44063</v>
      </c>
      <c r="B3384" s="723">
        <v>27.54</v>
      </c>
    </row>
    <row r="3385" spans="1:2">
      <c r="A3385" s="727">
        <v>44064</v>
      </c>
      <c r="B3385" s="723">
        <v>28.1</v>
      </c>
    </row>
    <row r="3386" spans="1:2">
      <c r="A3386" s="727">
        <v>44067</v>
      </c>
      <c r="B3386" s="723">
        <v>27.81</v>
      </c>
    </row>
    <row r="3387" spans="1:2">
      <c r="A3387" s="727">
        <v>44068</v>
      </c>
      <c r="B3387" s="723">
        <v>27.84</v>
      </c>
    </row>
    <row r="3388" spans="1:2">
      <c r="A3388" s="727">
        <v>44069</v>
      </c>
      <c r="B3388" s="723">
        <v>28.1</v>
      </c>
    </row>
    <row r="3389" spans="1:2">
      <c r="A3389" s="727">
        <v>44070</v>
      </c>
      <c r="B3389" s="723">
        <v>28.21</v>
      </c>
    </row>
    <row r="3390" spans="1:2">
      <c r="A3390" s="727">
        <v>44071</v>
      </c>
      <c r="B3390" s="723">
        <v>28.8</v>
      </c>
    </row>
    <row r="3391" spans="1:2">
      <c r="A3391" s="727">
        <v>44074</v>
      </c>
      <c r="B3391" s="723">
        <v>28.86</v>
      </c>
    </row>
    <row r="3392" spans="1:2">
      <c r="A3392" s="727">
        <v>44075</v>
      </c>
      <c r="B3392" s="723">
        <v>28.85</v>
      </c>
    </row>
    <row r="3393" spans="1:2">
      <c r="A3393" s="727">
        <v>44076</v>
      </c>
      <c r="B3393" s="723">
        <v>29.85</v>
      </c>
    </row>
    <row r="3394" spans="1:2">
      <c r="A3394" s="727">
        <v>44077</v>
      </c>
      <c r="B3394" s="723">
        <v>28.12</v>
      </c>
    </row>
    <row r="3395" spans="1:2">
      <c r="A3395" s="727">
        <v>44078</v>
      </c>
      <c r="B3395" s="723">
        <v>27.61</v>
      </c>
    </row>
    <row r="3396" spans="1:2">
      <c r="A3396" s="727">
        <v>44082</v>
      </c>
      <c r="B3396" s="723">
        <v>27.7</v>
      </c>
    </row>
    <row r="3397" spans="1:2">
      <c r="A3397" s="727">
        <v>44083</v>
      </c>
      <c r="B3397" s="723">
        <v>28.88</v>
      </c>
    </row>
    <row r="3398" spans="1:2">
      <c r="A3398" s="727">
        <v>44084</v>
      </c>
      <c r="B3398" s="723">
        <v>28.24</v>
      </c>
    </row>
    <row r="3399" spans="1:2">
      <c r="A3399" s="727">
        <v>44085</v>
      </c>
      <c r="B3399" s="723">
        <v>27.65</v>
      </c>
    </row>
    <row r="3400" spans="1:2">
      <c r="A3400" s="727">
        <v>44088</v>
      </c>
      <c r="B3400" s="723">
        <v>28.85</v>
      </c>
    </row>
    <row r="3401" spans="1:2">
      <c r="A3401" s="727">
        <v>44089</v>
      </c>
      <c r="B3401" s="723">
        <v>29</v>
      </c>
    </row>
    <row r="3402" spans="1:2">
      <c r="A3402" s="727">
        <v>44090</v>
      </c>
      <c r="B3402" s="723">
        <v>29.15</v>
      </c>
    </row>
    <row r="3403" spans="1:2">
      <c r="A3403" s="727">
        <v>44091</v>
      </c>
      <c r="B3403" s="723">
        <v>28.37</v>
      </c>
    </row>
    <row r="3404" spans="1:2">
      <c r="A3404" s="727">
        <v>44092</v>
      </c>
      <c r="B3404" s="723">
        <v>28.3</v>
      </c>
    </row>
    <row r="3405" spans="1:2">
      <c r="A3405" s="727">
        <v>44095</v>
      </c>
      <c r="B3405" s="723">
        <v>28.06</v>
      </c>
    </row>
    <row r="3406" spans="1:2">
      <c r="A3406" s="727">
        <v>44096</v>
      </c>
      <c r="B3406" s="723">
        <v>28.4</v>
      </c>
    </row>
    <row r="3407" spans="1:2">
      <c r="A3407" s="727">
        <v>44097</v>
      </c>
      <c r="B3407" s="723">
        <v>27.11</v>
      </c>
    </row>
    <row r="3408" spans="1:2">
      <c r="A3408" s="727">
        <v>44098</v>
      </c>
      <c r="B3408" s="723">
        <v>27.98</v>
      </c>
    </row>
    <row r="3409" spans="1:2">
      <c r="A3409" s="727">
        <v>44099</v>
      </c>
      <c r="B3409" s="723">
        <v>28.31</v>
      </c>
    </row>
    <row r="3410" spans="1:2">
      <c r="A3410" s="727">
        <v>44102</v>
      </c>
      <c r="B3410" s="723">
        <v>27.33</v>
      </c>
    </row>
    <row r="3411" spans="1:2">
      <c r="A3411" s="727">
        <v>44103</v>
      </c>
      <c r="B3411" s="723">
        <v>27.24</v>
      </c>
    </row>
    <row r="3412" spans="1:2">
      <c r="A3412" s="727">
        <v>44104</v>
      </c>
      <c r="B3412" s="723">
        <v>27.1</v>
      </c>
    </row>
    <row r="3413" spans="1:2">
      <c r="A3413" s="727">
        <v>44105</v>
      </c>
      <c r="B3413" s="723">
        <v>27.51</v>
      </c>
    </row>
    <row r="3414" spans="1:2">
      <c r="A3414" s="727">
        <v>44106</v>
      </c>
      <c r="B3414" s="723">
        <v>27.05</v>
      </c>
    </row>
    <row r="3415" spans="1:2">
      <c r="A3415" s="727">
        <v>44109</v>
      </c>
      <c r="B3415" s="723">
        <v>27</v>
      </c>
    </row>
    <row r="3416" spans="1:2">
      <c r="A3416" s="727">
        <v>44110</v>
      </c>
      <c r="B3416" s="723">
        <v>26.7</v>
      </c>
    </row>
    <row r="3417" spans="1:2">
      <c r="A3417" s="727">
        <v>44111</v>
      </c>
      <c r="B3417" s="723">
        <v>26.95</v>
      </c>
    </row>
    <row r="3418" spans="1:2">
      <c r="A3418" s="727">
        <v>44112</v>
      </c>
      <c r="B3418" s="723">
        <v>27.44</v>
      </c>
    </row>
    <row r="3419" spans="1:2">
      <c r="A3419" s="727">
        <v>44113</v>
      </c>
      <c r="B3419" s="723">
        <v>27</v>
      </c>
    </row>
    <row r="3420" spans="1:2">
      <c r="A3420" s="727">
        <v>44117</v>
      </c>
      <c r="B3420" s="723">
        <v>27.84</v>
      </c>
    </row>
    <row r="3421" spans="1:2">
      <c r="A3421" s="727">
        <v>44118</v>
      </c>
      <c r="B3421" s="723">
        <v>28.35</v>
      </c>
    </row>
    <row r="3422" spans="1:2">
      <c r="A3422" s="727">
        <v>44119</v>
      </c>
      <c r="B3422" s="723">
        <v>28.44</v>
      </c>
    </row>
    <row r="3423" spans="1:2">
      <c r="A3423" s="727">
        <v>44120</v>
      </c>
      <c r="B3423" s="723">
        <v>28.88</v>
      </c>
    </row>
    <row r="3424" spans="1:2">
      <c r="A3424" s="727">
        <v>44123</v>
      </c>
      <c r="B3424" s="723">
        <v>28.88</v>
      </c>
    </row>
    <row r="3425" spans="1:2">
      <c r="A3425" s="727">
        <v>44124</v>
      </c>
      <c r="B3425" s="723">
        <v>28.57</v>
      </c>
    </row>
    <row r="3426" spans="1:2">
      <c r="A3426" s="727">
        <v>44125</v>
      </c>
      <c r="B3426" s="723">
        <v>28.82</v>
      </c>
    </row>
    <row r="3427" spans="1:2">
      <c r="A3427" s="727">
        <v>44126</v>
      </c>
      <c r="B3427" s="723">
        <v>29.01</v>
      </c>
    </row>
    <row r="3428" spans="1:2">
      <c r="A3428" s="727">
        <v>44127</v>
      </c>
      <c r="B3428" s="723">
        <v>28.45</v>
      </c>
    </row>
    <row r="3429" spans="1:2">
      <c r="A3429" s="727">
        <v>44130</v>
      </c>
      <c r="B3429" s="723">
        <v>28.27</v>
      </c>
    </row>
    <row r="3430" spans="1:2">
      <c r="A3430" s="727">
        <v>44131</v>
      </c>
      <c r="B3430" s="723">
        <v>28.5</v>
      </c>
    </row>
    <row r="3431" spans="1:2">
      <c r="A3431" s="727">
        <v>44132</v>
      </c>
      <c r="B3431" s="723">
        <v>27.5</v>
      </c>
    </row>
    <row r="3432" spans="1:2">
      <c r="A3432" s="727">
        <v>44133</v>
      </c>
      <c r="B3432" s="723">
        <v>28.5</v>
      </c>
    </row>
    <row r="3433" spans="1:2">
      <c r="A3433" s="727">
        <v>44134</v>
      </c>
      <c r="B3433" s="723">
        <v>27</v>
      </c>
    </row>
    <row r="3434" spans="1:2">
      <c r="A3434" s="727">
        <v>44138</v>
      </c>
      <c r="B3434" s="723">
        <v>27.69</v>
      </c>
    </row>
    <row r="3435" spans="1:2">
      <c r="A3435" s="727">
        <v>44139</v>
      </c>
      <c r="B3435" s="723">
        <v>28.6</v>
      </c>
    </row>
    <row r="3436" spans="1:2">
      <c r="A3436" s="727">
        <v>44140</v>
      </c>
      <c r="B3436" s="723">
        <v>30.49</v>
      </c>
    </row>
    <row r="3437" spans="1:2">
      <c r="A3437" s="727">
        <v>44141</v>
      </c>
      <c r="B3437" s="723">
        <v>31.07</v>
      </c>
    </row>
    <row r="3438" spans="1:2">
      <c r="A3438" s="727">
        <v>44144</v>
      </c>
      <c r="B3438" s="723">
        <v>29.37</v>
      </c>
    </row>
    <row r="3439" spans="1:2">
      <c r="A3439" s="727">
        <v>44145</v>
      </c>
      <c r="B3439" s="723">
        <v>27.37</v>
      </c>
    </row>
    <row r="3440" spans="1:2">
      <c r="A3440" s="727">
        <v>44146</v>
      </c>
      <c r="B3440" s="723">
        <v>27.76</v>
      </c>
    </row>
    <row r="3441" spans="1:2">
      <c r="A3441" s="727">
        <v>44147</v>
      </c>
      <c r="B3441" s="723">
        <v>27.35</v>
      </c>
    </row>
    <row r="3442" spans="1:2">
      <c r="A3442" s="727">
        <v>44148</v>
      </c>
      <c r="B3442" s="723">
        <v>28.2</v>
      </c>
    </row>
    <row r="3443" spans="1:2">
      <c r="A3443" s="727">
        <v>44151</v>
      </c>
      <c r="B3443" s="723">
        <v>27.51</v>
      </c>
    </row>
    <row r="3444" spans="1:2">
      <c r="A3444" s="727">
        <v>44152</v>
      </c>
      <c r="B3444" s="723">
        <v>27.15</v>
      </c>
    </row>
    <row r="3445" spans="1:2">
      <c r="A3445" s="727">
        <v>44153</v>
      </c>
      <c r="B3445" s="723">
        <v>27.44</v>
      </c>
    </row>
    <row r="3446" spans="1:2">
      <c r="A3446" s="727">
        <v>44154</v>
      </c>
      <c r="B3446" s="723">
        <v>27.3</v>
      </c>
    </row>
    <row r="3447" spans="1:2">
      <c r="A3447" s="727">
        <v>44155</v>
      </c>
      <c r="B3447" s="723">
        <v>27.17</v>
      </c>
    </row>
    <row r="3448" spans="1:2">
      <c r="A3448" s="727">
        <v>44158</v>
      </c>
      <c r="B3448" s="723">
        <v>26.81</v>
      </c>
    </row>
    <row r="3449" spans="1:2">
      <c r="A3449" s="727">
        <v>44159</v>
      </c>
      <c r="B3449" s="723">
        <v>26.32</v>
      </c>
    </row>
    <row r="3450" spans="1:2">
      <c r="A3450" s="727">
        <v>44160</v>
      </c>
      <c r="B3450" s="723">
        <v>26.43</v>
      </c>
    </row>
    <row r="3451" spans="1:2">
      <c r="A3451" s="727">
        <v>44161</v>
      </c>
      <c r="B3451" s="723">
        <v>27.22</v>
      </c>
    </row>
    <row r="3452" spans="1:2">
      <c r="A3452" s="727">
        <v>44162</v>
      </c>
      <c r="B3452" s="723">
        <v>27.67</v>
      </c>
    </row>
    <row r="3453" spans="1:2">
      <c r="A3453" s="727">
        <v>44165</v>
      </c>
      <c r="B3453" s="723">
        <v>26.75</v>
      </c>
    </row>
    <row r="3454" spans="1:2">
      <c r="A3454" s="727">
        <v>44166</v>
      </c>
      <c r="B3454" s="723">
        <v>25.76</v>
      </c>
    </row>
    <row r="3455" spans="1:2">
      <c r="A3455" s="727">
        <v>44167</v>
      </c>
      <c r="B3455" s="723">
        <v>25.69</v>
      </c>
    </row>
    <row r="3456" spans="1:2">
      <c r="A3456" s="727">
        <v>44168</v>
      </c>
      <c r="B3456" s="723">
        <v>25.32</v>
      </c>
    </row>
    <row r="3457" spans="1:2">
      <c r="A3457" s="727">
        <v>44169</v>
      </c>
      <c r="B3457" s="723">
        <v>26.11</v>
      </c>
    </row>
    <row r="3458" spans="1:2">
      <c r="A3458" s="727">
        <v>44172</v>
      </c>
      <c r="B3458" s="723">
        <v>25.84</v>
      </c>
    </row>
    <row r="3459" spans="1:2">
      <c r="A3459" s="727">
        <v>44173</v>
      </c>
      <c r="B3459" s="723">
        <v>26.37</v>
      </c>
    </row>
    <row r="3460" spans="1:2">
      <c r="A3460" s="727">
        <v>44174</v>
      </c>
      <c r="B3460" s="723">
        <v>25.73</v>
      </c>
    </row>
    <row r="3461" spans="1:2">
      <c r="A3461" s="727">
        <v>44175</v>
      </c>
      <c r="B3461" s="723">
        <v>26.08</v>
      </c>
    </row>
    <row r="3462" spans="1:2">
      <c r="A3462" s="727">
        <v>44176</v>
      </c>
      <c r="B3462" s="723">
        <v>25.33</v>
      </c>
    </row>
    <row r="3463" spans="1:2">
      <c r="A3463" s="727">
        <v>44179</v>
      </c>
      <c r="B3463" s="723">
        <v>25.74</v>
      </c>
    </row>
    <row r="3464" spans="1:2">
      <c r="A3464" s="727">
        <v>44180</v>
      </c>
      <c r="B3464" s="723">
        <v>26.1</v>
      </c>
    </row>
    <row r="3465" spans="1:2">
      <c r="A3465" s="727">
        <v>44181</v>
      </c>
      <c r="B3465" s="723">
        <v>26.88</v>
      </c>
    </row>
    <row r="3466" spans="1:2">
      <c r="A3466" s="727">
        <v>44182</v>
      </c>
      <c r="B3466" s="723">
        <v>28.32</v>
      </c>
    </row>
    <row r="3467" spans="1:2">
      <c r="A3467" s="727">
        <v>44183</v>
      </c>
      <c r="B3467" s="723">
        <v>28.22</v>
      </c>
    </row>
    <row r="3468" spans="1:2">
      <c r="A3468" s="727">
        <v>44186</v>
      </c>
      <c r="B3468" s="723">
        <v>28.1</v>
      </c>
    </row>
    <row r="3469" spans="1:2">
      <c r="A3469" s="727">
        <v>44187</v>
      </c>
      <c r="B3469" s="723">
        <v>27.66</v>
      </c>
    </row>
    <row r="3470" spans="1:2">
      <c r="A3470" s="727">
        <v>44188</v>
      </c>
      <c r="B3470" s="723">
        <v>27.81</v>
      </c>
    </row>
    <row r="3471" spans="1:2">
      <c r="A3471" s="727">
        <v>44193</v>
      </c>
      <c r="B3471" s="723">
        <v>28.13</v>
      </c>
    </row>
    <row r="3472" spans="1:2">
      <c r="A3472" s="727">
        <v>44194</v>
      </c>
      <c r="B3472" s="723">
        <v>28.06</v>
      </c>
    </row>
    <row r="3473" spans="1:2">
      <c r="A3473" s="727">
        <v>44195</v>
      </c>
      <c r="B3473" s="723">
        <v>28.72</v>
      </c>
    </row>
    <row r="3474" spans="1:2">
      <c r="A3474" s="727">
        <v>44200</v>
      </c>
      <c r="B3474" s="723">
        <v>27.76</v>
      </c>
    </row>
    <row r="3475" spans="1:2">
      <c r="A3475" s="727">
        <v>44201</v>
      </c>
      <c r="B3475" s="723">
        <v>27.63</v>
      </c>
    </row>
    <row r="3476" spans="1:2">
      <c r="A3476" s="727">
        <v>44202</v>
      </c>
      <c r="B3476" s="723">
        <v>26.33</v>
      </c>
    </row>
    <row r="3477" spans="1:2">
      <c r="A3477" s="727">
        <v>44203</v>
      </c>
      <c r="B3477" s="723">
        <v>26.25</v>
      </c>
    </row>
    <row r="3478" spans="1:2">
      <c r="A3478" s="727">
        <v>44204</v>
      </c>
      <c r="B3478" s="723">
        <v>28</v>
      </c>
    </row>
    <row r="3479" spans="1:2">
      <c r="A3479" s="727">
        <v>44207</v>
      </c>
      <c r="B3479" s="723">
        <v>27.95</v>
      </c>
    </row>
    <row r="3480" spans="1:2">
      <c r="A3480" s="727">
        <v>44208</v>
      </c>
      <c r="B3480" s="723">
        <v>28.67</v>
      </c>
    </row>
    <row r="3481" spans="1:2">
      <c r="A3481" s="727">
        <v>44209</v>
      </c>
      <c r="B3481" s="723">
        <v>28.6</v>
      </c>
    </row>
    <row r="3482" spans="1:2">
      <c r="A3482" s="727">
        <v>44210</v>
      </c>
      <c r="B3482" s="723">
        <v>28.18</v>
      </c>
    </row>
    <row r="3483" spans="1:2">
      <c r="A3483" s="727">
        <v>44211</v>
      </c>
      <c r="B3483" s="723">
        <v>28.05</v>
      </c>
    </row>
    <row r="3484" spans="1:2">
      <c r="A3484" s="727">
        <v>44214</v>
      </c>
      <c r="B3484" s="723">
        <v>28.8</v>
      </c>
    </row>
    <row r="3485" spans="1:2">
      <c r="A3485" s="727">
        <v>44215</v>
      </c>
      <c r="B3485" s="723">
        <v>29.52</v>
      </c>
    </row>
    <row r="3486" spans="1:2">
      <c r="A3486" s="727">
        <v>44216</v>
      </c>
      <c r="B3486" s="723">
        <v>29.87</v>
      </c>
    </row>
    <row r="3487" spans="1:2">
      <c r="A3487" s="727">
        <v>44217</v>
      </c>
      <c r="B3487" s="723">
        <v>29.75</v>
      </c>
    </row>
    <row r="3488" spans="1:2">
      <c r="A3488" s="727">
        <v>44218</v>
      </c>
      <c r="B3488" s="723">
        <v>30.07</v>
      </c>
    </row>
    <row r="3489" spans="1:2">
      <c r="A3489" s="727">
        <v>44222</v>
      </c>
      <c r="B3489" s="723">
        <v>30.11</v>
      </c>
    </row>
    <row r="3490" spans="1:2">
      <c r="A3490" s="727">
        <v>44223</v>
      </c>
      <c r="B3490" s="723">
        <v>28.74</v>
      </c>
    </row>
    <row r="3491" spans="1:2">
      <c r="A3491" s="727">
        <v>44224</v>
      </c>
      <c r="B3491" s="723">
        <v>29.46</v>
      </c>
    </row>
    <row r="3492" spans="1:2">
      <c r="A3492" s="727">
        <v>44225</v>
      </c>
      <c r="B3492" s="723">
        <v>28.4</v>
      </c>
    </row>
    <row r="3493" spans="1:2">
      <c r="A3493" s="727">
        <v>44228</v>
      </c>
      <c r="B3493" s="723">
        <v>28.36</v>
      </c>
    </row>
    <row r="3494" spans="1:2">
      <c r="A3494" s="727">
        <v>44229</v>
      </c>
      <c r="B3494" s="723">
        <v>30.28</v>
      </c>
    </row>
    <row r="3495" spans="1:2">
      <c r="A3495" s="727">
        <v>44230</v>
      </c>
      <c r="B3495" s="723">
        <v>29.58</v>
      </c>
    </row>
    <row r="3496" spans="1:2">
      <c r="A3496" s="727">
        <v>44231</v>
      </c>
      <c r="B3496" s="723">
        <v>29.72</v>
      </c>
    </row>
    <row r="3497" spans="1:2">
      <c r="A3497" s="727">
        <v>44232</v>
      </c>
      <c r="B3497" s="723">
        <v>29.56</v>
      </c>
    </row>
    <row r="3498" spans="1:2">
      <c r="A3498" s="727">
        <v>44235</v>
      </c>
      <c r="B3498" s="723">
        <v>30.45</v>
      </c>
    </row>
    <row r="3499" spans="1:2">
      <c r="A3499" s="727">
        <v>44236</v>
      </c>
      <c r="B3499" s="723">
        <v>30.83</v>
      </c>
    </row>
    <row r="3500" spans="1:2">
      <c r="A3500" s="727">
        <v>44237</v>
      </c>
      <c r="B3500" s="723">
        <v>31.41</v>
      </c>
    </row>
    <row r="3501" spans="1:2">
      <c r="A3501" s="727">
        <v>44238</v>
      </c>
      <c r="B3501" s="723">
        <v>33.85</v>
      </c>
    </row>
    <row r="3502" spans="1:2">
      <c r="A3502" s="727">
        <v>44239</v>
      </c>
      <c r="B3502" s="723">
        <v>34.64</v>
      </c>
    </row>
    <row r="3503" spans="1:2">
      <c r="A3503" s="727">
        <v>44244</v>
      </c>
      <c r="B3503" s="723">
        <v>34.08</v>
      </c>
    </row>
    <row r="3504" spans="1:2">
      <c r="A3504" s="727">
        <v>44245</v>
      </c>
      <c r="B3504" s="723">
        <v>33.9</v>
      </c>
    </row>
    <row r="3505" spans="1:2">
      <c r="A3505" s="727">
        <v>44246</v>
      </c>
      <c r="B3505" s="723">
        <v>34.729999999999997</v>
      </c>
    </row>
    <row r="3506" spans="1:2">
      <c r="A3506" s="727">
        <v>44249</v>
      </c>
      <c r="B3506" s="723">
        <v>33.49</v>
      </c>
    </row>
    <row r="3507" spans="1:2">
      <c r="A3507" s="727">
        <v>44250</v>
      </c>
      <c r="B3507" s="723">
        <v>33.520000000000003</v>
      </c>
    </row>
    <row r="3508" spans="1:2">
      <c r="A3508" s="727">
        <v>44251</v>
      </c>
      <c r="B3508" s="723">
        <v>33.130000000000003</v>
      </c>
    </row>
    <row r="3509" spans="1:2">
      <c r="A3509" s="727">
        <v>44252</v>
      </c>
      <c r="B3509" s="723">
        <v>31.85</v>
      </c>
    </row>
    <row r="3510" spans="1:2">
      <c r="A3510" s="727">
        <v>44253</v>
      </c>
      <c r="B3510" s="723">
        <v>31.38</v>
      </c>
    </row>
    <row r="3511" spans="1:2">
      <c r="A3511" s="727">
        <v>44256</v>
      </c>
      <c r="B3511" s="723">
        <v>31.48</v>
      </c>
    </row>
    <row r="3512" spans="1:2">
      <c r="A3512" s="727">
        <v>44257</v>
      </c>
      <c r="B3512" s="723">
        <v>31.02</v>
      </c>
    </row>
    <row r="3513" spans="1:2">
      <c r="A3513" s="727">
        <v>44258</v>
      </c>
      <c r="B3513" s="723">
        <v>30.93</v>
      </c>
    </row>
    <row r="3514" spans="1:2">
      <c r="A3514" s="727">
        <v>44259</v>
      </c>
      <c r="B3514" s="723">
        <v>30.61</v>
      </c>
    </row>
    <row r="3515" spans="1:2">
      <c r="A3515" s="727">
        <v>44260</v>
      </c>
      <c r="B3515" s="723">
        <v>30.12</v>
      </c>
    </row>
    <row r="3516" spans="1:2">
      <c r="A3516" s="727">
        <v>44263</v>
      </c>
      <c r="B3516" s="723">
        <v>28.37</v>
      </c>
    </row>
    <row r="3517" spans="1:2">
      <c r="A3517" s="727">
        <v>44264</v>
      </c>
      <c r="B3517" s="723">
        <v>29.52</v>
      </c>
    </row>
    <row r="3518" spans="1:2">
      <c r="A3518" s="727">
        <v>44265</v>
      </c>
      <c r="B3518" s="723">
        <v>28.12</v>
      </c>
    </row>
    <row r="3519" spans="1:2">
      <c r="A3519" s="727">
        <v>44266</v>
      </c>
      <c r="B3519" s="723">
        <v>27.56</v>
      </c>
    </row>
    <row r="3520" spans="1:2">
      <c r="A3520" s="727">
        <v>44267</v>
      </c>
      <c r="B3520" s="723">
        <v>27.66</v>
      </c>
    </row>
    <row r="3521" spans="1:2">
      <c r="A3521" s="727">
        <v>44270</v>
      </c>
      <c r="B3521" s="723">
        <v>28.72</v>
      </c>
    </row>
    <row r="3522" spans="1:2">
      <c r="A3522" s="727">
        <v>44271</v>
      </c>
      <c r="B3522" s="723">
        <v>29.17</v>
      </c>
    </row>
    <row r="3523" spans="1:2">
      <c r="A3523" s="727">
        <v>44272</v>
      </c>
      <c r="B3523" s="723">
        <v>29.69</v>
      </c>
    </row>
    <row r="3524" spans="1:2">
      <c r="A3524" s="727">
        <v>44273</v>
      </c>
      <c r="B3524" s="723">
        <v>28.27</v>
      </c>
    </row>
    <row r="3525" spans="1:2">
      <c r="A3525" s="727">
        <v>44274</v>
      </c>
      <c r="B3525" s="723">
        <v>28.91</v>
      </c>
    </row>
    <row r="3526" spans="1:2">
      <c r="A3526" s="727">
        <v>44277</v>
      </c>
      <c r="B3526" s="723">
        <v>29.24</v>
      </c>
    </row>
    <row r="3527" spans="1:2">
      <c r="A3527" s="727">
        <v>44278</v>
      </c>
      <c r="B3527" s="723">
        <v>28.8</v>
      </c>
    </row>
    <row r="3528" spans="1:2">
      <c r="A3528" s="727">
        <v>44279</v>
      </c>
      <c r="B3528" s="723">
        <v>27.84</v>
      </c>
    </row>
    <row r="3529" spans="1:2">
      <c r="A3529" s="727">
        <v>44280</v>
      </c>
      <c r="B3529" s="723">
        <v>28.21</v>
      </c>
    </row>
    <row r="3530" spans="1:2">
      <c r="A3530" s="727">
        <v>44281</v>
      </c>
      <c r="B3530" s="723">
        <v>28.18</v>
      </c>
    </row>
    <row r="3531" spans="1:2">
      <c r="A3531" s="727">
        <v>44284</v>
      </c>
      <c r="B3531" s="723">
        <v>27.87</v>
      </c>
    </row>
    <row r="3532" spans="1:2">
      <c r="A3532" s="727">
        <v>44285</v>
      </c>
      <c r="B3532" s="723">
        <v>29</v>
      </c>
    </row>
    <row r="3533" spans="1:2">
      <c r="A3533" s="727">
        <v>44286</v>
      </c>
      <c r="B3533" s="723">
        <v>28.93</v>
      </c>
    </row>
    <row r="3534" spans="1:2">
      <c r="A3534" s="727">
        <v>44287</v>
      </c>
      <c r="B3534" s="723">
        <v>28.73</v>
      </c>
    </row>
    <row r="3535" spans="1:2">
      <c r="A3535" s="727">
        <v>44291</v>
      </c>
      <c r="B3535" s="723">
        <v>29.9</v>
      </c>
    </row>
    <row r="3536" spans="1:2">
      <c r="A3536" s="727">
        <v>44292</v>
      </c>
      <c r="B3536" s="723">
        <v>30.05</v>
      </c>
    </row>
    <row r="3537" spans="1:2">
      <c r="A3537" s="727">
        <v>44293</v>
      </c>
      <c r="B3537" s="723">
        <v>30.69</v>
      </c>
    </row>
    <row r="3538" spans="1:2">
      <c r="A3538" s="727">
        <v>44294</v>
      </c>
      <c r="B3538" s="723">
        <v>31.1</v>
      </c>
    </row>
    <row r="3539" spans="1:2">
      <c r="A3539" s="727">
        <v>44295</v>
      </c>
      <c r="B3539" s="723">
        <v>30.57</v>
      </c>
    </row>
    <row r="3540" spans="1:2">
      <c r="A3540" s="727">
        <v>44298</v>
      </c>
      <c r="B3540" s="723">
        <v>31.29</v>
      </c>
    </row>
    <row r="3541" spans="1:2">
      <c r="A3541" s="727">
        <v>44299</v>
      </c>
      <c r="B3541" s="723">
        <v>31.32</v>
      </c>
    </row>
    <row r="3542" spans="1:2">
      <c r="A3542" s="727">
        <v>44300</v>
      </c>
      <c r="B3542" s="723">
        <v>30.93</v>
      </c>
    </row>
    <row r="3543" spans="1:2">
      <c r="A3543" s="727">
        <v>44301</v>
      </c>
      <c r="B3543" s="723">
        <v>31.31</v>
      </c>
    </row>
    <row r="3544" spans="1:2">
      <c r="A3544" s="727">
        <v>44302</v>
      </c>
      <c r="B3544" s="723">
        <v>31.15</v>
      </c>
    </row>
    <row r="3545" spans="1:2">
      <c r="A3545" s="727">
        <v>44305</v>
      </c>
      <c r="B3545" s="723">
        <v>31.27</v>
      </c>
    </row>
    <row r="3546" spans="1:2">
      <c r="A3546" s="727">
        <v>44306</v>
      </c>
      <c r="B3546" s="723">
        <v>31.09</v>
      </c>
    </row>
    <row r="3547" spans="1:2">
      <c r="A3547" s="727">
        <v>44308</v>
      </c>
      <c r="B3547" s="723">
        <v>30.87</v>
      </c>
    </row>
    <row r="3548" spans="1:2">
      <c r="A3548" s="727">
        <v>44309</v>
      </c>
      <c r="B3548" s="723">
        <v>31.41</v>
      </c>
    </row>
    <row r="3549" spans="1:2">
      <c r="A3549" s="727">
        <v>44312</v>
      </c>
      <c r="B3549" s="723">
        <v>31.21</v>
      </c>
    </row>
    <row r="3550" spans="1:2">
      <c r="A3550" s="727">
        <v>44313</v>
      </c>
      <c r="B3550" s="723">
        <v>30.67</v>
      </c>
    </row>
    <row r="3551" spans="1:2">
      <c r="A3551" s="727">
        <v>44314</v>
      </c>
      <c r="B3551" s="723">
        <v>30.95</v>
      </c>
    </row>
    <row r="3552" spans="1:2">
      <c r="A3552" s="727">
        <v>44315</v>
      </c>
      <c r="B3552" s="723">
        <v>31.2</v>
      </c>
    </row>
    <row r="3553" spans="1:2">
      <c r="A3553" s="727">
        <v>44316</v>
      </c>
      <c r="B3553" s="723">
        <v>31.1</v>
      </c>
    </row>
    <row r="3554" spans="1:2">
      <c r="A3554" s="727">
        <v>44319</v>
      </c>
      <c r="B3554" s="723">
        <v>32.450000000000003</v>
      </c>
    </row>
    <row r="3555" spans="1:2">
      <c r="A3555" s="727">
        <v>44320</v>
      </c>
      <c r="B3555" s="723">
        <v>32.380000000000003</v>
      </c>
    </row>
    <row r="3556" spans="1:2">
      <c r="A3556" s="727">
        <v>44321</v>
      </c>
      <c r="B3556" s="723">
        <v>32.57</v>
      </c>
    </row>
    <row r="3557" spans="1:2">
      <c r="A3557" s="727">
        <v>44322</v>
      </c>
      <c r="B3557" s="723">
        <v>33.06</v>
      </c>
    </row>
    <row r="3558" spans="1:2">
      <c r="A3558" s="727">
        <v>44323</v>
      </c>
      <c r="B3558" s="723">
        <v>33.979999999999997</v>
      </c>
    </row>
    <row r="3559" spans="1:2">
      <c r="A3559" s="727">
        <v>44326</v>
      </c>
      <c r="B3559" s="723">
        <v>33.020000000000003</v>
      </c>
    </row>
    <row r="3560" spans="1:2">
      <c r="A3560" s="727">
        <v>44327</v>
      </c>
      <c r="B3560" s="723">
        <v>31.8</v>
      </c>
    </row>
    <row r="3561" spans="1:2">
      <c r="A3561" s="727">
        <v>44328</v>
      </c>
      <c r="B3561" s="723">
        <v>30.43</v>
      </c>
    </row>
    <row r="3562" spans="1:2">
      <c r="A3562" s="727">
        <v>44329</v>
      </c>
      <c r="B3562" s="723">
        <v>30.73</v>
      </c>
    </row>
    <row r="3563" spans="1:2">
      <c r="A3563" s="727">
        <v>44330</v>
      </c>
      <c r="B3563" s="723">
        <v>31.01</v>
      </c>
    </row>
    <row r="3564" spans="1:2">
      <c r="A3564" s="727">
        <v>44333</v>
      </c>
      <c r="B3564" s="723">
        <v>30.37</v>
      </c>
    </row>
    <row r="3565" spans="1:2">
      <c r="A3565" s="727">
        <v>44334</v>
      </c>
      <c r="B3565" s="723">
        <v>31.16</v>
      </c>
    </row>
    <row r="3566" spans="1:2">
      <c r="A3566" s="727">
        <v>44335</v>
      </c>
      <c r="B3566" s="723">
        <v>30.58</v>
      </c>
    </row>
    <row r="3567" spans="1:2">
      <c r="A3567" s="727">
        <v>44336</v>
      </c>
      <c r="B3567" s="723">
        <v>31.76</v>
      </c>
    </row>
    <row r="3568" spans="1:2">
      <c r="A3568" s="727">
        <v>44337</v>
      </c>
      <c r="B3568" s="723">
        <v>30.88</v>
      </c>
    </row>
    <row r="3569" spans="1:2">
      <c r="A3569" s="727">
        <v>44340</v>
      </c>
      <c r="B3569" s="723">
        <v>32.549999999999997</v>
      </c>
    </row>
    <row r="3570" spans="1:2">
      <c r="A3570" s="727">
        <v>44341</v>
      </c>
      <c r="B3570" s="723">
        <v>33.119999999999997</v>
      </c>
    </row>
    <row r="3571" spans="1:2">
      <c r="A3571" s="727">
        <v>44342</v>
      </c>
      <c r="B3571" s="723">
        <v>32.94</v>
      </c>
    </row>
    <row r="3572" spans="1:2">
      <c r="A3572" s="727">
        <v>44343</v>
      </c>
      <c r="B3572" s="723">
        <v>33.6</v>
      </c>
    </row>
    <row r="3573" spans="1:2">
      <c r="A3573" s="727">
        <v>44344</v>
      </c>
      <c r="B3573" s="723">
        <v>33.549999999999997</v>
      </c>
    </row>
    <row r="3574" spans="1:2">
      <c r="A3574" s="727">
        <v>44347</v>
      </c>
      <c r="B3574" s="723">
        <v>34.47</v>
      </c>
    </row>
    <row r="3575" spans="1:2">
      <c r="A3575" s="727">
        <v>44348</v>
      </c>
      <c r="B3575" s="723">
        <v>34.04</v>
      </c>
    </row>
    <row r="3576" spans="1:2">
      <c r="A3576" s="727">
        <v>44349</v>
      </c>
      <c r="B3576" s="723">
        <v>34.47</v>
      </c>
    </row>
    <row r="3577" spans="1:2">
      <c r="A3577" s="727">
        <v>44351</v>
      </c>
      <c r="B3577" s="723">
        <v>34.89</v>
      </c>
    </row>
    <row r="3578" spans="1:2">
      <c r="A3578" s="727">
        <v>44354</v>
      </c>
      <c r="B3578" s="723">
        <v>36.15</v>
      </c>
    </row>
    <row r="3579" spans="1:2">
      <c r="A3579" s="727">
        <v>44355</v>
      </c>
      <c r="B3579" s="723">
        <v>35.840000000000003</v>
      </c>
    </row>
    <row r="3580" spans="1:2">
      <c r="A3580" s="727">
        <v>44356</v>
      </c>
      <c r="B3580" s="723">
        <v>35.21</v>
      </c>
    </row>
    <row r="3581" spans="1:2">
      <c r="A3581" s="727">
        <v>44357</v>
      </c>
      <c r="B3581" s="723">
        <v>35.799999999999997</v>
      </c>
    </row>
    <row r="3582" spans="1:2">
      <c r="A3582" s="727">
        <v>44358</v>
      </c>
      <c r="B3582" s="723">
        <v>35.200000000000003</v>
      </c>
    </row>
    <row r="3583" spans="1:2">
      <c r="A3583" s="727">
        <v>44361</v>
      </c>
      <c r="B3583" s="723">
        <v>36.03</v>
      </c>
    </row>
    <row r="3584" spans="1:2">
      <c r="A3584" s="727">
        <v>44362</v>
      </c>
      <c r="B3584" s="723">
        <v>35.83</v>
      </c>
    </row>
    <row r="3585" spans="1:2">
      <c r="A3585" s="727">
        <v>44363</v>
      </c>
      <c r="B3585" s="723">
        <v>35.520000000000003</v>
      </c>
    </row>
    <row r="3586" spans="1:2">
      <c r="A3586" s="727">
        <v>44364</v>
      </c>
      <c r="B3586" s="723">
        <v>36.159999999999997</v>
      </c>
    </row>
    <row r="3587" spans="1:2">
      <c r="A3587" s="727">
        <v>44365</v>
      </c>
      <c r="B3587" s="723">
        <v>36.21</v>
      </c>
    </row>
    <row r="3588" spans="1:2">
      <c r="A3588" s="727">
        <v>44368</v>
      </c>
      <c r="B3588" s="723">
        <v>36.76</v>
      </c>
    </row>
    <row r="3589" spans="1:2">
      <c r="A3589" s="727">
        <v>44369</v>
      </c>
      <c r="B3589" s="723">
        <v>37.65</v>
      </c>
    </row>
    <row r="3590" spans="1:2">
      <c r="A3590" s="727">
        <v>44370</v>
      </c>
      <c r="B3590" s="723">
        <v>37.880000000000003</v>
      </c>
    </row>
    <row r="3591" spans="1:2">
      <c r="A3591" s="727">
        <v>44371</v>
      </c>
      <c r="B3591" s="723">
        <v>37.54</v>
      </c>
    </row>
    <row r="3592" spans="1:2">
      <c r="A3592" s="727">
        <v>44372</v>
      </c>
      <c r="B3592" s="723">
        <v>36.86</v>
      </c>
    </row>
    <row r="3593" spans="1:2">
      <c r="A3593" s="727">
        <v>44375</v>
      </c>
      <c r="B3593" s="723">
        <v>37.61</v>
      </c>
    </row>
    <row r="3594" spans="1:2">
      <c r="A3594" s="727">
        <v>44376</v>
      </c>
      <c r="B3594" s="723">
        <v>37.4</v>
      </c>
    </row>
    <row r="3595" spans="1:2">
      <c r="A3595" s="727">
        <v>44377</v>
      </c>
      <c r="B3595" s="723">
        <v>37.65</v>
      </c>
    </row>
    <row r="3596" spans="1:2">
      <c r="A3596" s="727">
        <v>44378</v>
      </c>
      <c r="B3596" s="723">
        <v>36.46</v>
      </c>
    </row>
    <row r="3597" spans="1:2">
      <c r="A3597" s="727">
        <v>44379</v>
      </c>
      <c r="B3597" s="723">
        <v>37.89</v>
      </c>
    </row>
    <row r="3598" spans="1:2">
      <c r="A3598" s="727">
        <v>44382</v>
      </c>
      <c r="B3598" s="723">
        <v>37.229999999999997</v>
      </c>
    </row>
    <row r="3599" spans="1:2">
      <c r="A3599" s="727">
        <v>44383</v>
      </c>
      <c r="B3599" s="723">
        <v>37.090000000000003</v>
      </c>
    </row>
    <row r="3600" spans="1:2">
      <c r="A3600" s="727">
        <v>44384</v>
      </c>
      <c r="B3600" s="723">
        <v>38.299999999999997</v>
      </c>
    </row>
    <row r="3601" spans="1:2">
      <c r="A3601" s="727">
        <v>44385</v>
      </c>
      <c r="B3601" s="723">
        <v>37.369999999999997</v>
      </c>
    </row>
    <row r="3602" spans="1:2">
      <c r="A3602" s="727">
        <v>44389</v>
      </c>
      <c r="B3602" s="723">
        <v>37.74</v>
      </c>
    </row>
    <row r="3603" spans="1:2">
      <c r="A3603" s="727">
        <v>44390</v>
      </c>
      <c r="B3603" s="723">
        <v>38.090000000000003</v>
      </c>
    </row>
    <row r="3604" spans="1:2">
      <c r="A3604" s="727">
        <v>44391</v>
      </c>
      <c r="B3604" s="723">
        <v>37.880000000000003</v>
      </c>
    </row>
    <row r="3605" spans="1:2">
      <c r="A3605" s="727">
        <v>44392</v>
      </c>
      <c r="B3605" s="723">
        <v>38.479999999999997</v>
      </c>
    </row>
    <row r="3606" spans="1:2">
      <c r="A3606" s="727">
        <v>44393</v>
      </c>
      <c r="B3606" s="723">
        <v>37.880000000000003</v>
      </c>
    </row>
    <row r="3607" spans="1:2">
      <c r="A3607" s="727">
        <v>44396</v>
      </c>
      <c r="B3607" s="723">
        <v>37.42</v>
      </c>
    </row>
    <row r="3608" spans="1:2">
      <c r="A3608" s="727">
        <v>44397</v>
      </c>
      <c r="B3608" s="723">
        <v>37.47</v>
      </c>
    </row>
    <row r="3609" spans="1:2">
      <c r="A3609" s="727">
        <v>44398</v>
      </c>
      <c r="B3609" s="723">
        <v>37.24</v>
      </c>
    </row>
    <row r="3610" spans="1:2">
      <c r="A3610" s="727">
        <v>44399</v>
      </c>
      <c r="B3610" s="723">
        <v>38.1</v>
      </c>
    </row>
    <row r="3611" spans="1:2">
      <c r="A3611" s="727">
        <v>44400</v>
      </c>
      <c r="B3611" s="723">
        <v>37.54</v>
      </c>
    </row>
    <row r="3612" spans="1:2">
      <c r="A3612" s="727">
        <v>44403</v>
      </c>
      <c r="B3612" s="723">
        <v>37.880000000000003</v>
      </c>
    </row>
    <row r="3613" spans="1:2">
      <c r="A3613" s="727">
        <v>44404</v>
      </c>
      <c r="B3613" s="723">
        <v>36.869999999999997</v>
      </c>
    </row>
    <row r="3614" spans="1:2">
      <c r="A3614" s="727">
        <v>44405</v>
      </c>
      <c r="B3614" s="723">
        <v>36.4</v>
      </c>
    </row>
    <row r="3615" spans="1:2">
      <c r="A3615" s="727">
        <v>44406</v>
      </c>
      <c r="B3615" s="723">
        <v>35.49</v>
      </c>
    </row>
    <row r="3616" spans="1:2">
      <c r="A3616" s="727">
        <v>44407</v>
      </c>
      <c r="B3616" s="723">
        <v>35.36</v>
      </c>
    </row>
    <row r="3617" spans="1:2">
      <c r="A3617" s="727">
        <v>44410</v>
      </c>
      <c r="B3617" s="723">
        <v>36.97</v>
      </c>
    </row>
    <row r="3618" spans="1:2">
      <c r="A3618" s="727">
        <v>44411</v>
      </c>
      <c r="B3618" s="723">
        <v>36.5</v>
      </c>
    </row>
    <row r="3619" spans="1:2">
      <c r="A3619" s="727">
        <v>44412</v>
      </c>
      <c r="B3619" s="723">
        <v>36.94</v>
      </c>
    </row>
    <row r="3620" spans="1:2">
      <c r="A3620" s="727">
        <v>44413</v>
      </c>
      <c r="B3620" s="723">
        <v>37.53</v>
      </c>
    </row>
    <row r="3621" spans="1:2">
      <c r="A3621" s="727">
        <v>44414</v>
      </c>
      <c r="B3621" s="723">
        <v>37.26</v>
      </c>
    </row>
    <row r="3622" spans="1:2">
      <c r="A3622" s="727">
        <v>44417</v>
      </c>
      <c r="B3622" s="723">
        <v>37.32</v>
      </c>
    </row>
    <row r="3623" spans="1:2">
      <c r="A3623" s="727">
        <v>44418</v>
      </c>
      <c r="B3623" s="723">
        <v>36.78</v>
      </c>
    </row>
    <row r="3624" spans="1:2">
      <c r="A3624" s="727">
        <v>44419</v>
      </c>
      <c r="B3624" s="723">
        <v>36</v>
      </c>
    </row>
    <row r="3625" spans="1:2">
      <c r="A3625" s="727">
        <v>44420</v>
      </c>
      <c r="B3625" s="723">
        <v>35.549999999999997</v>
      </c>
    </row>
    <row r="3626" spans="1:2">
      <c r="A3626" s="727">
        <v>44421</v>
      </c>
      <c r="B3626" s="723">
        <v>35.950000000000003</v>
      </c>
    </row>
    <row r="3627" spans="1:2">
      <c r="A3627" s="727">
        <v>44424</v>
      </c>
      <c r="B3627" s="723">
        <v>34.72</v>
      </c>
    </row>
    <row r="3628" spans="1:2">
      <c r="A3628" s="727">
        <v>44425</v>
      </c>
      <c r="B3628" s="723">
        <v>34.619999999999997</v>
      </c>
    </row>
    <row r="3629" spans="1:2">
      <c r="A3629" s="727">
        <v>44426</v>
      </c>
      <c r="B3629" s="723">
        <v>34.6</v>
      </c>
    </row>
    <row r="3630" spans="1:2">
      <c r="A3630" s="727">
        <v>44427</v>
      </c>
      <c r="B3630" s="723">
        <v>36.6</v>
      </c>
    </row>
    <row r="3631" spans="1:2">
      <c r="A3631" s="727">
        <v>44428</v>
      </c>
      <c r="B3631" s="723">
        <v>37.4</v>
      </c>
    </row>
    <row r="3632" spans="1:2">
      <c r="A3632" s="727">
        <v>44431</v>
      </c>
      <c r="B3632" s="723">
        <v>36.950000000000003</v>
      </c>
    </row>
    <row r="3633" spans="1:2">
      <c r="A3633" s="727">
        <v>44432</v>
      </c>
      <c r="B3633" s="723">
        <v>37.520000000000003</v>
      </c>
    </row>
    <row r="3634" spans="1:2">
      <c r="A3634" s="727">
        <v>44433</v>
      </c>
      <c r="B3634" s="723">
        <v>39.08</v>
      </c>
    </row>
    <row r="3635" spans="1:2">
      <c r="A3635" s="727">
        <v>44434</v>
      </c>
      <c r="B3635" s="723">
        <v>38.950000000000003</v>
      </c>
    </row>
    <row r="3636" spans="1:2">
      <c r="A3636" s="727">
        <v>44435</v>
      </c>
      <c r="B3636" s="723">
        <v>39.479999999999997</v>
      </c>
    </row>
    <row r="3637" spans="1:2">
      <c r="A3637" s="727">
        <v>44438</v>
      </c>
      <c r="B3637" s="723">
        <v>39.9</v>
      </c>
    </row>
    <row r="3638" spans="1:2">
      <c r="A3638" s="727">
        <v>44439</v>
      </c>
      <c r="B3638" s="723">
        <v>39.6</v>
      </c>
    </row>
    <row r="3639" spans="1:2">
      <c r="A3639" s="727">
        <v>44440</v>
      </c>
      <c r="B3639" s="723">
        <v>40.6</v>
      </c>
    </row>
    <row r="3640" spans="1:2">
      <c r="A3640" s="727">
        <v>44441</v>
      </c>
      <c r="B3640" s="723">
        <v>39.299999999999997</v>
      </c>
    </row>
    <row r="3641" spans="1:2">
      <c r="A3641" s="727">
        <v>44442</v>
      </c>
      <c r="B3641" s="723">
        <v>39.17</v>
      </c>
    </row>
    <row r="3642" spans="1:2">
      <c r="A3642" s="727">
        <v>44445</v>
      </c>
      <c r="B3642" s="723">
        <v>39</v>
      </c>
    </row>
    <row r="3643" spans="1:2">
      <c r="A3643" s="727">
        <v>44447</v>
      </c>
      <c r="B3643" s="723">
        <v>37.4</v>
      </c>
    </row>
    <row r="3644" spans="1:2">
      <c r="A3644" s="727">
        <v>44448</v>
      </c>
      <c r="B3644" s="723">
        <v>37.92</v>
      </c>
    </row>
    <row r="3645" spans="1:2">
      <c r="A3645" s="727">
        <v>44449</v>
      </c>
      <c r="B3645" s="723">
        <v>38.200000000000003</v>
      </c>
    </row>
    <row r="3646" spans="1:2">
      <c r="A3646" s="727">
        <v>44452</v>
      </c>
      <c r="B3646" s="723">
        <v>38</v>
      </c>
    </row>
    <row r="3647" spans="1:2">
      <c r="A3647" s="727">
        <v>44453</v>
      </c>
      <c r="B3647" s="723">
        <v>38.549999999999997</v>
      </c>
    </row>
    <row r="3648" spans="1:2">
      <c r="A3648" s="727">
        <v>44454</v>
      </c>
      <c r="B3648" s="723">
        <v>39</v>
      </c>
    </row>
    <row r="3649" spans="1:2">
      <c r="A3649" s="727">
        <v>44455</v>
      </c>
      <c r="B3649" s="723">
        <v>38.799999999999997</v>
      </c>
    </row>
    <row r="3650" spans="1:2">
      <c r="A3650" s="727">
        <v>44456</v>
      </c>
      <c r="B3650" s="723">
        <v>37.86</v>
      </c>
    </row>
    <row r="3651" spans="1:2">
      <c r="A3651" s="727">
        <v>44459</v>
      </c>
      <c r="B3651" s="723">
        <v>36.9</v>
      </c>
    </row>
    <row r="3652" spans="1:2">
      <c r="A3652" s="727">
        <v>44460</v>
      </c>
      <c r="B3652" s="723">
        <v>37.1</v>
      </c>
    </row>
    <row r="3653" spans="1:2">
      <c r="A3653" s="727">
        <v>44461</v>
      </c>
      <c r="B3653" s="723">
        <v>39.08</v>
      </c>
    </row>
    <row r="3654" spans="1:2">
      <c r="A3654" s="727">
        <v>44462</v>
      </c>
      <c r="B3654" s="723">
        <v>39.130000000000003</v>
      </c>
    </row>
    <row r="3655" spans="1:2">
      <c r="A3655" s="727">
        <v>44463</v>
      </c>
      <c r="B3655" s="723">
        <v>38</v>
      </c>
    </row>
    <row r="3656" spans="1:2">
      <c r="A3656" s="727">
        <v>44466</v>
      </c>
      <c r="B3656" s="723">
        <v>36.869999999999997</v>
      </c>
    </row>
    <row r="3657" spans="1:2">
      <c r="A3657" s="727">
        <v>44467</v>
      </c>
      <c r="B3657" s="723">
        <v>35.6</v>
      </c>
    </row>
    <row r="3658" spans="1:2">
      <c r="A3658" s="727">
        <v>44468</v>
      </c>
      <c r="B3658" s="723">
        <v>35.479999999999997</v>
      </c>
    </row>
    <row r="3659" spans="1:2">
      <c r="A3659" s="727">
        <v>44469</v>
      </c>
      <c r="B3659" s="723">
        <v>36.1</v>
      </c>
    </row>
    <row r="3660" spans="1:2">
      <c r="A3660" s="727">
        <v>44470</v>
      </c>
      <c r="B3660" s="723">
        <v>36.770000000000003</v>
      </c>
    </row>
    <row r="3661" spans="1:2">
      <c r="A3661" s="727">
        <v>44473</v>
      </c>
      <c r="B3661" s="723">
        <v>34.869999999999997</v>
      </c>
    </row>
    <row r="3662" spans="1:2">
      <c r="A3662" s="727">
        <v>44474</v>
      </c>
      <c r="B3662" s="723">
        <v>33.799999999999997</v>
      </c>
    </row>
    <row r="3663" spans="1:2">
      <c r="A3663" s="727">
        <v>44475</v>
      </c>
      <c r="B3663" s="723">
        <v>33.35</v>
      </c>
    </row>
    <row r="3664" spans="1:2">
      <c r="A3664" s="727">
        <v>44476</v>
      </c>
      <c r="B3664" s="723">
        <v>33.369999999999997</v>
      </c>
    </row>
    <row r="3665" spans="1:2">
      <c r="A3665" s="727">
        <v>44477</v>
      </c>
      <c r="B3665" s="723">
        <v>34.659999999999997</v>
      </c>
    </row>
    <row r="3666" spans="1:2">
      <c r="A3666" s="727">
        <v>44480</v>
      </c>
      <c r="B3666" s="723">
        <v>34.08</v>
      </c>
    </row>
    <row r="3667" spans="1:2">
      <c r="A3667" s="727">
        <v>44482</v>
      </c>
      <c r="B3667" s="723">
        <v>35.74</v>
      </c>
    </row>
    <row r="3668" spans="1:2">
      <c r="A3668" s="727">
        <v>44483</v>
      </c>
      <c r="B3668" s="723">
        <v>36.22</v>
      </c>
    </row>
    <row r="3669" spans="1:2">
      <c r="A3669" s="727">
        <v>44484</v>
      </c>
      <c r="B3669" s="723">
        <v>35.29</v>
      </c>
    </row>
    <row r="3670" spans="1:2">
      <c r="A3670" s="727">
        <v>44487</v>
      </c>
      <c r="B3670" s="723">
        <v>35.799999999999997</v>
      </c>
    </row>
    <row r="3671" spans="1:2">
      <c r="A3671" s="727">
        <v>44488</v>
      </c>
      <c r="B3671" s="723">
        <v>34.39</v>
      </c>
    </row>
    <row r="3672" spans="1:2">
      <c r="A3672" s="727">
        <v>44489</v>
      </c>
      <c r="B3672" s="723">
        <v>33.42</v>
      </c>
    </row>
    <row r="3673" spans="1:2">
      <c r="A3673" s="727">
        <v>44490</v>
      </c>
      <c r="B3673" s="723">
        <v>32.56</v>
      </c>
    </row>
    <row r="3674" spans="1:2">
      <c r="A3674" s="727">
        <v>44491</v>
      </c>
      <c r="B3674" s="723">
        <v>31.88</v>
      </c>
    </row>
    <row r="3675" spans="1:2">
      <c r="A3675" s="727">
        <v>44494</v>
      </c>
      <c r="B3675" s="723">
        <v>33.380000000000003</v>
      </c>
    </row>
    <row r="3676" spans="1:2">
      <c r="A3676" s="727">
        <v>44495</v>
      </c>
      <c r="B3676" s="723">
        <v>33.4</v>
      </c>
    </row>
    <row r="3677" spans="1:2">
      <c r="A3677" s="727">
        <v>44496</v>
      </c>
      <c r="B3677" s="723">
        <v>33.200000000000003</v>
      </c>
    </row>
    <row r="3678" spans="1:2">
      <c r="A3678" s="727">
        <v>44497</v>
      </c>
      <c r="B3678" s="723">
        <v>32.909999999999997</v>
      </c>
    </row>
    <row r="3679" spans="1:2">
      <c r="A3679" s="727">
        <v>44498</v>
      </c>
      <c r="B3679" s="723">
        <v>32.76</v>
      </c>
    </row>
    <row r="3680" spans="1:2">
      <c r="A3680" s="727">
        <v>44501</v>
      </c>
      <c r="B3680" s="723">
        <v>33.1</v>
      </c>
    </row>
    <row r="3681" spans="1:2">
      <c r="A3681" s="727">
        <v>44503</v>
      </c>
      <c r="B3681" s="723">
        <v>34.32</v>
      </c>
    </row>
    <row r="3682" spans="1:2">
      <c r="A3682" s="727">
        <v>44504</v>
      </c>
      <c r="B3682" s="723">
        <v>34.450000000000003</v>
      </c>
    </row>
    <row r="3683" spans="1:2">
      <c r="A3683" s="727">
        <v>44505</v>
      </c>
      <c r="B3683" s="723">
        <v>35</v>
      </c>
    </row>
    <row r="3684" spans="1:2">
      <c r="A3684" s="727">
        <v>44508</v>
      </c>
      <c r="B3684" s="723">
        <v>34.5</v>
      </c>
    </row>
    <row r="3685" spans="1:2">
      <c r="A3685" s="727">
        <v>44509</v>
      </c>
      <c r="B3685" s="723">
        <v>35.11</v>
      </c>
    </row>
    <row r="3686" spans="1:2">
      <c r="A3686" s="727">
        <v>44510</v>
      </c>
      <c r="B3686" s="723">
        <v>35.1</v>
      </c>
    </row>
    <row r="3687" spans="1:2">
      <c r="A3687" s="727">
        <v>44511</v>
      </c>
      <c r="B3687" s="723">
        <v>36.36</v>
      </c>
    </row>
    <row r="3688" spans="1:2">
      <c r="A3688" s="727">
        <v>44512</v>
      </c>
      <c r="B3688" s="723">
        <v>35.56</v>
      </c>
    </row>
    <row r="3689" spans="1:2">
      <c r="A3689" s="727">
        <v>44516</v>
      </c>
      <c r="B3689" s="723">
        <v>34.770000000000003</v>
      </c>
    </row>
    <row r="3690" spans="1:2">
      <c r="A3690" s="727">
        <v>44517</v>
      </c>
      <c r="B3690" s="723">
        <v>34.51</v>
      </c>
    </row>
    <row r="3691" spans="1:2">
      <c r="A3691" s="727">
        <v>44518</v>
      </c>
      <c r="B3691" s="723">
        <v>35.36</v>
      </c>
    </row>
    <row r="3692" spans="1:2">
      <c r="A3692" s="727">
        <v>44519</v>
      </c>
      <c r="B3692" s="723">
        <v>35.32</v>
      </c>
    </row>
    <row r="3693" spans="1:2">
      <c r="A3693" s="727">
        <v>44522</v>
      </c>
      <c r="B3693" s="723">
        <v>33.1</v>
      </c>
    </row>
    <row r="3694" spans="1:2">
      <c r="A3694" s="727">
        <v>44523</v>
      </c>
      <c r="B3694" s="723">
        <v>31.45</v>
      </c>
    </row>
    <row r="3695" spans="1:2">
      <c r="A3695" s="727">
        <v>44524</v>
      </c>
      <c r="B3695" s="723">
        <v>32.119999999999997</v>
      </c>
    </row>
    <row r="3696" spans="1:2">
      <c r="A3696" s="727">
        <v>44525</v>
      </c>
      <c r="B3696" s="723">
        <v>32.39</v>
      </c>
    </row>
    <row r="3697" spans="1:2">
      <c r="A3697" s="727">
        <v>44526</v>
      </c>
      <c r="B3697" s="723">
        <v>31.33</v>
      </c>
    </row>
    <row r="3698" spans="1:2">
      <c r="A3698" s="727">
        <v>44529</v>
      </c>
      <c r="B3698" s="723">
        <v>32.14</v>
      </c>
    </row>
    <row r="3699" spans="1:2">
      <c r="A3699" s="727">
        <v>44530</v>
      </c>
      <c r="B3699" s="723">
        <v>31.69</v>
      </c>
    </row>
    <row r="3700" spans="1:2">
      <c r="A3700" s="727">
        <v>44531</v>
      </c>
      <c r="B3700" s="723">
        <v>29.81</v>
      </c>
    </row>
    <row r="3701" spans="1:2">
      <c r="A3701" s="727">
        <v>44532</v>
      </c>
      <c r="B3701" s="723">
        <v>30.27</v>
      </c>
    </row>
    <row r="3702" spans="1:2">
      <c r="A3702" s="727">
        <v>44533</v>
      </c>
      <c r="B3702" s="723">
        <v>30.5</v>
      </c>
    </row>
    <row r="3703" spans="1:2">
      <c r="A3703" s="727">
        <v>44536</v>
      </c>
      <c r="B3703" s="723">
        <v>30.62</v>
      </c>
    </row>
    <row r="3704" spans="1:2">
      <c r="A3704" s="727">
        <v>44537</v>
      </c>
      <c r="B3704" s="723">
        <v>31.38</v>
      </c>
    </row>
    <row r="3705" spans="1:2">
      <c r="A3705" s="727">
        <v>44538</v>
      </c>
      <c r="B3705" s="723">
        <v>32.159999999999997</v>
      </c>
    </row>
    <row r="3706" spans="1:2">
      <c r="A3706" s="727">
        <v>44539</v>
      </c>
      <c r="B3706" s="723">
        <v>31.54</v>
      </c>
    </row>
    <row r="3707" spans="1:2">
      <c r="A3707" s="727">
        <v>44540</v>
      </c>
      <c r="B3707" s="723">
        <v>32.33</v>
      </c>
    </row>
    <row r="3708" spans="1:2">
      <c r="A3708" s="727">
        <v>44543</v>
      </c>
      <c r="B3708" s="723">
        <v>32.020000000000003</v>
      </c>
    </row>
    <row r="3709" spans="1:2">
      <c r="A3709" s="727">
        <v>44544</v>
      </c>
      <c r="B3709" s="723">
        <v>30.9</v>
      </c>
    </row>
    <row r="3710" spans="1:2">
      <c r="A3710" s="727">
        <v>44545</v>
      </c>
      <c r="B3710" s="723">
        <v>31.8</v>
      </c>
    </row>
    <row r="3711" spans="1:2">
      <c r="A3711" s="727">
        <v>44546</v>
      </c>
      <c r="B3711" s="723">
        <v>30.34</v>
      </c>
    </row>
    <row r="3712" spans="1:2">
      <c r="A3712" s="727">
        <v>44547</v>
      </c>
      <c r="B3712" s="723">
        <v>29.69</v>
      </c>
    </row>
    <row r="3713" spans="1:2">
      <c r="A3713" s="727">
        <v>44550</v>
      </c>
      <c r="B3713" s="723">
        <v>29.17</v>
      </c>
    </row>
    <row r="3714" spans="1:2">
      <c r="A3714" s="727">
        <v>44551</v>
      </c>
      <c r="B3714" s="723">
        <v>29.12</v>
      </c>
    </row>
    <row r="3715" spans="1:2">
      <c r="A3715" s="727">
        <v>44552</v>
      </c>
      <c r="B3715" s="723">
        <v>29.27</v>
      </c>
    </row>
    <row r="3716" spans="1:2">
      <c r="A3716" s="727">
        <v>44553</v>
      </c>
      <c r="B3716" s="723">
        <v>28.74</v>
      </c>
    </row>
    <row r="3717" spans="1:2">
      <c r="A3717" s="727">
        <v>44557</v>
      </c>
      <c r="B3717" s="723">
        <v>28.81</v>
      </c>
    </row>
    <row r="3718" spans="1:2">
      <c r="A3718" s="727">
        <v>44558</v>
      </c>
      <c r="B3718" s="723">
        <v>28.32</v>
      </c>
    </row>
    <row r="3719" spans="1:2">
      <c r="A3719" s="727">
        <v>44559</v>
      </c>
      <c r="B3719" s="723">
        <v>27.89</v>
      </c>
    </row>
    <row r="3720" spans="1:2">
      <c r="A3720" s="727">
        <v>44560</v>
      </c>
      <c r="B3720" s="723">
        <v>28.64</v>
      </c>
    </row>
    <row r="3721" spans="1:2">
      <c r="A3721" s="727">
        <v>44564</v>
      </c>
      <c r="B3721" s="723">
        <v>27.5</v>
      </c>
    </row>
    <row r="3722" spans="1:2">
      <c r="A3722" s="727">
        <v>44565</v>
      </c>
      <c r="B3722" s="723">
        <v>26.39</v>
      </c>
    </row>
    <row r="3723" spans="1:2">
      <c r="A3723" s="727">
        <v>44566</v>
      </c>
      <c r="B3723" s="723">
        <v>25.22</v>
      </c>
    </row>
    <row r="3724" spans="1:2">
      <c r="A3724" s="727">
        <v>44567</v>
      </c>
      <c r="B3724" s="723">
        <v>26</v>
      </c>
    </row>
    <row r="3725" spans="1:2">
      <c r="A3725" s="727">
        <v>44568</v>
      </c>
      <c r="B3725" s="723">
        <v>25.1</v>
      </c>
    </row>
    <row r="3726" spans="1:2">
      <c r="A3726" s="727">
        <v>44571</v>
      </c>
      <c r="B3726" s="723">
        <v>24.5</v>
      </c>
    </row>
    <row r="3727" spans="1:2">
      <c r="A3727" s="727">
        <v>44572</v>
      </c>
      <c r="B3727" s="723">
        <v>25.31</v>
      </c>
    </row>
    <row r="3728" spans="1:2">
      <c r="A3728" s="727">
        <v>44573</v>
      </c>
      <c r="B3728" s="723">
        <v>25.31</v>
      </c>
    </row>
    <row r="3729" spans="1:2">
      <c r="A3729" s="727">
        <v>44574</v>
      </c>
      <c r="B3729" s="723">
        <v>25.22</v>
      </c>
    </row>
    <row r="3730" spans="1:2">
      <c r="A3730" s="727">
        <v>44575</v>
      </c>
      <c r="B3730" s="723">
        <v>25.2</v>
      </c>
    </row>
    <row r="3731" spans="1:2">
      <c r="A3731" s="727">
        <v>44578</v>
      </c>
      <c r="B3731" s="723">
        <v>25.29</v>
      </c>
    </row>
    <row r="3732" spans="1:2">
      <c r="A3732" s="727">
        <v>44579</v>
      </c>
      <c r="B3732" s="723">
        <v>24.17</v>
      </c>
    </row>
    <row r="3733" spans="1:2">
      <c r="A3733" s="727">
        <v>44580</v>
      </c>
      <c r="B3733" s="723">
        <v>25.3</v>
      </c>
    </row>
    <row r="3734" spans="1:2">
      <c r="A3734" s="727">
        <v>44581</v>
      </c>
      <c r="B3734" s="723">
        <v>26.37</v>
      </c>
    </row>
    <row r="3735" spans="1:2">
      <c r="A3735" s="727">
        <v>44582</v>
      </c>
      <c r="B3735" s="723">
        <v>26.63</v>
      </c>
    </row>
    <row r="3736" spans="1:2">
      <c r="A3736" s="727">
        <v>44585</v>
      </c>
      <c r="B3736" s="723">
        <v>25.85</v>
      </c>
    </row>
    <row r="3737" spans="1:2">
      <c r="A3737" s="727">
        <v>44586</v>
      </c>
      <c r="B3737" s="723">
        <v>26.38</v>
      </c>
    </row>
    <row r="3738" spans="1:2">
      <c r="A3738" s="727">
        <v>44587</v>
      </c>
      <c r="B3738" s="723">
        <v>27.01</v>
      </c>
    </row>
    <row r="3739" spans="1:2">
      <c r="A3739" s="727">
        <v>44588</v>
      </c>
      <c r="B3739" s="723">
        <v>27.92</v>
      </c>
    </row>
    <row r="3740" spans="1:2">
      <c r="A3740" s="727">
        <v>44589</v>
      </c>
      <c r="B3740" s="723">
        <v>27.78</v>
      </c>
    </row>
    <row r="3741" spans="1:2">
      <c r="A3741" s="727">
        <v>44592</v>
      </c>
      <c r="B3741" s="723">
        <v>29.07</v>
      </c>
    </row>
    <row r="3742" spans="1:2">
      <c r="A3742" s="727">
        <v>44593</v>
      </c>
      <c r="B3742" s="723">
        <v>28.94</v>
      </c>
    </row>
    <row r="3743" spans="1:2">
      <c r="A3743" s="727">
        <v>44594</v>
      </c>
      <c r="B3743" s="723">
        <v>28.62</v>
      </c>
    </row>
    <row r="3744" spans="1:2">
      <c r="A3744" s="727">
        <v>44595</v>
      </c>
      <c r="B3744" s="723">
        <v>28.2</v>
      </c>
    </row>
    <row r="3745" spans="1:2">
      <c r="A3745" s="727">
        <v>44596</v>
      </c>
      <c r="B3745" s="723">
        <v>28.47</v>
      </c>
    </row>
    <row r="3746" spans="1:2">
      <c r="A3746" s="727">
        <v>44599</v>
      </c>
      <c r="B3746" s="723">
        <v>28.44</v>
      </c>
    </row>
    <row r="3747" spans="1:2">
      <c r="A3747" s="727">
        <v>44600</v>
      </c>
      <c r="B3747" s="723">
        <v>27.95</v>
      </c>
    </row>
    <row r="3748" spans="1:2">
      <c r="A3748" s="727">
        <v>44601</v>
      </c>
      <c r="B3748" s="723">
        <v>28.5</v>
      </c>
    </row>
    <row r="3749" spans="1:2">
      <c r="A3749" s="727">
        <v>44602</v>
      </c>
      <c r="B3749" s="723">
        <v>27.7</v>
      </c>
    </row>
    <row r="3750" spans="1:2">
      <c r="A3750" s="727">
        <v>44603</v>
      </c>
      <c r="B3750" s="723">
        <v>27.63</v>
      </c>
    </row>
    <row r="3751" spans="1:2">
      <c r="A3751" s="727">
        <v>44606</v>
      </c>
      <c r="B3751" s="723">
        <v>28.67</v>
      </c>
    </row>
    <row r="3752" spans="1:2">
      <c r="A3752" s="727">
        <v>44607</v>
      </c>
      <c r="B3752" s="723">
        <v>30.22</v>
      </c>
    </row>
    <row r="3753" spans="1:2">
      <c r="A3753" s="727">
        <v>44608</v>
      </c>
      <c r="B3753" s="723">
        <v>30.45</v>
      </c>
    </row>
    <row r="3754" spans="1:2">
      <c r="A3754" s="727">
        <v>44609</v>
      </c>
      <c r="B3754" s="723">
        <v>32.22</v>
      </c>
    </row>
    <row r="3755" spans="1:2">
      <c r="A3755" s="727">
        <v>44610</v>
      </c>
      <c r="B3755" s="723">
        <v>31.82</v>
      </c>
    </row>
    <row r="3756" spans="1:2">
      <c r="A3756" s="727">
        <v>44613</v>
      </c>
      <c r="B3756" s="723">
        <v>31.16</v>
      </c>
    </row>
    <row r="3757" spans="1:2">
      <c r="A3757" s="727">
        <v>44614</v>
      </c>
      <c r="B3757" s="723">
        <v>32.61</v>
      </c>
    </row>
    <row r="3758" spans="1:2">
      <c r="A3758" s="727">
        <v>44615</v>
      </c>
      <c r="B3758" s="723">
        <v>32.6</v>
      </c>
    </row>
    <row r="3759" spans="1:2">
      <c r="A3759" s="727">
        <v>44616</v>
      </c>
      <c r="B3759" s="723">
        <v>32.82</v>
      </c>
    </row>
    <row r="3760" spans="1:2">
      <c r="A3760" s="727">
        <v>44617</v>
      </c>
      <c r="B3760" s="723">
        <v>33.049999999999997</v>
      </c>
    </row>
    <row r="3761" spans="1:2">
      <c r="A3761" s="727">
        <v>44622</v>
      </c>
      <c r="B3761" s="723">
        <v>33.35</v>
      </c>
    </row>
    <row r="3762" spans="1:2">
      <c r="A3762" s="727">
        <v>44623</v>
      </c>
      <c r="B3762" s="723">
        <v>33.49</v>
      </c>
    </row>
    <row r="3763" spans="1:2">
      <c r="A3763" s="727">
        <v>44624</v>
      </c>
      <c r="B3763" s="723">
        <v>32.479999999999997</v>
      </c>
    </row>
    <row r="3764" spans="1:2">
      <c r="A3764" s="727">
        <v>44627</v>
      </c>
      <c r="B3764" s="723">
        <v>31</v>
      </c>
    </row>
    <row r="3765" spans="1:2">
      <c r="A3765" s="727">
        <v>44628</v>
      </c>
      <c r="B3765" s="723">
        <v>31.45</v>
      </c>
    </row>
    <row r="3766" spans="1:2">
      <c r="A3766" s="727">
        <v>44629</v>
      </c>
      <c r="B3766" s="723">
        <v>33.04</v>
      </c>
    </row>
    <row r="3767" spans="1:2">
      <c r="A3767" s="727">
        <v>44630</v>
      </c>
      <c r="B3767" s="723">
        <v>32.58</v>
      </c>
    </row>
    <row r="3768" spans="1:2">
      <c r="A3768" s="727">
        <v>44631</v>
      </c>
      <c r="B3768" s="723">
        <v>32.520000000000003</v>
      </c>
    </row>
    <row r="3769" spans="1:2">
      <c r="A3769" s="727">
        <v>44634</v>
      </c>
      <c r="B3769" s="723">
        <v>32.03</v>
      </c>
    </row>
    <row r="3770" spans="1:2">
      <c r="A3770" s="727">
        <v>44635</v>
      </c>
      <c r="B3770" s="723">
        <v>32.14</v>
      </c>
    </row>
    <row r="3771" spans="1:2">
      <c r="A3771" s="727">
        <v>44636</v>
      </c>
      <c r="B3771" s="723">
        <v>32.9</v>
      </c>
    </row>
    <row r="3772" spans="1:2">
      <c r="A3772" s="727">
        <v>44637</v>
      </c>
      <c r="B3772" s="723">
        <v>33.07</v>
      </c>
    </row>
    <row r="3773" spans="1:2">
      <c r="A3773" s="727">
        <v>44638</v>
      </c>
      <c r="B3773" s="723">
        <v>33.68</v>
      </c>
    </row>
    <row r="3774" spans="1:2">
      <c r="A3774" s="727">
        <v>44641</v>
      </c>
      <c r="B3774" s="723">
        <v>32.93</v>
      </c>
    </row>
    <row r="3775" spans="1:2">
      <c r="A3775" s="727">
        <v>44642</v>
      </c>
      <c r="B3775" s="723">
        <v>34.15</v>
      </c>
    </row>
    <row r="3776" spans="1:2">
      <c r="A3776" s="727">
        <v>44643</v>
      </c>
      <c r="B3776" s="723">
        <v>34.6</v>
      </c>
    </row>
    <row r="3777" spans="1:2">
      <c r="A3777" s="727">
        <v>44644</v>
      </c>
      <c r="B3777" s="723">
        <v>34.85</v>
      </c>
    </row>
    <row r="3778" spans="1:2">
      <c r="A3778" s="727">
        <v>44645</v>
      </c>
      <c r="B3778" s="723">
        <v>34.380000000000003</v>
      </c>
    </row>
    <row r="3779" spans="1:2">
      <c r="A3779" s="727">
        <v>44648</v>
      </c>
      <c r="B3779" s="723">
        <v>34.729999999999997</v>
      </c>
    </row>
    <row r="3780" spans="1:2">
      <c r="A3780" s="727">
        <v>44649</v>
      </c>
      <c r="B3780" s="723">
        <v>36.159999999999997</v>
      </c>
    </row>
    <row r="3781" spans="1:2">
      <c r="A3781" s="727">
        <v>44650</v>
      </c>
      <c r="B3781" s="723">
        <v>36.54</v>
      </c>
    </row>
    <row r="3782" spans="1:2">
      <c r="A3782" s="727">
        <v>44651</v>
      </c>
      <c r="B3782" s="723">
        <v>36.380000000000003</v>
      </c>
    </row>
    <row r="3783" spans="1:2">
      <c r="A3783" s="727">
        <v>44652</v>
      </c>
      <c r="B3783" s="723">
        <v>36.79</v>
      </c>
    </row>
    <row r="3784" spans="1:2">
      <c r="A3784" s="727">
        <v>44655</v>
      </c>
      <c r="B3784" s="723">
        <v>37.5</v>
      </c>
    </row>
    <row r="3785" spans="1:2">
      <c r="A3785" s="727">
        <v>44656</v>
      </c>
      <c r="B3785" s="723">
        <v>37.01</v>
      </c>
    </row>
    <row r="3786" spans="1:2">
      <c r="A3786" s="727">
        <v>44657</v>
      </c>
      <c r="B3786" s="723">
        <v>36.090000000000003</v>
      </c>
    </row>
    <row r="3787" spans="1:2">
      <c r="A3787" s="727">
        <v>44658</v>
      </c>
      <c r="B3787" s="723">
        <v>35.71</v>
      </c>
    </row>
    <row r="3788" spans="1:2">
      <c r="A3788" s="727">
        <v>44659</v>
      </c>
      <c r="B3788" s="723">
        <v>35.729999999999997</v>
      </c>
    </row>
    <row r="3789" spans="1:2">
      <c r="A3789" s="727">
        <v>44662</v>
      </c>
      <c r="B3789" s="723">
        <v>35.450000000000003</v>
      </c>
    </row>
    <row r="3790" spans="1:2">
      <c r="A3790" s="727">
        <v>44663</v>
      </c>
      <c r="B3790" s="723">
        <v>35.799999999999997</v>
      </c>
    </row>
    <row r="3791" spans="1:2">
      <c r="A3791" s="727">
        <v>44664</v>
      </c>
      <c r="B3791" s="723">
        <v>36.479999999999997</v>
      </c>
    </row>
    <row r="3792" spans="1:2">
      <c r="A3792" s="727">
        <v>44665</v>
      </c>
      <c r="B3792" s="723">
        <v>35</v>
      </c>
    </row>
    <row r="3793" spans="1:2">
      <c r="A3793" s="727">
        <v>44669</v>
      </c>
      <c r="B3793" s="723">
        <v>34.119999999999997</v>
      </c>
    </row>
    <row r="3794" spans="1:2">
      <c r="A3794" s="727">
        <v>44670</v>
      </c>
      <c r="B3794" s="723">
        <v>36.01</v>
      </c>
    </row>
    <row r="3795" spans="1:2">
      <c r="A3795" s="727">
        <v>44671</v>
      </c>
      <c r="B3795" s="723">
        <v>35.33</v>
      </c>
    </row>
    <row r="3796" spans="1:2">
      <c r="A3796" s="727">
        <v>44673</v>
      </c>
      <c r="B3796" s="723">
        <v>34.81</v>
      </c>
    </row>
    <row r="3797" spans="1:2">
      <c r="A3797" s="727">
        <v>44676</v>
      </c>
      <c r="B3797" s="723">
        <v>34.630000000000003</v>
      </c>
    </row>
    <row r="3798" spans="1:2">
      <c r="A3798" s="727">
        <v>44677</v>
      </c>
      <c r="B3798" s="723">
        <v>32.380000000000003</v>
      </c>
    </row>
    <row r="3799" spans="1:2">
      <c r="A3799" s="727">
        <v>44678</v>
      </c>
      <c r="B3799" s="723">
        <v>32.58</v>
      </c>
    </row>
    <row r="3800" spans="1:2">
      <c r="A3800" s="727">
        <v>44679</v>
      </c>
      <c r="B3800" s="723">
        <v>33.130000000000003</v>
      </c>
    </row>
    <row r="3801" spans="1:2">
      <c r="A3801" s="727">
        <v>44680</v>
      </c>
      <c r="B3801" s="723">
        <v>31.97</v>
      </c>
    </row>
    <row r="3802" spans="1:2">
      <c r="A3802" s="727">
        <v>44683</v>
      </c>
      <c r="B3802" s="723">
        <v>31.72</v>
      </c>
    </row>
    <row r="3803" spans="1:2">
      <c r="A3803" s="727">
        <v>44684</v>
      </c>
      <c r="B3803" s="723">
        <v>31.28</v>
      </c>
    </row>
    <row r="3804" spans="1:2">
      <c r="A3804" s="727">
        <v>44685</v>
      </c>
      <c r="B3804" s="723">
        <v>32.18</v>
      </c>
    </row>
    <row r="3805" spans="1:2">
      <c r="A3805" s="727">
        <v>44686</v>
      </c>
      <c r="B3805" s="723">
        <v>28.6</v>
      </c>
    </row>
    <row r="3806" spans="1:2">
      <c r="A3806" s="727">
        <v>44687</v>
      </c>
      <c r="B3806" s="723">
        <v>27.25</v>
      </c>
    </row>
    <row r="3807" spans="1:2">
      <c r="A3807" s="727">
        <v>44690</v>
      </c>
      <c r="B3807" s="723">
        <v>25</v>
      </c>
    </row>
    <row r="3808" spans="1:2">
      <c r="A3808" s="727">
        <v>44691</v>
      </c>
      <c r="B3808" s="723">
        <v>26</v>
      </c>
    </row>
    <row r="3809" spans="1:2">
      <c r="A3809" s="727">
        <v>44692</v>
      </c>
      <c r="B3809" s="723">
        <v>25.87</v>
      </c>
    </row>
    <row r="3810" spans="1:2">
      <c r="A3810" s="727">
        <v>44693</v>
      </c>
      <c r="B3810" s="723">
        <v>25.47</v>
      </c>
    </row>
    <row r="3811" spans="1:2">
      <c r="A3811" s="727">
        <v>44694</v>
      </c>
      <c r="B3811" s="723">
        <v>26.46</v>
      </c>
    </row>
    <row r="3812" spans="1:2">
      <c r="A3812" s="727">
        <v>44697</v>
      </c>
      <c r="B3812" s="723">
        <v>26.12</v>
      </c>
    </row>
    <row r="3813" spans="1:2">
      <c r="A3813" s="727">
        <v>44698</v>
      </c>
      <c r="B3813" s="723">
        <v>26.69</v>
      </c>
    </row>
    <row r="3814" spans="1:2">
      <c r="A3814" s="727">
        <v>44699</v>
      </c>
      <c r="B3814" s="723">
        <v>26.46</v>
      </c>
    </row>
    <row r="3815" spans="1:2">
      <c r="A3815" s="727">
        <v>44700</v>
      </c>
      <c r="B3815" s="723">
        <v>26.78</v>
      </c>
    </row>
    <row r="3816" spans="1:2">
      <c r="A3816" s="727">
        <v>44701</v>
      </c>
      <c r="B3816" s="723">
        <v>26.91</v>
      </c>
    </row>
    <row r="3817" spans="1:2">
      <c r="A3817" s="727">
        <v>44704</v>
      </c>
      <c r="B3817" s="723">
        <v>27.06</v>
      </c>
    </row>
    <row r="3818" spans="1:2">
      <c r="A3818" s="727">
        <v>44705</v>
      </c>
      <c r="B3818" s="723">
        <v>26.17</v>
      </c>
    </row>
    <row r="3819" spans="1:2">
      <c r="A3819" s="727">
        <v>44706</v>
      </c>
      <c r="B3819" s="723">
        <v>26.54</v>
      </c>
    </row>
    <row r="3820" spans="1:2">
      <c r="A3820" s="727">
        <v>44707</v>
      </c>
      <c r="B3820" s="723">
        <v>27.49</v>
      </c>
    </row>
    <row r="3821" spans="1:2">
      <c r="A3821" s="727">
        <v>44708</v>
      </c>
      <c r="B3821" s="723">
        <v>27.76</v>
      </c>
    </row>
    <row r="3822" spans="1:2">
      <c r="A3822" s="727">
        <v>44711</v>
      </c>
      <c r="B3822" s="723">
        <v>27.82</v>
      </c>
    </row>
    <row r="3823" spans="1:2">
      <c r="A3823" s="727">
        <v>44712</v>
      </c>
      <c r="B3823" s="723">
        <v>28.37</v>
      </c>
    </row>
    <row r="3824" spans="1:2">
      <c r="A3824" s="727">
        <v>44713</v>
      </c>
      <c r="B3824" s="723">
        <v>28.94</v>
      </c>
    </row>
    <row r="3825" spans="1:2">
      <c r="A3825" s="727">
        <v>44714</v>
      </c>
      <c r="B3825" s="723">
        <v>29.37</v>
      </c>
    </row>
    <row r="3826" spans="1:2">
      <c r="A3826" s="727">
        <v>44715</v>
      </c>
      <c r="B3826" s="723">
        <v>28.98</v>
      </c>
    </row>
    <row r="3827" spans="1:2">
      <c r="A3827" s="727">
        <v>44718</v>
      </c>
      <c r="B3827" s="723">
        <v>28.9</v>
      </c>
    </row>
    <row r="3828" spans="1:2">
      <c r="A3828" s="727">
        <v>44719</v>
      </c>
      <c r="B3828" s="723">
        <v>28.04</v>
      </c>
    </row>
    <row r="3829" spans="1:2">
      <c r="A3829" s="727">
        <v>44720</v>
      </c>
      <c r="B3829" s="723">
        <v>28.09</v>
      </c>
    </row>
    <row r="3830" spans="1:2">
      <c r="A3830" s="727">
        <v>44721</v>
      </c>
      <c r="B3830" s="723">
        <v>27.51</v>
      </c>
    </row>
    <row r="3831" spans="1:2">
      <c r="A3831" s="727">
        <v>44722</v>
      </c>
      <c r="B3831" s="723">
        <v>26.23</v>
      </c>
    </row>
    <row r="3832" spans="1:2">
      <c r="A3832" s="727">
        <v>44725</v>
      </c>
      <c r="B3832" s="723">
        <v>24.68</v>
      </c>
    </row>
    <row r="3833" spans="1:2">
      <c r="A3833" s="727">
        <v>44726</v>
      </c>
      <c r="B3833" s="723">
        <v>25</v>
      </c>
    </row>
    <row r="3834" spans="1:2">
      <c r="A3834" s="727">
        <v>44727</v>
      </c>
      <c r="B3834" s="723">
        <v>25.36</v>
      </c>
    </row>
    <row r="3835" spans="1:2">
      <c r="A3835" s="727">
        <v>44729</v>
      </c>
      <c r="B3835" s="723">
        <v>24.41</v>
      </c>
    </row>
    <row r="3836" spans="1:2">
      <c r="A3836" s="727">
        <v>44732</v>
      </c>
      <c r="B3836" s="723">
        <v>23.2</v>
      </c>
    </row>
    <row r="3837" spans="1:2">
      <c r="A3837" s="727">
        <v>44733</v>
      </c>
      <c r="B3837" s="723">
        <v>24.03</v>
      </c>
    </row>
    <row r="3838" spans="1:2">
      <c r="A3838" s="727">
        <v>44734</v>
      </c>
      <c r="B3838" s="723">
        <v>23.76</v>
      </c>
    </row>
    <row r="3839" spans="1:2">
      <c r="A3839" s="727">
        <v>44735</v>
      </c>
      <c r="B3839" s="723">
        <v>24.08</v>
      </c>
    </row>
    <row r="3840" spans="1:2">
      <c r="A3840" s="727">
        <v>44736</v>
      </c>
      <c r="B3840" s="723">
        <v>23.98</v>
      </c>
    </row>
    <row r="3841" spans="1:2">
      <c r="A3841" s="727">
        <v>44739</v>
      </c>
      <c r="B3841" s="723">
        <v>24.26</v>
      </c>
    </row>
    <row r="3842" spans="1:2">
      <c r="A3842" s="727">
        <v>44740</v>
      </c>
      <c r="B3842" s="723">
        <v>23.78</v>
      </c>
    </row>
    <row r="3843" spans="1:2">
      <c r="A3843" s="727">
        <v>44741</v>
      </c>
      <c r="B3843" s="723">
        <v>23.27</v>
      </c>
    </row>
    <row r="3844" spans="1:2">
      <c r="A3844" s="727">
        <v>44742</v>
      </c>
      <c r="B3844" s="723">
        <v>23.26</v>
      </c>
    </row>
    <row r="3845" spans="1:2">
      <c r="A3845" s="727">
        <v>44743</v>
      </c>
      <c r="B3845" s="723">
        <v>23.55</v>
      </c>
    </row>
    <row r="3846" spans="1:2">
      <c r="A3846" s="727">
        <v>44746</v>
      </c>
      <c r="B3846" s="723">
        <v>23.39</v>
      </c>
    </row>
    <row r="3847" spans="1:2">
      <c r="A3847" s="727">
        <v>44747</v>
      </c>
      <c r="B3847" s="723">
        <v>24.3</v>
      </c>
    </row>
    <row r="3848" spans="1:2">
      <c r="A3848" s="727">
        <v>44748</v>
      </c>
      <c r="B3848" s="723">
        <v>25.24</v>
      </c>
    </row>
    <row r="3849" spans="1:2">
      <c r="A3849" s="727">
        <v>44749</v>
      </c>
      <c r="B3849" s="723">
        <v>25.69</v>
      </c>
    </row>
    <row r="3850" spans="1:2">
      <c r="A3850" s="727">
        <v>44750</v>
      </c>
      <c r="B3850" s="723">
        <v>24.92</v>
      </c>
    </row>
    <row r="3851" spans="1:2">
      <c r="A3851" s="727">
        <v>44753</v>
      </c>
      <c r="B3851" s="723">
        <v>24.04</v>
      </c>
    </row>
    <row r="3852" spans="1:2">
      <c r="A3852" s="727">
        <v>44754</v>
      </c>
      <c r="B3852" s="723">
        <v>23.69</v>
      </c>
    </row>
    <row r="3853" spans="1:2">
      <c r="A3853" s="727">
        <v>44755</v>
      </c>
      <c r="B3853" s="723">
        <v>23.61</v>
      </c>
    </row>
    <row r="3854" spans="1:2">
      <c r="A3854" s="727">
        <v>44756</v>
      </c>
      <c r="B3854" s="723">
        <v>23.24</v>
      </c>
    </row>
    <row r="3855" spans="1:2">
      <c r="A3855" s="727">
        <v>44757</v>
      </c>
      <c r="B3855" s="723">
        <v>23.26</v>
      </c>
    </row>
    <row r="3856" spans="1:2">
      <c r="A3856" s="727">
        <v>44760</v>
      </c>
      <c r="B3856" s="723">
        <v>23.39</v>
      </c>
    </row>
    <row r="3857" spans="1:2">
      <c r="A3857" s="727">
        <v>44761</v>
      </c>
      <c r="B3857" s="723">
        <v>24.67</v>
      </c>
    </row>
    <row r="3858" spans="1:2">
      <c r="A3858" s="727">
        <v>44762</v>
      </c>
      <c r="B3858" s="723">
        <v>25.88</v>
      </c>
    </row>
    <row r="3859" spans="1:2">
      <c r="A3859" s="727">
        <v>44763</v>
      </c>
      <c r="B3859" s="723">
        <v>26.37</v>
      </c>
    </row>
    <row r="3860" spans="1:2">
      <c r="A3860" s="727">
        <v>44764</v>
      </c>
      <c r="B3860" s="723">
        <v>25.89</v>
      </c>
    </row>
    <row r="3861" spans="1:2">
      <c r="A3861" s="727">
        <v>44767</v>
      </c>
      <c r="B3861" s="723">
        <v>25.85</v>
      </c>
    </row>
    <row r="3862" spans="1:2">
      <c r="A3862" s="727">
        <v>44768</v>
      </c>
      <c r="B3862" s="723">
        <v>25.08</v>
      </c>
    </row>
    <row r="3863" spans="1:2">
      <c r="A3863" s="727">
        <v>44769</v>
      </c>
      <c r="B3863" s="723">
        <v>26.14</v>
      </c>
    </row>
    <row r="3864" spans="1:2">
      <c r="A3864" s="727">
        <v>44770</v>
      </c>
      <c r="B3864" s="723">
        <v>26.38</v>
      </c>
    </row>
    <row r="3865" spans="1:2">
      <c r="A3865" s="727">
        <v>44771</v>
      </c>
      <c r="B3865" s="723">
        <v>26.37</v>
      </c>
    </row>
    <row r="3866" spans="1:2">
      <c r="A3866" s="727">
        <v>44774</v>
      </c>
      <c r="B3866" s="723">
        <v>26.2</v>
      </c>
    </row>
    <row r="3867" spans="1:2">
      <c r="A3867" s="727">
        <v>44775</v>
      </c>
      <c r="B3867" s="723">
        <v>26.41</v>
      </c>
    </row>
    <row r="3868" spans="1:2">
      <c r="A3868" s="727">
        <v>44776</v>
      </c>
      <c r="B3868" s="723">
        <v>27.17</v>
      </c>
    </row>
    <row r="3869" spans="1:2">
      <c r="A3869" s="727">
        <v>44777</v>
      </c>
      <c r="B3869" s="723">
        <v>27.6</v>
      </c>
    </row>
    <row r="3870" spans="1:2">
      <c r="A3870" s="727">
        <v>44778</v>
      </c>
      <c r="B3870" s="723">
        <v>26.96</v>
      </c>
    </row>
    <row r="3871" spans="1:2">
      <c r="A3871" s="727">
        <v>44781</v>
      </c>
      <c r="B3871" s="723">
        <v>28.22</v>
      </c>
    </row>
    <row r="3872" spans="1:2">
      <c r="A3872" s="727">
        <v>44782</v>
      </c>
      <c r="B3872" s="723">
        <v>28.1</v>
      </c>
    </row>
    <row r="3873" spans="1:2">
      <c r="A3873" s="727">
        <v>44783</v>
      </c>
      <c r="B3873" s="723">
        <v>30.21</v>
      </c>
    </row>
    <row r="3874" spans="1:2">
      <c r="A3874" s="727">
        <v>44784</v>
      </c>
      <c r="B3874" s="723">
        <v>29.81</v>
      </c>
    </row>
    <row r="3875" spans="1:2">
      <c r="A3875" s="727">
        <v>44785</v>
      </c>
      <c r="B3875" s="723">
        <v>30.54</v>
      </c>
    </row>
    <row r="3876" spans="1:2">
      <c r="A3876" s="727">
        <v>44788</v>
      </c>
      <c r="B3876" s="723">
        <v>30.22</v>
      </c>
    </row>
    <row r="3877" spans="1:2">
      <c r="A3877" s="727">
        <v>44789</v>
      </c>
      <c r="B3877" s="723">
        <v>29.59</v>
      </c>
    </row>
    <row r="3878" spans="1:2">
      <c r="A3878" s="727">
        <v>44790</v>
      </c>
      <c r="B3878" s="723">
        <v>30.07</v>
      </c>
    </row>
    <row r="3879" spans="1:2">
      <c r="A3879" s="727">
        <v>44791</v>
      </c>
      <c r="B3879" s="723">
        <v>31.08</v>
      </c>
    </row>
    <row r="3880" spans="1:2">
      <c r="A3880" s="727">
        <v>44792</v>
      </c>
      <c r="B3880" s="723">
        <v>30.8</v>
      </c>
    </row>
    <row r="3881" spans="1:2">
      <c r="A3881" s="727">
        <v>44795</v>
      </c>
      <c r="B3881" s="723">
        <v>30.1</v>
      </c>
    </row>
    <row r="3882" spans="1:2">
      <c r="A3882" s="727">
        <v>44796</v>
      </c>
      <c r="B3882" s="723">
        <v>30.48</v>
      </c>
    </row>
    <row r="3883" spans="1:2">
      <c r="A3883" s="727">
        <v>44797</v>
      </c>
      <c r="B3883" s="723">
        <v>30.91</v>
      </c>
    </row>
    <row r="3884" spans="1:2">
      <c r="A3884" s="727">
        <v>44798</v>
      </c>
      <c r="B3884" s="723">
        <v>30.93</v>
      </c>
    </row>
    <row r="3885" spans="1:2">
      <c r="A3885" s="727">
        <v>44799</v>
      </c>
      <c r="B3885" s="723">
        <v>29.49</v>
      </c>
    </row>
    <row r="3886" spans="1:2">
      <c r="A3886" s="727">
        <v>44802</v>
      </c>
      <c r="B3886" s="723">
        <v>29.54</v>
      </c>
    </row>
    <row r="3887" spans="1:2">
      <c r="A3887" s="727">
        <v>44803</v>
      </c>
      <c r="B3887" s="723">
        <v>28.97</v>
      </c>
    </row>
    <row r="3888" spans="1:2">
      <c r="A3888" s="727">
        <v>44804</v>
      </c>
      <c r="B3888" s="723">
        <v>28.55</v>
      </c>
    </row>
    <row r="3889" spans="1:2">
      <c r="A3889" s="727">
        <v>44805</v>
      </c>
      <c r="B3889" s="723">
        <v>28.59</v>
      </c>
    </row>
    <row r="3890" spans="1:2">
      <c r="A3890" s="727">
        <v>44806</v>
      </c>
      <c r="B3890" s="723">
        <v>28.97</v>
      </c>
    </row>
    <row r="3891" spans="1:2">
      <c r="A3891" s="727">
        <v>44809</v>
      </c>
      <c r="B3891" s="723">
        <v>29.09</v>
      </c>
    </row>
    <row r="3892" spans="1:2">
      <c r="A3892" s="727">
        <v>44810</v>
      </c>
      <c r="B3892" s="723">
        <v>28.18</v>
      </c>
    </row>
    <row r="3893" spans="1:2">
      <c r="A3893" s="727">
        <v>44812</v>
      </c>
      <c r="B3893" s="723">
        <v>28.76</v>
      </c>
    </row>
    <row r="3894" spans="1:2">
      <c r="A3894" s="727">
        <v>44813</v>
      </c>
      <c r="B3894" s="723">
        <v>29.26</v>
      </c>
    </row>
    <row r="3895" spans="1:2">
      <c r="A3895" s="727">
        <v>44816</v>
      </c>
      <c r="B3895" s="723">
        <v>29.5</v>
      </c>
    </row>
    <row r="3896" spans="1:2">
      <c r="A3896" s="727">
        <v>44817</v>
      </c>
      <c r="B3896" s="723">
        <v>29.42</v>
      </c>
    </row>
    <row r="3897" spans="1:2">
      <c r="A3897" s="727">
        <v>44818</v>
      </c>
      <c r="B3897" s="723">
        <v>29.85</v>
      </c>
    </row>
    <row r="3898" spans="1:2">
      <c r="A3898" s="727">
        <v>44819</v>
      </c>
      <c r="B3898" s="723">
        <v>29.29</v>
      </c>
    </row>
    <row r="3899" spans="1:2">
      <c r="A3899" s="727">
        <v>44820</v>
      </c>
      <c r="B3899" s="723">
        <v>29.69</v>
      </c>
    </row>
    <row r="3900" spans="1:2">
      <c r="A3900" s="727">
        <v>44823</v>
      </c>
      <c r="B3900" s="723">
        <v>29.66</v>
      </c>
    </row>
    <row r="3901" spans="1:2">
      <c r="A3901" s="727">
        <v>44824</v>
      </c>
      <c r="B3901" s="723">
        <v>29.69</v>
      </c>
    </row>
    <row r="3902" spans="1:2">
      <c r="A3902" s="727">
        <v>44825</v>
      </c>
      <c r="B3902" s="723">
        <v>30</v>
      </c>
    </row>
    <row r="3903" spans="1:2">
      <c r="A3903" s="727">
        <v>44826</v>
      </c>
      <c r="B3903" s="723">
        <v>29.93</v>
      </c>
    </row>
    <row r="3904" spans="1:2">
      <c r="A3904" s="727">
        <v>44827</v>
      </c>
      <c r="B3904" s="723">
        <v>29.57</v>
      </c>
    </row>
    <row r="3905" spans="1:2">
      <c r="A3905" s="727">
        <v>44830</v>
      </c>
      <c r="B3905" s="723">
        <v>28.5</v>
      </c>
    </row>
    <row r="3906" spans="1:2">
      <c r="A3906" s="727">
        <v>44831</v>
      </c>
      <c r="B3906" s="723">
        <v>28.73</v>
      </c>
    </row>
    <row r="3907" spans="1:2">
      <c r="A3907" s="727">
        <v>44832</v>
      </c>
      <c r="B3907" s="723">
        <v>29.21</v>
      </c>
    </row>
    <row r="3908" spans="1:2">
      <c r="A3908" s="727">
        <v>44833</v>
      </c>
      <c r="B3908" s="723">
        <v>28.57</v>
      </c>
    </row>
    <row r="3909" spans="1:2">
      <c r="A3909" s="727">
        <v>44834</v>
      </c>
      <c r="B3909" s="723">
        <v>29.35</v>
      </c>
    </row>
    <row r="3910" spans="1:2">
      <c r="A3910" s="727">
        <v>44837</v>
      </c>
      <c r="B3910" s="723">
        <v>30.95</v>
      </c>
    </row>
    <row r="3911" spans="1:2">
      <c r="A3911" s="727">
        <v>44838</v>
      </c>
      <c r="B3911" s="723">
        <v>31.13</v>
      </c>
    </row>
    <row r="3912" spans="1:2">
      <c r="A3912" s="727">
        <v>44839</v>
      </c>
      <c r="B3912" s="723">
        <v>31.31</v>
      </c>
    </row>
    <row r="3913" spans="1:2">
      <c r="A3913" s="727">
        <v>44840</v>
      </c>
      <c r="B3913" s="723">
        <v>31.16</v>
      </c>
    </row>
    <row r="3914" spans="1:2">
      <c r="A3914" s="727">
        <v>44841</v>
      </c>
      <c r="B3914" s="723">
        <v>31.2</v>
      </c>
    </row>
    <row r="3915" spans="1:2">
      <c r="A3915" s="727">
        <v>44844</v>
      </c>
      <c r="B3915" s="723">
        <v>31.44</v>
      </c>
    </row>
    <row r="3916" spans="1:2">
      <c r="A3916" s="727">
        <v>44845</v>
      </c>
      <c r="B3916" s="723">
        <v>30.3</v>
      </c>
    </row>
    <row r="3917" spans="1:2">
      <c r="A3917" s="727">
        <v>44847</v>
      </c>
      <c r="B3917" s="723">
        <v>30.12</v>
      </c>
    </row>
    <row r="3918" spans="1:2">
      <c r="A3918" s="727">
        <v>44848</v>
      </c>
      <c r="B3918" s="723">
        <v>29.8</v>
      </c>
    </row>
    <row r="3919" spans="1:2">
      <c r="A3919" s="727">
        <v>44851</v>
      </c>
      <c r="B3919" s="723">
        <v>31</v>
      </c>
    </row>
    <row r="3920" spans="1:2">
      <c r="A3920" s="727">
        <v>44852</v>
      </c>
      <c r="B3920" s="723">
        <v>31.65</v>
      </c>
    </row>
    <row r="3921" spans="1:2">
      <c r="A3921" s="727">
        <v>44853</v>
      </c>
      <c r="B3921" s="723">
        <v>31.58</v>
      </c>
    </row>
    <row r="3922" spans="1:2">
      <c r="A3922" s="727">
        <v>44854</v>
      </c>
      <c r="B3922" s="723">
        <v>31.59</v>
      </c>
    </row>
    <row r="3923" spans="1:2">
      <c r="A3923" s="727">
        <v>44855</v>
      </c>
      <c r="B3923" s="723">
        <v>31.31</v>
      </c>
    </row>
    <row r="3924" spans="1:2">
      <c r="A3924" s="727">
        <v>44858</v>
      </c>
      <c r="B3924" s="723">
        <v>31.1</v>
      </c>
    </row>
    <row r="3925" spans="1:2">
      <c r="A3925" s="727">
        <v>44859</v>
      </c>
      <c r="B3925" s="723">
        <v>30.06</v>
      </c>
    </row>
    <row r="3926" spans="1:2">
      <c r="A3926" s="727">
        <v>44860</v>
      </c>
      <c r="B3926" s="723">
        <v>29.42</v>
      </c>
    </row>
    <row r="3927" spans="1:2">
      <c r="A3927" s="727">
        <v>44861</v>
      </c>
      <c r="B3927" s="723">
        <v>30.76</v>
      </c>
    </row>
    <row r="3928" spans="1:2">
      <c r="A3928" s="727">
        <v>44862</v>
      </c>
      <c r="B3928" s="723">
        <v>31.72</v>
      </c>
    </row>
    <row r="3929" spans="1:2">
      <c r="A3929" s="727">
        <v>44865</v>
      </c>
      <c r="B3929" s="723">
        <v>33.159999999999997</v>
      </c>
    </row>
    <row r="3930" spans="1:2">
      <c r="A3930" s="727">
        <v>44866</v>
      </c>
      <c r="B3930" s="723">
        <v>32.11</v>
      </c>
    </row>
    <row r="3931" spans="1:2">
      <c r="A3931" s="727">
        <v>44868</v>
      </c>
      <c r="B3931" s="723">
        <v>32.33</v>
      </c>
    </row>
    <row r="3932" spans="1:2">
      <c r="A3932" s="727">
        <v>44869</v>
      </c>
      <c r="B3932" s="723">
        <v>32.409999999999997</v>
      </c>
    </row>
    <row r="3933" spans="1:2">
      <c r="A3933" s="727">
        <v>44872</v>
      </c>
      <c r="B3933" s="723">
        <v>31.83</v>
      </c>
    </row>
    <row r="3934" spans="1:2">
      <c r="A3934" s="727">
        <v>44873</v>
      </c>
      <c r="B3934" s="723">
        <v>32.1</v>
      </c>
    </row>
    <row r="3935" spans="1:2">
      <c r="A3935" s="727">
        <v>44874</v>
      </c>
      <c r="B3935" s="723">
        <v>33.39</v>
      </c>
    </row>
    <row r="3936" spans="1:2">
      <c r="A3936" s="727">
        <v>44875</v>
      </c>
      <c r="B3936" s="723">
        <v>31.57</v>
      </c>
    </row>
    <row r="3937" spans="1:2">
      <c r="A3937" s="727">
        <v>44876</v>
      </c>
      <c r="B3937" s="723">
        <v>31.16</v>
      </c>
    </row>
    <row r="3938" spans="1:2">
      <c r="A3938" s="727">
        <v>44879</v>
      </c>
      <c r="B3938" s="723">
        <v>32.659999999999997</v>
      </c>
    </row>
    <row r="3939" spans="1:2">
      <c r="A3939" s="727">
        <v>44881</v>
      </c>
      <c r="B3939" s="723">
        <v>30.27</v>
      </c>
    </row>
    <row r="3940" spans="1:2">
      <c r="A3940" s="727">
        <v>44882</v>
      </c>
      <c r="B3940" s="723">
        <v>29.49</v>
      </c>
    </row>
    <row r="3941" spans="1:2">
      <c r="A3941" s="727">
        <v>44883</v>
      </c>
      <c r="B3941" s="723">
        <v>29.51</v>
      </c>
    </row>
    <row r="3942" spans="1:2">
      <c r="A3942" s="727">
        <v>44886</v>
      </c>
      <c r="B3942" s="723">
        <v>30.38</v>
      </c>
    </row>
    <row r="3943" spans="1:2">
      <c r="A3943" s="727">
        <v>44887</v>
      </c>
      <c r="B3943" s="723">
        <v>29.48</v>
      </c>
    </row>
    <row r="3944" spans="1:2">
      <c r="A3944" s="727">
        <v>44888</v>
      </c>
      <c r="B3944" s="723">
        <v>29.2</v>
      </c>
    </row>
    <row r="3945" spans="1:2">
      <c r="A3945" s="727">
        <v>44889</v>
      </c>
      <c r="B3945" s="723">
        <v>30.46</v>
      </c>
    </row>
    <row r="3946" spans="1:2">
      <c r="A3946" s="727">
        <v>44890</v>
      </c>
      <c r="B3946" s="723">
        <v>28.85</v>
      </c>
    </row>
    <row r="3947" spans="1:2">
      <c r="A3947" s="727">
        <v>44893</v>
      </c>
      <c r="B3947" s="723">
        <v>28.87</v>
      </c>
    </row>
    <row r="3948" spans="1:2">
      <c r="A3948" s="727">
        <v>44894</v>
      </c>
      <c r="B3948" s="723">
        <v>29.21</v>
      </c>
    </row>
    <row r="3949" spans="1:2">
      <c r="A3949" s="727">
        <v>44895</v>
      </c>
      <c r="B3949" s="723">
        <v>30.86</v>
      </c>
    </row>
    <row r="3950" spans="1:2">
      <c r="A3950" s="727">
        <v>44896</v>
      </c>
      <c r="B3950" s="723">
        <v>29.44</v>
      </c>
    </row>
    <row r="3951" spans="1:2">
      <c r="A3951" s="727">
        <v>44897</v>
      </c>
      <c r="B3951" s="723">
        <v>30.2</v>
      </c>
    </row>
    <row r="3952" spans="1:2">
      <c r="A3952" s="727">
        <v>44900</v>
      </c>
      <c r="B3952" s="723">
        <v>27.78</v>
      </c>
    </row>
    <row r="3953" spans="1:2">
      <c r="A3953" s="727">
        <v>44901</v>
      </c>
      <c r="B3953" s="723">
        <v>28.23</v>
      </c>
    </row>
    <row r="3954" spans="1:2">
      <c r="A3954" s="727">
        <v>44902</v>
      </c>
      <c r="B3954" s="723">
        <v>27.57</v>
      </c>
    </row>
    <row r="3955" spans="1:2">
      <c r="A3955" s="727">
        <v>44903</v>
      </c>
      <c r="B3955" s="723">
        <v>27.04</v>
      </c>
    </row>
    <row r="3956" spans="1:2">
      <c r="A3956" s="727">
        <v>44904</v>
      </c>
      <c r="B3956" s="723">
        <v>26.76</v>
      </c>
    </row>
    <row r="3957" spans="1:2">
      <c r="A3957" s="727">
        <v>44907</v>
      </c>
      <c r="B3957" s="723">
        <v>26.08</v>
      </c>
    </row>
    <row r="3958" spans="1:2">
      <c r="A3958" s="727">
        <v>44908</v>
      </c>
      <c r="B3958" s="723">
        <v>26.01</v>
      </c>
    </row>
    <row r="3959" spans="1:2">
      <c r="A3959" s="727">
        <v>44909</v>
      </c>
      <c r="B3959" s="723">
        <v>26.18</v>
      </c>
    </row>
    <row r="3960" spans="1:2">
      <c r="A3960" s="727">
        <v>44910</v>
      </c>
      <c r="B3960" s="723">
        <v>26.14</v>
      </c>
    </row>
    <row r="3961" spans="1:2">
      <c r="A3961" s="727">
        <v>44911</v>
      </c>
      <c r="B3961" s="723">
        <v>25.43</v>
      </c>
    </row>
    <row r="3962" spans="1:2">
      <c r="A3962" s="727">
        <v>44914</v>
      </c>
      <c r="B3962" s="723">
        <v>26.64</v>
      </c>
    </row>
    <row r="3963" spans="1:2">
      <c r="A3963" s="727">
        <v>44915</v>
      </c>
      <c r="B3963" s="723">
        <v>27.32</v>
      </c>
    </row>
    <row r="3964" spans="1:2">
      <c r="A3964" s="727">
        <v>44916</v>
      </c>
      <c r="B3964" s="723">
        <v>28.41</v>
      </c>
    </row>
    <row r="3965" spans="1:2">
      <c r="A3965" s="727">
        <v>44917</v>
      </c>
      <c r="B3965" s="723">
        <v>27.94</v>
      </c>
    </row>
    <row r="3966" spans="1:2">
      <c r="A3966" s="727">
        <v>44918</v>
      </c>
      <c r="B3966" s="723">
        <v>28.35</v>
      </c>
    </row>
    <row r="3967" spans="1:2">
      <c r="A3967" s="727">
        <v>44921</v>
      </c>
      <c r="B3967" s="723">
        <v>27.05</v>
      </c>
    </row>
    <row r="3968" spans="1:2">
      <c r="A3968" s="727">
        <v>44922</v>
      </c>
      <c r="B3968" s="723">
        <v>26.76</v>
      </c>
    </row>
    <row r="3969" spans="1:2">
      <c r="A3969" s="727">
        <v>44923</v>
      </c>
      <c r="B3969" s="723">
        <v>27.9</v>
      </c>
    </row>
    <row r="3970" spans="1:2">
      <c r="A3970" s="727">
        <v>44924</v>
      </c>
      <c r="B3970" s="723">
        <v>27.62</v>
      </c>
    </row>
    <row r="3971" spans="1:2">
      <c r="A3971" s="727">
        <v>44928</v>
      </c>
      <c r="B3971" s="723">
        <v>25.89</v>
      </c>
    </row>
    <row r="3972" spans="1:2">
      <c r="A3972" s="727">
        <v>44929</v>
      </c>
      <c r="B3972" s="723">
        <v>25</v>
      </c>
    </row>
    <row r="3973" spans="1:2">
      <c r="A3973" s="727">
        <v>44930</v>
      </c>
      <c r="B3973" s="723">
        <v>25.73</v>
      </c>
    </row>
    <row r="3974" spans="1:2">
      <c r="A3974" s="727">
        <v>44931</v>
      </c>
      <c r="B3974" s="723">
        <v>26.9</v>
      </c>
    </row>
    <row r="3975" spans="1:2">
      <c r="A3975" s="727">
        <v>44932</v>
      </c>
      <c r="B3975" s="723">
        <v>27.34</v>
      </c>
    </row>
    <row r="3976" spans="1:2">
      <c r="A3976" s="727">
        <v>44935</v>
      </c>
      <c r="B3976" s="723">
        <v>27.86</v>
      </c>
    </row>
    <row r="3977" spans="1:2">
      <c r="A3977" s="727">
        <v>44936</v>
      </c>
      <c r="B3977" s="723">
        <v>28.83</v>
      </c>
    </row>
    <row r="3978" spans="1:2">
      <c r="A3978" s="727">
        <v>44937</v>
      </c>
      <c r="B3978" s="723">
        <v>29.15</v>
      </c>
    </row>
    <row r="3979" spans="1:2">
      <c r="A3979" s="727">
        <v>44938</v>
      </c>
      <c r="B3979" s="723">
        <v>28.59</v>
      </c>
    </row>
    <row r="3980" spans="1:2">
      <c r="A3980" s="727">
        <v>44939</v>
      </c>
      <c r="B3980" s="723">
        <v>28.16</v>
      </c>
    </row>
    <row r="3981" spans="1:2">
      <c r="A3981" s="727">
        <v>44942</v>
      </c>
      <c r="B3981" s="723">
        <v>27.64</v>
      </c>
    </row>
    <row r="3982" spans="1:2">
      <c r="A3982" s="727">
        <v>44943</v>
      </c>
      <c r="B3982" s="723">
        <v>29.26</v>
      </c>
    </row>
    <row r="3983" spans="1:2">
      <c r="A3983" s="727">
        <v>44944</v>
      </c>
      <c r="B3983" s="723">
        <v>29.77</v>
      </c>
    </row>
    <row r="3984" spans="1:2">
      <c r="A3984" s="727">
        <v>44945</v>
      </c>
      <c r="B3984" s="723">
        <v>29.65</v>
      </c>
    </row>
    <row r="3985" spans="1:2">
      <c r="A3985" s="727">
        <v>44946</v>
      </c>
      <c r="B3985" s="723">
        <v>29.1</v>
      </c>
    </row>
    <row r="3986" spans="1:2">
      <c r="A3986" s="727">
        <v>44949</v>
      </c>
      <c r="B3986" s="723">
        <v>29.64</v>
      </c>
    </row>
    <row r="3987" spans="1:2">
      <c r="A3987" s="727">
        <v>44950</v>
      </c>
      <c r="B3987" s="723">
        <v>30.22</v>
      </c>
    </row>
    <row r="3988" spans="1:2">
      <c r="A3988" s="727">
        <v>44951</v>
      </c>
      <c r="B3988" s="723">
        <v>29.99</v>
      </c>
    </row>
    <row r="3989" spans="1:2">
      <c r="A3989" s="727">
        <v>44952</v>
      </c>
      <c r="B3989" s="723">
        <v>29.52</v>
      </c>
    </row>
    <row r="3990" spans="1:2">
      <c r="A3990" s="727">
        <v>44953</v>
      </c>
      <c r="B3990" s="723">
        <v>29.1</v>
      </c>
    </row>
    <row r="3991" spans="1:2">
      <c r="A3991" s="727">
        <v>44956</v>
      </c>
      <c r="B3991" s="723">
        <v>29.62</v>
      </c>
    </row>
    <row r="3992" spans="1:2">
      <c r="A3992" s="727">
        <v>44957</v>
      </c>
      <c r="B3992" s="723">
        <v>30.07</v>
      </c>
    </row>
    <row r="3993" spans="1:2">
      <c r="A3993" s="727">
        <v>44958</v>
      </c>
      <c r="B3993" s="723">
        <v>30.14</v>
      </c>
    </row>
    <row r="3994" spans="1:2">
      <c r="A3994" s="727">
        <v>44959</v>
      </c>
      <c r="B3994" s="723">
        <v>30.51</v>
      </c>
    </row>
    <row r="3995" spans="1:2">
      <c r="A3995" s="727">
        <v>44960</v>
      </c>
      <c r="B3995" s="723">
        <v>29.71</v>
      </c>
    </row>
    <row r="3996" spans="1:2">
      <c r="A3996" s="727">
        <v>44963</v>
      </c>
      <c r="B3996" s="723">
        <v>30.08</v>
      </c>
    </row>
    <row r="3997" spans="1:2">
      <c r="A3997" s="727">
        <v>44964</v>
      </c>
      <c r="B3997" s="723">
        <v>29.3</v>
      </c>
    </row>
    <row r="3998" spans="1:2">
      <c r="A3998" s="727">
        <v>44965</v>
      </c>
      <c r="B3998" s="723">
        <v>30.47</v>
      </c>
    </row>
    <row r="3999" spans="1:2">
      <c r="A3999" s="727">
        <v>44966</v>
      </c>
      <c r="B3999" s="723">
        <v>29.68</v>
      </c>
    </row>
    <row r="4000" spans="1:2">
      <c r="A4000" s="727">
        <v>44967</v>
      </c>
      <c r="B4000" s="723">
        <v>30.06</v>
      </c>
    </row>
    <row r="4001" spans="1:2">
      <c r="A4001" s="727">
        <v>44970</v>
      </c>
      <c r="B4001" s="723">
        <v>29.91</v>
      </c>
    </row>
    <row r="4002" spans="1:2">
      <c r="A4002" s="727">
        <v>44971</v>
      </c>
      <c r="B4002" s="723">
        <v>29.84</v>
      </c>
    </row>
    <row r="4003" spans="1:2">
      <c r="A4003" s="727">
        <v>44972</v>
      </c>
      <c r="B4003" s="723">
        <v>28.6</v>
      </c>
    </row>
    <row r="4004" spans="1:2">
      <c r="A4004" s="727">
        <v>44973</v>
      </c>
      <c r="B4004" s="723">
        <v>28.5</v>
      </c>
    </row>
    <row r="4005" spans="1:2">
      <c r="A4005" s="727">
        <v>44974</v>
      </c>
      <c r="B4005" s="723">
        <v>28.74</v>
      </c>
    </row>
    <row r="4006" spans="1:2">
      <c r="A4006" s="727">
        <v>44979</v>
      </c>
      <c r="B4006" s="723">
        <v>28.21</v>
      </c>
    </row>
    <row r="4007" spans="1:2">
      <c r="A4007" s="727">
        <v>44980</v>
      </c>
      <c r="B4007" s="723">
        <v>28.75</v>
      </c>
    </row>
    <row r="4008" spans="1:2">
      <c r="A4008" s="727">
        <v>44981</v>
      </c>
      <c r="B4008" s="723">
        <v>27.79</v>
      </c>
    </row>
    <row r="4009" spans="1:2">
      <c r="A4009" s="727">
        <v>44984</v>
      </c>
      <c r="B4009" s="723">
        <v>27.97</v>
      </c>
    </row>
    <row r="4010" spans="1:2">
      <c r="A4010" s="727">
        <v>44985</v>
      </c>
      <c r="B4010" s="723">
        <v>27.29</v>
      </c>
    </row>
    <row r="4011" spans="1:2">
      <c r="A4011" s="727">
        <v>44986</v>
      </c>
      <c r="B4011" s="723">
        <v>27.15</v>
      </c>
    </row>
    <row r="4012" spans="1:2">
      <c r="A4012" s="727">
        <v>44987</v>
      </c>
      <c r="B4012" s="723">
        <v>27.47</v>
      </c>
    </row>
    <row r="4013" spans="1:2">
      <c r="A4013" s="727">
        <v>44988</v>
      </c>
      <c r="B4013" s="723">
        <v>27.71</v>
      </c>
    </row>
    <row r="4014" spans="1:2">
      <c r="A4014" s="727">
        <v>44991</v>
      </c>
      <c r="B4014" s="723">
        <v>27.89</v>
      </c>
    </row>
    <row r="4015" spans="1:2">
      <c r="A4015" s="727">
        <v>44992</v>
      </c>
      <c r="B4015" s="723">
        <v>27.59</v>
      </c>
    </row>
    <row r="4016" spans="1:2">
      <c r="A4016" s="727">
        <v>44993</v>
      </c>
      <c r="B4016" s="723">
        <v>28.03</v>
      </c>
    </row>
    <row r="4017" spans="1:2">
      <c r="A4017" s="727">
        <v>44994</v>
      </c>
      <c r="B4017" s="723">
        <v>27.7</v>
      </c>
    </row>
    <row r="4018" spans="1:2">
      <c r="A4018" s="727">
        <v>44995</v>
      </c>
      <c r="B4018" s="723">
        <v>27.4</v>
      </c>
    </row>
    <row r="4019" spans="1:2">
      <c r="A4019" s="727">
        <v>44998</v>
      </c>
      <c r="B4019" s="723">
        <v>28.05</v>
      </c>
    </row>
    <row r="4020" spans="1:2">
      <c r="A4020" s="727">
        <v>44999</v>
      </c>
      <c r="B4020" s="723">
        <v>28.54</v>
      </c>
    </row>
    <row r="4021" spans="1:2">
      <c r="A4021" s="727">
        <v>45000</v>
      </c>
      <c r="B4021" s="723">
        <v>28.83</v>
      </c>
    </row>
    <row r="4022" spans="1:2">
      <c r="A4022" s="727">
        <v>45001</v>
      </c>
      <c r="B4022" s="723">
        <v>28.95</v>
      </c>
    </row>
    <row r="4023" spans="1:2">
      <c r="A4023" s="727">
        <v>45002</v>
      </c>
      <c r="B4023" s="723">
        <v>28.51</v>
      </c>
    </row>
    <row r="4024" spans="1:2">
      <c r="A4024" s="727">
        <v>45005</v>
      </c>
      <c r="B4024" s="723">
        <v>27.81</v>
      </c>
    </row>
    <row r="4025" spans="1:2">
      <c r="A4025" s="727">
        <v>45006</v>
      </c>
      <c r="B4025" s="723">
        <v>27.95</v>
      </c>
    </row>
    <row r="4026" spans="1:2">
      <c r="A4026" s="727">
        <v>45007</v>
      </c>
      <c r="B4026" s="723">
        <v>27.88</v>
      </c>
    </row>
    <row r="4027" spans="1:2">
      <c r="A4027" s="727">
        <v>45008</v>
      </c>
      <c r="B4027" s="723">
        <v>26.3</v>
      </c>
    </row>
    <row r="4028" spans="1:2">
      <c r="A4028" s="727">
        <v>45009</v>
      </c>
      <c r="B4028" s="723">
        <v>27.07</v>
      </c>
    </row>
    <row r="4029" spans="1:2">
      <c r="A4029" s="727">
        <v>45012</v>
      </c>
      <c r="B4029" s="723">
        <v>27.25</v>
      </c>
    </row>
    <row r="4030" spans="1:2">
      <c r="A4030" s="727">
        <v>45013</v>
      </c>
      <c r="B4030" s="723">
        <v>27.61</v>
      </c>
    </row>
    <row r="4031" spans="1:2">
      <c r="A4031" s="727">
        <v>45014</v>
      </c>
      <c r="B4031" s="723">
        <v>27.82</v>
      </c>
    </row>
    <row r="4032" spans="1:2">
      <c r="A4032" s="727">
        <v>45015</v>
      </c>
      <c r="B4032" s="723">
        <v>28.58</v>
      </c>
    </row>
    <row r="4033" spans="1:2">
      <c r="A4033" s="727">
        <v>45016</v>
      </c>
      <c r="B4033" s="723">
        <v>28.16</v>
      </c>
    </row>
    <row r="4034" spans="1:2">
      <c r="A4034" s="727">
        <v>45019</v>
      </c>
      <c r="B4034" s="723">
        <v>28.18</v>
      </c>
    </row>
    <row r="4035" spans="1:2">
      <c r="A4035" s="727">
        <v>45020</v>
      </c>
      <c r="B4035" s="723">
        <v>29.12</v>
      </c>
    </row>
    <row r="4036" spans="1:2">
      <c r="A4036" s="727">
        <v>45021</v>
      </c>
      <c r="B4036" s="723">
        <v>28.4</v>
      </c>
    </row>
    <row r="4037" spans="1:2">
      <c r="A4037" s="727">
        <v>45022</v>
      </c>
      <c r="B4037" s="723">
        <v>27.24</v>
      </c>
    </row>
    <row r="4038" spans="1:2">
      <c r="A4038" s="727">
        <v>45026</v>
      </c>
      <c r="B4038" s="723">
        <v>27.25</v>
      </c>
    </row>
    <row r="4039" spans="1:2">
      <c r="A4039" s="727">
        <v>45027</v>
      </c>
      <c r="B4039" s="723">
        <v>28.2</v>
      </c>
    </row>
    <row r="4040" spans="1:2">
      <c r="A4040" s="727">
        <v>45028</v>
      </c>
      <c r="B4040" s="723">
        <v>28.4</v>
      </c>
    </row>
    <row r="4041" spans="1:2">
      <c r="A4041" s="727">
        <v>45029</v>
      </c>
      <c r="B4041" s="723">
        <v>26.68</v>
      </c>
    </row>
    <row r="4042" spans="1:2">
      <c r="A4042" s="727">
        <v>45030</v>
      </c>
      <c r="B4042" s="723">
        <v>26.75</v>
      </c>
    </row>
    <row r="4043" spans="1:2">
      <c r="A4043" s="727">
        <v>45033</v>
      </c>
      <c r="B4043" s="723">
        <v>27.12</v>
      </c>
    </row>
    <row r="4044" spans="1:2">
      <c r="A4044" s="727">
        <v>45034</v>
      </c>
      <c r="B4044" s="723">
        <v>26.45</v>
      </c>
    </row>
    <row r="4045" spans="1:2">
      <c r="A4045" s="727">
        <v>45035</v>
      </c>
      <c r="B4045" s="723">
        <v>25.55</v>
      </c>
    </row>
    <row r="4046" spans="1:2">
      <c r="A4046" s="727">
        <v>45036</v>
      </c>
      <c r="B4046" s="723">
        <v>25.67</v>
      </c>
    </row>
    <row r="4047" spans="1:2">
      <c r="A4047" s="727">
        <v>45040</v>
      </c>
      <c r="B4047" s="723">
        <v>25.8</v>
      </c>
    </row>
    <row r="4048" spans="1:2">
      <c r="A4048" s="727">
        <v>45041</v>
      </c>
      <c r="B4048" s="723">
        <v>25.63</v>
      </c>
    </row>
    <row r="4049" spans="1:2">
      <c r="A4049" s="727">
        <v>45042</v>
      </c>
      <c r="B4049" s="723">
        <v>25.37</v>
      </c>
    </row>
    <row r="4050" spans="1:2">
      <c r="A4050" s="727">
        <v>45043</v>
      </c>
      <c r="B4050" s="723">
        <v>25.44</v>
      </c>
    </row>
    <row r="4051" spans="1:2">
      <c r="A4051" s="727">
        <v>45044</v>
      </c>
      <c r="B4051" s="723">
        <v>25.66</v>
      </c>
    </row>
    <row r="4052" spans="1:2">
      <c r="A4052" s="727">
        <v>45048</v>
      </c>
      <c r="B4052" s="723">
        <v>25.44</v>
      </c>
    </row>
    <row r="4053" spans="1:2">
      <c r="A4053" s="727">
        <v>45049</v>
      </c>
      <c r="B4053" s="723">
        <v>25.46</v>
      </c>
    </row>
    <row r="4054" spans="1:2">
      <c r="A4054" s="727">
        <v>45050</v>
      </c>
      <c r="B4054" s="723">
        <v>25.96</v>
      </c>
    </row>
    <row r="4055" spans="1:2">
      <c r="A4055" s="727">
        <v>45051</v>
      </c>
      <c r="B4055" s="723">
        <v>26.55</v>
      </c>
    </row>
    <row r="4056" spans="1:2">
      <c r="A4056" s="727">
        <v>45054</v>
      </c>
      <c r="B4056" s="723">
        <v>27.34</v>
      </c>
    </row>
    <row r="4057" spans="1:2">
      <c r="A4057" s="727">
        <v>45055</v>
      </c>
      <c r="B4057" s="723">
        <v>27.92</v>
      </c>
    </row>
    <row r="4058" spans="1:2">
      <c r="A4058" s="727">
        <v>45056</v>
      </c>
      <c r="B4058" s="723">
        <v>28.03</v>
      </c>
    </row>
    <row r="4059" spans="1:2">
      <c r="A4059" s="727">
        <v>45057</v>
      </c>
      <c r="B4059" s="723">
        <v>28.03</v>
      </c>
    </row>
    <row r="4060" spans="1:2">
      <c r="A4060" s="727">
        <v>45058</v>
      </c>
      <c r="B4060" s="723">
        <v>27.93</v>
      </c>
    </row>
    <row r="4061" spans="1:2">
      <c r="A4061" s="727">
        <v>45061</v>
      </c>
      <c r="B4061" s="723">
        <v>28.59</v>
      </c>
    </row>
    <row r="4062" spans="1:2">
      <c r="A4062" s="727">
        <v>45062</v>
      </c>
      <c r="B4062" s="723">
        <v>28.3</v>
      </c>
    </row>
    <row r="4063" spans="1:2">
      <c r="A4063" s="727">
        <v>45063</v>
      </c>
      <c r="B4063" s="723">
        <v>28.64</v>
      </c>
    </row>
    <row r="4064" spans="1:2">
      <c r="A4064" s="727">
        <v>45064</v>
      </c>
      <c r="B4064" s="723">
        <v>29.06</v>
      </c>
    </row>
    <row r="4065" spans="1:2">
      <c r="A4065" s="727">
        <v>45065</v>
      </c>
      <c r="B4065" s="723">
        <v>28.91</v>
      </c>
    </row>
    <row r="4066" spans="1:2">
      <c r="A4066" s="727">
        <v>45068</v>
      </c>
      <c r="B4066" s="723">
        <v>28.91</v>
      </c>
    </row>
    <row r="4067" spans="1:2">
      <c r="A4067" s="727">
        <v>45069</v>
      </c>
      <c r="B4067" s="723">
        <v>28.82</v>
      </c>
    </row>
    <row r="4068" spans="1:2">
      <c r="A4068" s="727">
        <v>45070</v>
      </c>
      <c r="B4068" s="723">
        <v>28.21</v>
      </c>
    </row>
    <row r="4069" spans="1:2">
      <c r="A4069" s="727">
        <v>45071</v>
      </c>
      <c r="B4069" s="723">
        <v>29.84</v>
      </c>
    </row>
    <row r="4070" spans="1:2">
      <c r="A4070" s="727">
        <v>45072</v>
      </c>
      <c r="B4070" s="723">
        <v>29.76</v>
      </c>
    </row>
    <row r="4071" spans="1:2">
      <c r="A4071" s="727">
        <v>45075</v>
      </c>
      <c r="B4071" s="723">
        <v>29.3</v>
      </c>
    </row>
    <row r="4072" spans="1:2">
      <c r="A4072" s="727">
        <v>45076</v>
      </c>
      <c r="B4072" s="723">
        <v>29.11</v>
      </c>
    </row>
    <row r="4073" spans="1:2">
      <c r="A4073" s="727">
        <v>45077</v>
      </c>
      <c r="B4073" s="723">
        <v>28.76</v>
      </c>
    </row>
    <row r="4074" spans="1:2">
      <c r="A4074" s="727">
        <v>45078</v>
      </c>
      <c r="B4074" s="723">
        <v>30.09</v>
      </c>
    </row>
    <row r="4075" spans="1:2">
      <c r="A4075" s="727">
        <v>45079</v>
      </c>
      <c r="B4075" s="723">
        <v>28.83</v>
      </c>
    </row>
    <row r="4076" spans="1:2">
      <c r="A4076" s="727">
        <v>45082</v>
      </c>
      <c r="B4076" s="723">
        <v>28.7</v>
      </c>
    </row>
    <row r="4077" spans="1:2">
      <c r="A4077" s="727">
        <v>45083</v>
      </c>
      <c r="B4077" s="723">
        <v>29.57</v>
      </c>
    </row>
    <row r="4078" spans="1:2">
      <c r="A4078" s="727">
        <v>45084</v>
      </c>
      <c r="B4078" s="723">
        <v>29.7</v>
      </c>
    </row>
    <row r="4079" spans="1:2">
      <c r="A4079" s="727">
        <v>45086</v>
      </c>
      <c r="B4079" s="723">
        <v>29.86</v>
      </c>
    </row>
    <row r="4080" spans="1:2">
      <c r="A4080" s="727">
        <v>45089</v>
      </c>
      <c r="B4080" s="723">
        <v>30.51</v>
      </c>
    </row>
    <row r="4081" spans="1:2">
      <c r="A4081" s="727">
        <v>45090</v>
      </c>
      <c r="B4081" s="723">
        <v>29.95</v>
      </c>
    </row>
    <row r="4082" spans="1:2">
      <c r="A4082" s="727">
        <v>45091</v>
      </c>
      <c r="B4082" s="723">
        <v>29.9</v>
      </c>
    </row>
    <row r="4083" spans="1:2">
      <c r="A4083" s="727">
        <v>45092</v>
      </c>
      <c r="B4083" s="723">
        <v>30.35</v>
      </c>
    </row>
    <row r="4084" spans="1:2">
      <c r="A4084" s="727">
        <v>45093</v>
      </c>
      <c r="B4084" s="723">
        <v>29.88</v>
      </c>
    </row>
    <row r="4085" spans="1:2">
      <c r="A4085" s="727">
        <v>45096</v>
      </c>
      <c r="B4085" s="723">
        <v>29.99</v>
      </c>
    </row>
    <row r="4086" spans="1:2">
      <c r="A4086" s="727">
        <v>45097</v>
      </c>
      <c r="B4086" s="723">
        <v>29.93</v>
      </c>
    </row>
    <row r="4087" spans="1:2">
      <c r="A4087" s="727">
        <v>45098</v>
      </c>
      <c r="B4087" s="723">
        <v>29.5</v>
      </c>
    </row>
    <row r="4088" spans="1:2">
      <c r="A4088" s="727">
        <v>45099</v>
      </c>
      <c r="B4088" s="723">
        <v>28.97</v>
      </c>
    </row>
    <row r="4089" spans="1:2">
      <c r="A4089" s="727">
        <v>45100</v>
      </c>
      <c r="B4089" s="723">
        <v>29.77</v>
      </c>
    </row>
    <row r="4090" spans="1:2">
      <c r="A4090" s="727">
        <v>45103</v>
      </c>
      <c r="B4090" s="723">
        <v>29.37</v>
      </c>
    </row>
    <row r="4091" spans="1:2">
      <c r="A4091" s="727">
        <v>45104</v>
      </c>
      <c r="B4091" s="723">
        <v>29.23</v>
      </c>
    </row>
    <row r="4092" spans="1:2">
      <c r="A4092" s="727">
        <v>45105</v>
      </c>
      <c r="B4092" s="723">
        <v>28.99</v>
      </c>
    </row>
    <row r="4093" spans="1:2">
      <c r="A4093" s="727">
        <v>45106</v>
      </c>
      <c r="B4093" s="723">
        <v>29.57</v>
      </c>
    </row>
    <row r="4094" spans="1:2">
      <c r="A4094" s="727">
        <v>45107</v>
      </c>
      <c r="B4094" s="723">
        <v>29.98</v>
      </c>
    </row>
    <row r="4095" spans="1:2">
      <c r="A4095" s="727">
        <v>45110</v>
      </c>
      <c r="B4095" s="723">
        <v>30.58</v>
      </c>
    </row>
    <row r="4096" spans="1:2">
      <c r="A4096" s="727">
        <v>45111</v>
      </c>
      <c r="B4096" s="723">
        <v>30.29</v>
      </c>
    </row>
    <row r="4097" spans="1:2">
      <c r="A4097" s="727">
        <v>45112</v>
      </c>
      <c r="B4097" s="723">
        <v>30.83</v>
      </c>
    </row>
    <row r="4098" spans="1:2">
      <c r="A4098" s="727">
        <v>45113</v>
      </c>
      <c r="B4098" s="723">
        <v>29.95</v>
      </c>
    </row>
    <row r="4099" spans="1:2">
      <c r="A4099" s="727">
        <v>45114</v>
      </c>
      <c r="B4099" s="723">
        <v>30.5</v>
      </c>
    </row>
    <row r="4100" spans="1:2">
      <c r="A4100" s="727">
        <v>45117</v>
      </c>
      <c r="B4100" s="723">
        <v>30.02</v>
      </c>
    </row>
    <row r="4101" spans="1:2">
      <c r="A4101" s="727">
        <v>45118</v>
      </c>
      <c r="B4101" s="723">
        <v>29.68</v>
      </c>
    </row>
    <row r="4102" spans="1:2">
      <c r="A4102" s="727">
        <v>45119</v>
      </c>
      <c r="B4102" s="723">
        <v>29.62</v>
      </c>
    </row>
    <row r="4103" spans="1:2">
      <c r="A4103" s="727">
        <v>45120</v>
      </c>
      <c r="B4103" s="723">
        <v>29.94</v>
      </c>
    </row>
    <row r="4104" spans="1:2">
      <c r="A4104" s="727">
        <v>45121</v>
      </c>
      <c r="B4104" s="723">
        <v>29.43</v>
      </c>
    </row>
    <row r="4105" spans="1:2">
      <c r="A4105" s="727">
        <v>45124</v>
      </c>
      <c r="B4105" s="723">
        <v>29.58</v>
      </c>
    </row>
    <row r="4106" spans="1:2">
      <c r="A4106" s="727">
        <v>45125</v>
      </c>
      <c r="B4106" s="723">
        <v>29.15</v>
      </c>
    </row>
    <row r="4107" spans="1:2">
      <c r="A4107" s="727">
        <v>45126</v>
      </c>
      <c r="B4107" s="723">
        <v>29.01</v>
      </c>
    </row>
    <row r="4108" spans="1:2">
      <c r="A4108" s="727">
        <v>45127</v>
      </c>
      <c r="B4108" s="723">
        <v>28.53</v>
      </c>
    </row>
    <row r="4109" spans="1:2">
      <c r="A4109" s="727">
        <v>45128</v>
      </c>
      <c r="B4109" s="723">
        <v>29.27</v>
      </c>
    </row>
    <row r="4110" spans="1:2">
      <c r="A4110" s="727">
        <v>45131</v>
      </c>
      <c r="B4110" s="723">
        <v>29.53</v>
      </c>
    </row>
    <row r="4111" spans="1:2">
      <c r="A4111" s="727">
        <v>45132</v>
      </c>
      <c r="B4111" s="723">
        <v>29.45</v>
      </c>
    </row>
    <row r="4112" spans="1:2">
      <c r="A4112" s="727">
        <v>45133</v>
      </c>
      <c r="B4112" s="723">
        <v>29.73</v>
      </c>
    </row>
    <row r="4113" spans="1:2">
      <c r="A4113" s="727">
        <v>45134</v>
      </c>
      <c r="B4113" s="723">
        <v>29.22</v>
      </c>
    </row>
    <row r="4114" spans="1:2">
      <c r="A4114" s="727">
        <v>45135</v>
      </c>
      <c r="B4114" s="723">
        <v>29.21</v>
      </c>
    </row>
    <row r="4115" spans="1:2">
      <c r="A4115" s="727">
        <v>45138</v>
      </c>
      <c r="B4115" s="723">
        <v>29.57</v>
      </c>
    </row>
    <row r="4116" spans="1:2">
      <c r="A4116" s="727">
        <v>45139</v>
      </c>
      <c r="B4116" s="723">
        <v>29.61</v>
      </c>
    </row>
    <row r="4117" spans="1:2">
      <c r="A4117" s="727">
        <v>45140</v>
      </c>
      <c r="B4117" s="723">
        <v>29.47</v>
      </c>
    </row>
    <row r="4118" spans="1:2">
      <c r="A4118" s="727">
        <v>45141</v>
      </c>
      <c r="B4118" s="723">
        <v>29.57</v>
      </c>
    </row>
    <row r="4119" spans="1:2">
      <c r="A4119" s="727">
        <v>45142</v>
      </c>
      <c r="B4119" s="723">
        <v>29.31</v>
      </c>
    </row>
    <row r="4120" spans="1:2">
      <c r="A4120" s="727">
        <v>45145</v>
      </c>
      <c r="B4120" s="723">
        <v>29.62</v>
      </c>
    </row>
    <row r="4121" spans="1:2">
      <c r="A4121" s="727">
        <v>45146</v>
      </c>
      <c r="B4121" s="723">
        <v>29.47</v>
      </c>
    </row>
    <row r="4122" spans="1:2">
      <c r="A4122" s="727">
        <v>45147</v>
      </c>
      <c r="B4122" s="723">
        <v>28.29</v>
      </c>
    </row>
    <row r="4123" spans="1:2">
      <c r="A4123" s="727">
        <v>45148</v>
      </c>
      <c r="B4123" s="723">
        <v>27.9</v>
      </c>
    </row>
    <row r="4124" spans="1:2">
      <c r="A4124" s="727">
        <v>45149</v>
      </c>
      <c r="B4124" s="723">
        <v>27.33</v>
      </c>
    </row>
    <row r="4125" spans="1:2">
      <c r="A4125" s="727">
        <v>45152</v>
      </c>
      <c r="B4125" s="723">
        <v>27.51</v>
      </c>
    </row>
    <row r="4126" spans="1:2">
      <c r="A4126" s="727">
        <v>45153</v>
      </c>
      <c r="B4126" s="723">
        <v>27.5</v>
      </c>
    </row>
    <row r="4127" spans="1:2">
      <c r="A4127" s="727">
        <v>45154</v>
      </c>
      <c r="B4127" s="723">
        <v>27.39</v>
      </c>
    </row>
    <row r="4128" spans="1:2">
      <c r="A4128" s="727">
        <v>45155</v>
      </c>
      <c r="B4128" s="723">
        <v>27.72</v>
      </c>
    </row>
    <row r="4129" spans="1:2">
      <c r="A4129" s="727">
        <v>45156</v>
      </c>
      <c r="B4129" s="723">
        <v>27.92</v>
      </c>
    </row>
    <row r="4130" spans="1:2">
      <c r="A4130" s="727">
        <v>45159</v>
      </c>
      <c r="B4130" s="723">
        <v>27.63</v>
      </c>
    </row>
    <row r="4131" spans="1:2">
      <c r="A4131" s="727">
        <v>45160</v>
      </c>
      <c r="B4131" s="723">
        <v>27.88</v>
      </c>
    </row>
    <row r="4132" spans="1:2">
      <c r="A4132" s="727">
        <v>45161</v>
      </c>
      <c r="B4132" s="723">
        <v>28.26</v>
      </c>
    </row>
    <row r="4133" spans="1:2">
      <c r="A4133" s="727">
        <v>45162</v>
      </c>
      <c r="B4133" s="723">
        <v>28.19</v>
      </c>
    </row>
    <row r="4134" spans="1:2">
      <c r="A4134" s="727">
        <v>45163</v>
      </c>
      <c r="B4134" s="723">
        <v>27.85</v>
      </c>
    </row>
    <row r="4135" spans="1:2">
      <c r="A4135" s="727">
        <v>45166</v>
      </c>
      <c r="B4135" s="723">
        <v>28.26</v>
      </c>
    </row>
    <row r="4136" spans="1:2">
      <c r="A4136" s="727">
        <v>45167</v>
      </c>
      <c r="B4136" s="723">
        <v>28.63</v>
      </c>
    </row>
    <row r="4137" spans="1:2">
      <c r="A4137" s="727">
        <v>45168</v>
      </c>
      <c r="B4137" s="723">
        <v>28.51</v>
      </c>
    </row>
    <row r="4138" spans="1:2">
      <c r="A4138" s="727">
        <v>45169</v>
      </c>
      <c r="B4138" s="723">
        <v>27.74</v>
      </c>
    </row>
    <row r="4139" spans="1:2">
      <c r="A4139" s="727">
        <v>45170</v>
      </c>
      <c r="B4139" s="723">
        <v>27.8</v>
      </c>
    </row>
    <row r="4140" spans="1:2">
      <c r="A4140" s="727">
        <v>45173</v>
      </c>
      <c r="B4140" s="723">
        <v>27.94</v>
      </c>
    </row>
    <row r="4141" spans="1:2">
      <c r="A4141" s="727">
        <v>45174</v>
      </c>
      <c r="B4141" s="723">
        <v>27.73</v>
      </c>
    </row>
    <row r="4142" spans="1:2">
      <c r="A4142" s="727">
        <v>45175</v>
      </c>
      <c r="B4142" s="723">
        <v>27.76</v>
      </c>
    </row>
    <row r="4143" spans="1:2">
      <c r="A4143" s="727">
        <v>45177</v>
      </c>
      <c r="B4143" s="723">
        <v>27.7</v>
      </c>
    </row>
    <row r="4144" spans="1:2">
      <c r="A4144" s="727">
        <v>45180</v>
      </c>
      <c r="B4144" s="723">
        <v>28.03</v>
      </c>
    </row>
    <row r="4145" spans="1:2">
      <c r="A4145" s="727">
        <v>45181</v>
      </c>
      <c r="B4145" s="723">
        <v>28.62</v>
      </c>
    </row>
    <row r="4146" spans="1:2">
      <c r="A4146" s="727">
        <v>45182</v>
      </c>
      <c r="B4146" s="723">
        <v>28.7</v>
      </c>
    </row>
    <row r="4147" spans="1:2">
      <c r="A4147" s="727">
        <v>45183</v>
      </c>
      <c r="B4147" s="723">
        <v>29.06</v>
      </c>
    </row>
    <row r="4148" spans="1:2">
      <c r="A4148" s="727">
        <v>45184</v>
      </c>
      <c r="B4148" s="723">
        <v>29.5</v>
      </c>
    </row>
    <row r="4149" spans="1:2">
      <c r="A4149" s="727">
        <v>45187</v>
      </c>
      <c r="B4149" s="723">
        <v>28.29</v>
      </c>
    </row>
    <row r="4150" spans="1:2">
      <c r="A4150" s="727">
        <v>45188</v>
      </c>
      <c r="B4150" s="723">
        <v>26.9</v>
      </c>
    </row>
    <row r="4151" spans="1:2">
      <c r="A4151" s="727">
        <v>45189</v>
      </c>
      <c r="B4151" s="723">
        <v>27.01</v>
      </c>
    </row>
    <row r="4152" spans="1:2">
      <c r="A4152" s="727">
        <v>45190</v>
      </c>
      <c r="B4152" s="723">
        <v>26.34</v>
      </c>
    </row>
    <row r="4153" spans="1:2">
      <c r="A4153" s="727">
        <v>45191</v>
      </c>
      <c r="B4153" s="723">
        <v>26.42</v>
      </c>
    </row>
    <row r="4154" spans="1:2">
      <c r="A4154" s="727">
        <v>45194</v>
      </c>
      <c r="B4154" s="723">
        <v>26.94</v>
      </c>
    </row>
    <row r="4155" spans="1:2">
      <c r="A4155" s="727">
        <v>45195</v>
      </c>
      <c r="B4155" s="723">
        <v>26.41</v>
      </c>
    </row>
    <row r="4156" spans="1:2">
      <c r="A4156" s="727">
        <v>45196</v>
      </c>
      <c r="B4156" s="723">
        <v>26.45</v>
      </c>
    </row>
    <row r="4157" spans="1:2">
      <c r="A4157" s="727">
        <v>45197</v>
      </c>
      <c r="B4157" s="723">
        <v>26.75</v>
      </c>
    </row>
    <row r="4158" spans="1:2">
      <c r="A4158" s="727">
        <v>45198</v>
      </c>
      <c r="B4158" s="723">
        <v>27</v>
      </c>
    </row>
    <row r="4159" spans="1:2">
      <c r="A4159" s="727">
        <v>45201</v>
      </c>
      <c r="B4159" s="723">
        <v>27.19</v>
      </c>
    </row>
    <row r="4160" spans="1:2">
      <c r="A4160" s="727">
        <v>45202</v>
      </c>
      <c r="B4160" s="723">
        <v>26.26</v>
      </c>
    </row>
    <row r="4161" spans="1:2">
      <c r="A4161" s="727">
        <v>45203</v>
      </c>
      <c r="B4161" s="723">
        <v>26.8</v>
      </c>
    </row>
    <row r="4162" spans="1:2">
      <c r="A4162" s="727">
        <v>45204</v>
      </c>
      <c r="B4162" s="723">
        <v>26.64</v>
      </c>
    </row>
    <row r="4163" spans="1:2">
      <c r="A4163" s="727">
        <v>45205</v>
      </c>
      <c r="B4163" s="723">
        <v>26.51</v>
      </c>
    </row>
    <row r="4164" spans="1:2">
      <c r="A4164" s="727">
        <v>45208</v>
      </c>
      <c r="B4164" s="723">
        <v>27</v>
      </c>
    </row>
    <row r="4165" spans="1:2">
      <c r="A4165" s="727">
        <v>45209</v>
      </c>
      <c r="B4165" s="723">
        <v>27.5</v>
      </c>
    </row>
    <row r="4166" spans="1:2">
      <c r="A4166" s="727">
        <v>45210</v>
      </c>
      <c r="B4166" s="723">
        <v>27.48</v>
      </c>
    </row>
    <row r="4167" spans="1:2">
      <c r="A4167" s="727">
        <v>45212</v>
      </c>
      <c r="B4167" s="723">
        <v>26.76</v>
      </c>
    </row>
    <row r="4168" spans="1:2">
      <c r="A4168" s="727">
        <v>45215</v>
      </c>
      <c r="B4168" s="723">
        <v>26.88</v>
      </c>
    </row>
    <row r="4169" spans="1:2">
      <c r="A4169" s="727">
        <v>45216</v>
      </c>
      <c r="B4169" s="723">
        <v>26.72</v>
      </c>
    </row>
    <row r="4170" spans="1:2">
      <c r="A4170" s="727">
        <v>45217</v>
      </c>
      <c r="B4170" s="723">
        <v>26.06</v>
      </c>
    </row>
    <row r="4171" spans="1:2">
      <c r="A4171" s="727">
        <v>45218</v>
      </c>
      <c r="B4171" s="723">
        <v>26.14</v>
      </c>
    </row>
    <row r="4172" spans="1:2">
      <c r="A4172" s="727">
        <v>45219</v>
      </c>
      <c r="B4172" s="723">
        <v>25.73</v>
      </c>
    </row>
    <row r="4173" spans="1:2">
      <c r="A4173" s="727">
        <v>45222</v>
      </c>
      <c r="B4173" s="723">
        <v>25.75</v>
      </c>
    </row>
    <row r="4174" spans="1:2">
      <c r="A4174" s="727">
        <v>45223</v>
      </c>
      <c r="B4174" s="723">
        <v>25.6</v>
      </c>
    </row>
    <row r="4175" spans="1:2">
      <c r="A4175" s="727">
        <v>45224</v>
      </c>
      <c r="B4175" s="723">
        <v>25.5</v>
      </c>
    </row>
    <row r="4176" spans="1:2">
      <c r="A4176" s="727">
        <v>45225</v>
      </c>
      <c r="B4176" s="723">
        <v>26.4</v>
      </c>
    </row>
    <row r="4177" spans="1:2">
      <c r="A4177" s="727">
        <v>45226</v>
      </c>
      <c r="B4177" s="723">
        <v>25.56</v>
      </c>
    </row>
    <row r="4178" spans="1:2">
      <c r="A4178" s="727">
        <v>45229</v>
      </c>
      <c r="B4178" s="723">
        <v>25.11</v>
      </c>
    </row>
    <row r="4179" spans="1:2">
      <c r="A4179" s="727">
        <v>45230</v>
      </c>
      <c r="B4179" s="723">
        <v>25.31</v>
      </c>
    </row>
    <row r="4180" spans="1:2">
      <c r="A4180" s="727">
        <v>45231</v>
      </c>
      <c r="B4180" s="723">
        <v>26.26</v>
      </c>
    </row>
    <row r="4181" spans="1:2">
      <c r="A4181" s="727">
        <v>45233</v>
      </c>
      <c r="B4181" s="723">
        <v>27.71</v>
      </c>
    </row>
    <row r="4182" spans="1:2">
      <c r="A4182" s="727">
        <v>45236</v>
      </c>
      <c r="B4182" s="723">
        <v>27.7</v>
      </c>
    </row>
    <row r="4183" spans="1:2">
      <c r="A4183" s="727">
        <v>45237</v>
      </c>
      <c r="B4183" s="723">
        <v>28.69</v>
      </c>
    </row>
    <row r="4184" spans="1:2">
      <c r="A4184" s="727">
        <v>45238</v>
      </c>
      <c r="B4184" s="723">
        <v>30.31</v>
      </c>
    </row>
    <row r="4185" spans="1:2">
      <c r="A4185" s="727">
        <v>45239</v>
      </c>
      <c r="B4185" s="723">
        <v>30.98</v>
      </c>
    </row>
    <row r="4186" spans="1:2">
      <c r="A4186" s="727">
        <v>45240</v>
      </c>
      <c r="B4186" s="723">
        <v>31.8</v>
      </c>
    </row>
    <row r="4187" spans="1:2">
      <c r="A4187" s="727">
        <v>45243</v>
      </c>
      <c r="B4187" s="723">
        <v>32.700000000000003</v>
      </c>
    </row>
    <row r="4188" spans="1:2">
      <c r="A4188" s="727">
        <v>45244</v>
      </c>
      <c r="B4188" s="723">
        <v>32.630000000000003</v>
      </c>
    </row>
    <row r="4189" spans="1:2">
      <c r="A4189" s="727">
        <v>45246</v>
      </c>
      <c r="B4189" s="723">
        <v>33.43</v>
      </c>
    </row>
    <row r="4190" spans="1:2">
      <c r="A4190" s="727">
        <v>45247</v>
      </c>
      <c r="B4190" s="723">
        <v>32.53</v>
      </c>
    </row>
    <row r="4191" spans="1:2">
      <c r="A4191" s="727">
        <v>45250</v>
      </c>
      <c r="B4191" s="723">
        <v>33.03</v>
      </c>
    </row>
    <row r="4192" spans="1:2">
      <c r="A4192" s="727">
        <v>45251</v>
      </c>
      <c r="B4192" s="723">
        <v>32.99</v>
      </c>
    </row>
    <row r="4193" spans="1:2">
      <c r="A4193" s="727">
        <v>45252</v>
      </c>
      <c r="B4193" s="723">
        <v>33.409999999999997</v>
      </c>
    </row>
    <row r="4194" spans="1:2">
      <c r="A4194" s="727">
        <v>45253</v>
      </c>
      <c r="B4194" s="723">
        <v>33</v>
      </c>
    </row>
    <row r="4195" spans="1:2">
      <c r="A4195" s="727">
        <v>45254</v>
      </c>
      <c r="B4195" s="723">
        <v>32.33</v>
      </c>
    </row>
    <row r="4196" spans="1:2">
      <c r="A4196" s="727">
        <v>45257</v>
      </c>
      <c r="B4196" s="723">
        <v>33.090000000000003</v>
      </c>
    </row>
    <row r="4197" spans="1:2">
      <c r="A4197" s="727">
        <v>45258</v>
      </c>
      <c r="B4197" s="723">
        <v>33.56</v>
      </c>
    </row>
    <row r="4198" spans="1:2">
      <c r="A4198" s="727">
        <v>45259</v>
      </c>
      <c r="B4198" s="723">
        <v>33.479999999999997</v>
      </c>
    </row>
    <row r="4199" spans="1:2">
      <c r="A4199" s="727">
        <v>45260</v>
      </c>
      <c r="B4199" s="723">
        <v>33.31</v>
      </c>
    </row>
    <row r="4200" spans="1:2">
      <c r="A4200" s="727">
        <v>45261</v>
      </c>
      <c r="B4200" s="723">
        <v>33.840000000000003</v>
      </c>
    </row>
    <row r="4201" spans="1:2">
      <c r="A4201" s="727">
        <v>45264</v>
      </c>
      <c r="B4201" s="723">
        <v>34.159999999999997</v>
      </c>
    </row>
    <row r="4202" spans="1:2">
      <c r="A4202" s="727">
        <v>45265</v>
      </c>
      <c r="B4202" s="723">
        <v>34.22</v>
      </c>
    </row>
    <row r="4203" spans="1:2">
      <c r="A4203" s="727">
        <v>45266</v>
      </c>
      <c r="B4203" s="723">
        <v>34.43</v>
      </c>
    </row>
    <row r="4204" spans="1:2">
      <c r="A4204" s="727">
        <v>45267</v>
      </c>
      <c r="B4204" s="723">
        <v>34.6</v>
      </c>
    </row>
    <row r="4205" spans="1:2">
      <c r="A4205" s="727">
        <v>45268</v>
      </c>
      <c r="B4205" s="723">
        <v>34.36</v>
      </c>
    </row>
    <row r="4206" spans="1:2">
      <c r="A4206" s="727">
        <v>45271</v>
      </c>
      <c r="B4206" s="723">
        <v>33.74</v>
      </c>
    </row>
    <row r="4207" spans="1:2">
      <c r="A4207" s="727">
        <v>45272</v>
      </c>
      <c r="B4207" s="723">
        <v>32.549999999999997</v>
      </c>
    </row>
    <row r="4208" spans="1:2">
      <c r="A4208" s="727">
        <v>45273</v>
      </c>
      <c r="B4208" s="723">
        <v>33.950000000000003</v>
      </c>
    </row>
    <row r="4209" spans="1:2">
      <c r="A4209" s="727">
        <v>45274</v>
      </c>
      <c r="B4209" s="723">
        <v>34.19</v>
      </c>
    </row>
    <row r="4210" spans="1:2">
      <c r="A4210" s="727">
        <v>45275</v>
      </c>
      <c r="B4210" s="723">
        <v>33.92</v>
      </c>
    </row>
    <row r="4211" spans="1:2">
      <c r="A4211" s="727">
        <v>45278</v>
      </c>
      <c r="B4211" s="723">
        <v>33.74</v>
      </c>
    </row>
    <row r="4212" spans="1:2">
      <c r="A4212" s="727">
        <v>45279</v>
      </c>
      <c r="B4212" s="723">
        <v>34.450000000000003</v>
      </c>
    </row>
    <row r="4213" spans="1:2">
      <c r="A4213" s="727">
        <v>45280</v>
      </c>
      <c r="B4213" s="723">
        <v>33.06</v>
      </c>
    </row>
    <row r="4214" spans="1:2">
      <c r="A4214" s="727">
        <v>45281</v>
      </c>
      <c r="B4214" s="723">
        <v>33.35</v>
      </c>
    </row>
    <row r="4215" spans="1:2">
      <c r="A4215" s="727">
        <v>45282</v>
      </c>
      <c r="B4215" s="723">
        <v>32.85</v>
      </c>
    </row>
    <row r="4216" spans="1:2">
      <c r="A4216" s="727">
        <v>45286</v>
      </c>
      <c r="B4216" s="723">
        <v>33.53</v>
      </c>
    </row>
    <row r="4217" spans="1:2">
      <c r="A4217" s="727">
        <v>45287</v>
      </c>
      <c r="B4217" s="723">
        <v>33.979999999999997</v>
      </c>
    </row>
    <row r="4218" spans="1:2">
      <c r="A4218" s="727">
        <v>45288</v>
      </c>
      <c r="B4218" s="723">
        <v>33.69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F8A6B-E6DD-4A49-9E9D-341BED4255BA}">
  <dimension ref="A1:S3407"/>
  <sheetViews>
    <sheetView showGridLines="0" workbookViewId="0">
      <selection activeCell="L12" sqref="L12"/>
    </sheetView>
  </sheetViews>
  <sheetFormatPr defaultColWidth="8.59765625" defaultRowHeight="15.6"/>
  <cols>
    <col min="1" max="1" width="12.59765625" style="727" bestFit="1" customWidth="1"/>
    <col min="2" max="7" width="8.69921875" style="723" bestFit="1" customWidth="1"/>
    <col min="8" max="15" width="9.59765625" style="723" bestFit="1" customWidth="1"/>
    <col min="16" max="16384" width="8.59765625" style="723"/>
  </cols>
  <sheetData>
    <row r="1" spans="1:19">
      <c r="A1" s="727" t="s">
        <v>749</v>
      </c>
    </row>
    <row r="2" spans="1:19">
      <c r="B2" s="723">
        <v>2010</v>
      </c>
      <c r="C2" s="723">
        <v>2011</v>
      </c>
      <c r="D2" s="723">
        <v>2012</v>
      </c>
      <c r="E2" s="723">
        <v>2013</v>
      </c>
      <c r="F2" s="723">
        <v>2014</v>
      </c>
      <c r="G2" s="723">
        <v>2015</v>
      </c>
      <c r="H2" s="723">
        <v>2016</v>
      </c>
      <c r="I2" s="723">
        <v>2017</v>
      </c>
      <c r="J2" s="723">
        <v>2018</v>
      </c>
      <c r="K2" s="723">
        <v>2019</v>
      </c>
      <c r="L2" s="723">
        <v>2020</v>
      </c>
      <c r="M2" s="723">
        <v>2021</v>
      </c>
      <c r="N2" s="723">
        <v>2022</v>
      </c>
      <c r="O2" s="723">
        <v>2023</v>
      </c>
    </row>
    <row r="3" spans="1:19">
      <c r="A3" s="727" t="s">
        <v>741</v>
      </c>
      <c r="B3" s="724">
        <v>549.88400000000001</v>
      </c>
      <c r="C3" s="724">
        <v>677.59199999999998</v>
      </c>
      <c r="D3" s="724">
        <v>665.47400000000005</v>
      </c>
      <c r="E3" s="724">
        <v>832.26199999999994</v>
      </c>
      <c r="F3" s="724">
        <v>794.16600000000005</v>
      </c>
      <c r="G3" s="724">
        <v>576.10599999999999</v>
      </c>
      <c r="H3" s="724">
        <v>396.61700000000002</v>
      </c>
      <c r="I3" s="724">
        <v>296.28199999999998</v>
      </c>
      <c r="J3" s="724">
        <v>304.18900000000002</v>
      </c>
      <c r="K3" s="724">
        <v>439.46499999999997</v>
      </c>
      <c r="L3" s="724">
        <v>506.339</v>
      </c>
      <c r="M3" s="724">
        <v>738.11800000000005</v>
      </c>
      <c r="N3" s="724">
        <v>1092.097</v>
      </c>
      <c r="O3" s="724">
        <v>1377.7560000000001</v>
      </c>
      <c r="P3" s="724"/>
      <c r="Q3" s="724"/>
      <c r="R3" s="724"/>
      <c r="S3" s="724"/>
    </row>
    <row r="4" spans="1:19">
      <c r="A4" s="727" t="s">
        <v>742</v>
      </c>
      <c r="B4" s="725">
        <v>0.361068</v>
      </c>
      <c r="C4" s="725">
        <v>0.35147400000000001</v>
      </c>
      <c r="D4" s="725">
        <v>0.56974100000000005</v>
      </c>
      <c r="E4" s="725">
        <v>0.49915399999999999</v>
      </c>
      <c r="F4" s="725">
        <v>0.42236099999999999</v>
      </c>
      <c r="G4" s="725">
        <v>0.32214700000000002</v>
      </c>
      <c r="H4" s="725">
        <v>0.22672700000000001</v>
      </c>
      <c r="I4" s="725">
        <v>5.2381999999999998E-2</v>
      </c>
      <c r="J4" s="725">
        <v>7.4739E-2</v>
      </c>
      <c r="K4" s="725">
        <v>0.278283</v>
      </c>
      <c r="L4" s="725">
        <v>0.32363999999999998</v>
      </c>
      <c r="M4" s="725">
        <v>0.39504899999999998</v>
      </c>
      <c r="N4" s="725">
        <v>0.43018800000000001</v>
      </c>
      <c r="O4" s="725">
        <v>0.47864200000000001</v>
      </c>
      <c r="P4" s="725"/>
      <c r="Q4" s="725"/>
      <c r="R4" s="725"/>
      <c r="S4" s="725"/>
    </row>
    <row r="5" spans="1:19">
      <c r="A5" s="727" t="s">
        <v>484</v>
      </c>
      <c r="B5" s="724">
        <v>655.15200000000004</v>
      </c>
      <c r="C5" s="724">
        <v>736.14</v>
      </c>
      <c r="D5" s="724">
        <v>859.32600000000002</v>
      </c>
      <c r="E5" s="724">
        <v>1016.513</v>
      </c>
      <c r="F5" s="724">
        <v>1059.3969999999999</v>
      </c>
      <c r="G5" s="724">
        <v>962.23099999999999</v>
      </c>
      <c r="H5" s="724">
        <v>997.94899999999996</v>
      </c>
      <c r="I5" s="724">
        <v>846.58</v>
      </c>
      <c r="J5" s="724">
        <v>750.30899999999997</v>
      </c>
      <c r="K5" s="724">
        <v>1107.373</v>
      </c>
      <c r="L5" s="724">
        <v>1097.8989999999999</v>
      </c>
      <c r="M5" s="724">
        <v>1092.961</v>
      </c>
      <c r="N5" s="724">
        <v>1239.377</v>
      </c>
      <c r="O5" s="724">
        <v>1461.62</v>
      </c>
      <c r="P5" s="724"/>
      <c r="Q5" s="724"/>
      <c r="R5" s="724"/>
      <c r="S5" s="724"/>
    </row>
    <row r="11" spans="1:19">
      <c r="A11" s="727" t="s">
        <v>743</v>
      </c>
      <c r="B11" s="723" t="s">
        <v>750</v>
      </c>
    </row>
    <row r="12" spans="1:19">
      <c r="A12" s="727">
        <v>40284</v>
      </c>
      <c r="B12" s="723">
        <v>11.64</v>
      </c>
    </row>
    <row r="13" spans="1:19">
      <c r="A13" s="727">
        <v>40287</v>
      </c>
      <c r="B13" s="723">
        <v>11.55</v>
      </c>
    </row>
    <row r="14" spans="1:19">
      <c r="A14" s="727">
        <v>40288</v>
      </c>
      <c r="B14" s="723">
        <v>11.55</v>
      </c>
    </row>
    <row r="15" spans="1:19">
      <c r="A15" s="727">
        <v>40290</v>
      </c>
      <c r="B15" s="723">
        <v>11.5</v>
      </c>
    </row>
    <row r="16" spans="1:19">
      <c r="A16" s="727">
        <v>40291</v>
      </c>
      <c r="B16" s="723">
        <v>11.5</v>
      </c>
    </row>
    <row r="17" spans="1:2">
      <c r="A17" s="727">
        <v>40294</v>
      </c>
      <c r="B17" s="723">
        <v>11.4</v>
      </c>
    </row>
    <row r="18" spans="1:2">
      <c r="A18" s="727">
        <v>40295</v>
      </c>
      <c r="B18" s="723">
        <v>11.37</v>
      </c>
    </row>
    <row r="19" spans="1:2">
      <c r="A19" s="727">
        <v>40296</v>
      </c>
      <c r="B19" s="723">
        <v>11.4</v>
      </c>
    </row>
    <row r="20" spans="1:2">
      <c r="A20" s="727">
        <v>40297</v>
      </c>
      <c r="B20" s="723">
        <v>11.45</v>
      </c>
    </row>
    <row r="21" spans="1:2">
      <c r="A21" s="727">
        <v>40298</v>
      </c>
      <c r="B21" s="723">
        <v>11.89</v>
      </c>
    </row>
    <row r="22" spans="1:2">
      <c r="A22" s="727">
        <v>40301</v>
      </c>
      <c r="B22" s="723">
        <v>11.7</v>
      </c>
    </row>
    <row r="23" spans="1:2">
      <c r="A23" s="727">
        <v>40302</v>
      </c>
      <c r="B23" s="723">
        <v>11.5</v>
      </c>
    </row>
    <row r="24" spans="1:2">
      <c r="A24" s="727">
        <v>40303</v>
      </c>
      <c r="B24" s="723">
        <v>11.54</v>
      </c>
    </row>
    <row r="25" spans="1:2">
      <c r="A25" s="727">
        <v>40304</v>
      </c>
      <c r="B25" s="723">
        <v>11.6</v>
      </c>
    </row>
    <row r="26" spans="1:2">
      <c r="A26" s="727">
        <v>40305</v>
      </c>
      <c r="B26" s="723">
        <v>11.48</v>
      </c>
    </row>
    <row r="27" spans="1:2">
      <c r="A27" s="727">
        <v>40308</v>
      </c>
      <c r="B27" s="723">
        <v>11.5</v>
      </c>
    </row>
    <row r="28" spans="1:2">
      <c r="A28" s="727">
        <v>40309</v>
      </c>
      <c r="B28" s="723">
        <v>11.5</v>
      </c>
    </row>
    <row r="29" spans="1:2">
      <c r="A29" s="727">
        <v>40310</v>
      </c>
      <c r="B29" s="723">
        <v>11.88</v>
      </c>
    </row>
    <row r="30" spans="1:2">
      <c r="A30" s="727">
        <v>40311</v>
      </c>
      <c r="B30" s="723">
        <v>11.8</v>
      </c>
    </row>
    <row r="31" spans="1:2">
      <c r="A31" s="727">
        <v>40312</v>
      </c>
      <c r="B31" s="723">
        <v>11.9</v>
      </c>
    </row>
    <row r="32" spans="1:2">
      <c r="A32" s="727">
        <v>40315</v>
      </c>
      <c r="B32" s="723">
        <v>11.75</v>
      </c>
    </row>
    <row r="33" spans="1:2">
      <c r="A33" s="727">
        <v>40316</v>
      </c>
      <c r="B33" s="723">
        <v>11.65</v>
      </c>
    </row>
    <row r="34" spans="1:2">
      <c r="A34" s="727">
        <v>40317</v>
      </c>
      <c r="B34" s="723">
        <v>11.38</v>
      </c>
    </row>
    <row r="35" spans="1:2">
      <c r="A35" s="727">
        <v>40318</v>
      </c>
      <c r="B35" s="723">
        <v>10.65</v>
      </c>
    </row>
    <row r="36" spans="1:2">
      <c r="A36" s="727">
        <v>40319</v>
      </c>
      <c r="B36" s="723">
        <v>10.38</v>
      </c>
    </row>
    <row r="37" spans="1:2">
      <c r="A37" s="727">
        <v>40322</v>
      </c>
      <c r="B37" s="723">
        <v>10.48</v>
      </c>
    </row>
    <row r="38" spans="1:2">
      <c r="A38" s="727">
        <v>40323</v>
      </c>
      <c r="B38" s="723">
        <v>10.45</v>
      </c>
    </row>
    <row r="39" spans="1:2">
      <c r="A39" s="727">
        <v>40324</v>
      </c>
      <c r="B39" s="723">
        <v>10.55</v>
      </c>
    </row>
    <row r="40" spans="1:2">
      <c r="A40" s="727">
        <v>40325</v>
      </c>
      <c r="B40" s="723">
        <v>11.3</v>
      </c>
    </row>
    <row r="41" spans="1:2">
      <c r="A41" s="727">
        <v>40326</v>
      </c>
      <c r="B41" s="723">
        <v>11.3</v>
      </c>
    </row>
    <row r="42" spans="1:2">
      <c r="A42" s="727">
        <v>40329</v>
      </c>
      <c r="B42" s="723">
        <v>11.95</v>
      </c>
    </row>
    <row r="43" spans="1:2">
      <c r="A43" s="727">
        <v>40330</v>
      </c>
      <c r="B43" s="723">
        <v>11.9</v>
      </c>
    </row>
    <row r="44" spans="1:2">
      <c r="A44" s="727">
        <v>40331</v>
      </c>
      <c r="B44" s="723">
        <v>12.04</v>
      </c>
    </row>
    <row r="45" spans="1:2">
      <c r="A45" s="727">
        <v>40333</v>
      </c>
      <c r="B45" s="723">
        <v>11.99</v>
      </c>
    </row>
    <row r="46" spans="1:2">
      <c r="A46" s="727">
        <v>40336</v>
      </c>
      <c r="B46" s="723">
        <v>12.06</v>
      </c>
    </row>
    <row r="47" spans="1:2">
      <c r="A47" s="727">
        <v>40337</v>
      </c>
      <c r="B47" s="723">
        <v>12.39</v>
      </c>
    </row>
    <row r="48" spans="1:2">
      <c r="A48" s="727">
        <v>40338</v>
      </c>
      <c r="B48" s="723">
        <v>12</v>
      </c>
    </row>
    <row r="49" spans="1:2">
      <c r="A49" s="727">
        <v>40339</v>
      </c>
      <c r="B49" s="723">
        <v>12.4</v>
      </c>
    </row>
    <row r="50" spans="1:2">
      <c r="A50" s="727">
        <v>40340</v>
      </c>
      <c r="B50" s="723">
        <v>12.3</v>
      </c>
    </row>
    <row r="51" spans="1:2">
      <c r="A51" s="727">
        <v>40343</v>
      </c>
      <c r="B51" s="723">
        <v>12.3</v>
      </c>
    </row>
    <row r="52" spans="1:2">
      <c r="A52" s="727">
        <v>40344</v>
      </c>
      <c r="B52" s="723">
        <v>12.21</v>
      </c>
    </row>
    <row r="53" spans="1:2">
      <c r="A53" s="727">
        <v>40345</v>
      </c>
      <c r="B53" s="723">
        <v>12.4</v>
      </c>
    </row>
    <row r="54" spans="1:2">
      <c r="A54" s="727">
        <v>40346</v>
      </c>
      <c r="B54" s="723">
        <v>13</v>
      </c>
    </row>
    <row r="55" spans="1:2">
      <c r="A55" s="727">
        <v>40347</v>
      </c>
      <c r="B55" s="723">
        <v>13.19</v>
      </c>
    </row>
    <row r="56" spans="1:2">
      <c r="A56" s="727">
        <v>40350</v>
      </c>
      <c r="B56" s="723">
        <v>12.9</v>
      </c>
    </row>
    <row r="57" spans="1:2">
      <c r="A57" s="727">
        <v>40351</v>
      </c>
      <c r="B57" s="723">
        <v>13</v>
      </c>
    </row>
    <row r="58" spans="1:2">
      <c r="A58" s="727">
        <v>40352</v>
      </c>
      <c r="B58" s="723">
        <v>13.07</v>
      </c>
    </row>
    <row r="59" spans="1:2">
      <c r="A59" s="727">
        <v>40353</v>
      </c>
      <c r="B59" s="723">
        <v>13</v>
      </c>
    </row>
    <row r="60" spans="1:2">
      <c r="A60" s="727">
        <v>40354</v>
      </c>
      <c r="B60" s="723">
        <v>13.15</v>
      </c>
    </row>
    <row r="61" spans="1:2">
      <c r="A61" s="727">
        <v>40357</v>
      </c>
      <c r="B61" s="723">
        <v>13.7</v>
      </c>
    </row>
    <row r="62" spans="1:2">
      <c r="A62" s="727">
        <v>40358</v>
      </c>
      <c r="B62" s="723">
        <v>13.4</v>
      </c>
    </row>
    <row r="63" spans="1:2">
      <c r="A63" s="727">
        <v>40359</v>
      </c>
      <c r="B63" s="723">
        <v>13.65</v>
      </c>
    </row>
    <row r="64" spans="1:2">
      <c r="A64" s="727">
        <v>40360</v>
      </c>
      <c r="B64" s="723">
        <v>13.73</v>
      </c>
    </row>
    <row r="65" spans="1:2">
      <c r="A65" s="727">
        <v>40361</v>
      </c>
      <c r="B65" s="723">
        <v>14</v>
      </c>
    </row>
    <row r="66" spans="1:2">
      <c r="A66" s="727">
        <v>40364</v>
      </c>
      <c r="B66" s="723">
        <v>14.1</v>
      </c>
    </row>
    <row r="67" spans="1:2">
      <c r="A67" s="727">
        <v>40365</v>
      </c>
      <c r="B67" s="723">
        <v>13.77</v>
      </c>
    </row>
    <row r="68" spans="1:2">
      <c r="A68" s="727">
        <v>40366</v>
      </c>
      <c r="B68" s="723">
        <v>14.1</v>
      </c>
    </row>
    <row r="69" spans="1:2">
      <c r="A69" s="727">
        <v>40367</v>
      </c>
      <c r="B69" s="723">
        <v>14.05</v>
      </c>
    </row>
    <row r="70" spans="1:2">
      <c r="A70" s="727">
        <v>40371</v>
      </c>
      <c r="B70" s="723">
        <v>13.8</v>
      </c>
    </row>
    <row r="71" spans="1:2">
      <c r="A71" s="727">
        <v>40372</v>
      </c>
      <c r="B71" s="723">
        <v>13.75</v>
      </c>
    </row>
    <row r="72" spans="1:2">
      <c r="A72" s="727">
        <v>40373</v>
      </c>
      <c r="B72" s="723">
        <v>13.82</v>
      </c>
    </row>
    <row r="73" spans="1:2">
      <c r="A73" s="727">
        <v>40374</v>
      </c>
      <c r="B73" s="723">
        <v>13.65</v>
      </c>
    </row>
    <row r="74" spans="1:2">
      <c r="A74" s="727">
        <v>40375</v>
      </c>
      <c r="B74" s="723">
        <v>13.85</v>
      </c>
    </row>
    <row r="75" spans="1:2">
      <c r="A75" s="727">
        <v>40378</v>
      </c>
      <c r="B75" s="723">
        <v>14.3</v>
      </c>
    </row>
    <row r="76" spans="1:2">
      <c r="A76" s="727">
        <v>40379</v>
      </c>
      <c r="B76" s="723">
        <v>14.45</v>
      </c>
    </row>
    <row r="77" spans="1:2">
      <c r="A77" s="727">
        <v>40380</v>
      </c>
      <c r="B77" s="723">
        <v>14.4</v>
      </c>
    </row>
    <row r="78" spans="1:2">
      <c r="A78" s="727">
        <v>40381</v>
      </c>
      <c r="B78" s="723">
        <v>14.93</v>
      </c>
    </row>
    <row r="79" spans="1:2">
      <c r="A79" s="727">
        <v>40382</v>
      </c>
      <c r="B79" s="723">
        <v>15.3</v>
      </c>
    </row>
    <row r="80" spans="1:2">
      <c r="A80" s="727">
        <v>40385</v>
      </c>
      <c r="B80" s="723">
        <v>15.3</v>
      </c>
    </row>
    <row r="81" spans="1:2">
      <c r="A81" s="727">
        <v>40386</v>
      </c>
      <c r="B81" s="723">
        <v>15.4</v>
      </c>
    </row>
    <row r="82" spans="1:2">
      <c r="A82" s="727">
        <v>40387</v>
      </c>
      <c r="B82" s="723">
        <v>15.5</v>
      </c>
    </row>
    <row r="83" spans="1:2">
      <c r="A83" s="727">
        <v>40388</v>
      </c>
      <c r="B83" s="723">
        <v>15.5</v>
      </c>
    </row>
    <row r="84" spans="1:2">
      <c r="A84" s="727">
        <v>40389</v>
      </c>
      <c r="B84" s="723">
        <v>14.72</v>
      </c>
    </row>
    <row r="85" spans="1:2">
      <c r="A85" s="727">
        <v>40392</v>
      </c>
      <c r="B85" s="723">
        <v>15.3</v>
      </c>
    </row>
    <row r="86" spans="1:2">
      <c r="A86" s="727">
        <v>40393</v>
      </c>
      <c r="B86" s="723">
        <v>15.89</v>
      </c>
    </row>
    <row r="87" spans="1:2">
      <c r="A87" s="727">
        <v>40394</v>
      </c>
      <c r="B87" s="723">
        <v>15.37</v>
      </c>
    </row>
    <row r="88" spans="1:2">
      <c r="A88" s="727">
        <v>40395</v>
      </c>
      <c r="B88" s="723">
        <v>15.71</v>
      </c>
    </row>
    <row r="89" spans="1:2">
      <c r="A89" s="727">
        <v>40396</v>
      </c>
      <c r="B89" s="723">
        <v>15.89</v>
      </c>
    </row>
    <row r="90" spans="1:2">
      <c r="A90" s="727">
        <v>40399</v>
      </c>
      <c r="B90" s="723">
        <v>15.48</v>
      </c>
    </row>
    <row r="91" spans="1:2">
      <c r="A91" s="727">
        <v>40400</v>
      </c>
      <c r="B91" s="723">
        <v>15.31</v>
      </c>
    </row>
    <row r="92" spans="1:2">
      <c r="A92" s="727">
        <v>40401</v>
      </c>
      <c r="B92" s="723">
        <v>15.25</v>
      </c>
    </row>
    <row r="93" spans="1:2">
      <c r="A93" s="727">
        <v>40402</v>
      </c>
      <c r="B93" s="723">
        <v>15.5</v>
      </c>
    </row>
    <row r="94" spans="1:2">
      <c r="A94" s="727">
        <v>40403</v>
      </c>
      <c r="B94" s="723">
        <v>15.6</v>
      </c>
    </row>
    <row r="95" spans="1:2">
      <c r="A95" s="727">
        <v>40406</v>
      </c>
      <c r="B95" s="723">
        <v>15.99</v>
      </c>
    </row>
    <row r="96" spans="1:2">
      <c r="A96" s="727">
        <v>40407</v>
      </c>
      <c r="B96" s="723">
        <v>16.100000000000001</v>
      </c>
    </row>
    <row r="97" spans="1:2">
      <c r="A97" s="727">
        <v>40408</v>
      </c>
      <c r="B97" s="723">
        <v>16.239999999999998</v>
      </c>
    </row>
    <row r="98" spans="1:2">
      <c r="A98" s="727">
        <v>40409</v>
      </c>
      <c r="B98" s="723">
        <v>15.99</v>
      </c>
    </row>
    <row r="99" spans="1:2">
      <c r="A99" s="727">
        <v>40410</v>
      </c>
      <c r="B99" s="723">
        <v>15.8</v>
      </c>
    </row>
    <row r="100" spans="1:2">
      <c r="A100" s="727">
        <v>40413</v>
      </c>
      <c r="B100" s="723">
        <v>16</v>
      </c>
    </row>
    <row r="101" spans="1:2">
      <c r="A101" s="727">
        <v>40414</v>
      </c>
      <c r="B101" s="723">
        <v>15.9</v>
      </c>
    </row>
    <row r="102" spans="1:2">
      <c r="A102" s="727">
        <v>40415</v>
      </c>
      <c r="B102" s="723">
        <v>15.55</v>
      </c>
    </row>
    <row r="103" spans="1:2">
      <c r="A103" s="727">
        <v>40416</v>
      </c>
      <c r="B103" s="723">
        <v>15.4</v>
      </c>
    </row>
    <row r="104" spans="1:2">
      <c r="A104" s="727">
        <v>40417</v>
      </c>
      <c r="B104" s="723">
        <v>15.95</v>
      </c>
    </row>
    <row r="105" spans="1:2">
      <c r="A105" s="727">
        <v>40420</v>
      </c>
      <c r="B105" s="723">
        <v>16.149999999999999</v>
      </c>
    </row>
    <row r="106" spans="1:2">
      <c r="A106" s="727">
        <v>40421</v>
      </c>
      <c r="B106" s="723">
        <v>16.100000000000001</v>
      </c>
    </row>
    <row r="107" spans="1:2">
      <c r="A107" s="727">
        <v>40422</v>
      </c>
      <c r="B107" s="723">
        <v>16.3</v>
      </c>
    </row>
    <row r="108" spans="1:2">
      <c r="A108" s="727">
        <v>40423</v>
      </c>
      <c r="B108" s="723">
        <v>16.350000000000001</v>
      </c>
    </row>
    <row r="109" spans="1:2">
      <c r="A109" s="727">
        <v>40424</v>
      </c>
      <c r="B109" s="723">
        <v>16.2</v>
      </c>
    </row>
    <row r="110" spans="1:2">
      <c r="A110" s="727">
        <v>40427</v>
      </c>
      <c r="B110" s="723">
        <v>16.37</v>
      </c>
    </row>
    <row r="111" spans="1:2">
      <c r="A111" s="727">
        <v>40429</v>
      </c>
      <c r="B111" s="723">
        <v>16.28</v>
      </c>
    </row>
    <row r="112" spans="1:2">
      <c r="A112" s="727">
        <v>40430</v>
      </c>
      <c r="B112" s="723">
        <v>16.25</v>
      </c>
    </row>
    <row r="113" spans="1:2">
      <c r="A113" s="727">
        <v>40431</v>
      </c>
      <c r="B113" s="723">
        <v>16.239999999999998</v>
      </c>
    </row>
    <row r="114" spans="1:2">
      <c r="A114" s="727">
        <v>40434</v>
      </c>
      <c r="B114" s="723">
        <v>16.3</v>
      </c>
    </row>
    <row r="115" spans="1:2">
      <c r="A115" s="727">
        <v>40435</v>
      </c>
      <c r="B115" s="723">
        <v>16.34</v>
      </c>
    </row>
    <row r="116" spans="1:2">
      <c r="A116" s="727">
        <v>40436</v>
      </c>
      <c r="B116" s="723">
        <v>16.16</v>
      </c>
    </row>
    <row r="117" spans="1:2">
      <c r="A117" s="727">
        <v>40437</v>
      </c>
      <c r="B117" s="723">
        <v>16</v>
      </c>
    </row>
    <row r="118" spans="1:2">
      <c r="A118" s="727">
        <v>40438</v>
      </c>
      <c r="B118" s="723">
        <v>16.48</v>
      </c>
    </row>
    <row r="119" spans="1:2">
      <c r="A119" s="727">
        <v>40441</v>
      </c>
      <c r="B119" s="723">
        <v>16.28</v>
      </c>
    </row>
    <row r="120" spans="1:2">
      <c r="A120" s="727">
        <v>40442</v>
      </c>
      <c r="B120" s="723">
        <v>16.3</v>
      </c>
    </row>
    <row r="121" spans="1:2">
      <c r="A121" s="727">
        <v>40443</v>
      </c>
      <c r="B121" s="723">
        <v>16.350000000000001</v>
      </c>
    </row>
    <row r="122" spans="1:2">
      <c r="A122" s="727">
        <v>40444</v>
      </c>
      <c r="B122" s="723">
        <v>16.399999999999999</v>
      </c>
    </row>
    <row r="123" spans="1:2">
      <c r="A123" s="727">
        <v>40445</v>
      </c>
      <c r="B123" s="723">
        <v>16.39</v>
      </c>
    </row>
    <row r="124" spans="1:2">
      <c r="A124" s="727">
        <v>40448</v>
      </c>
      <c r="B124" s="723">
        <v>16.25</v>
      </c>
    </row>
    <row r="125" spans="1:2">
      <c r="A125" s="727">
        <v>40449</v>
      </c>
      <c r="B125" s="723">
        <v>16.39</v>
      </c>
    </row>
    <row r="126" spans="1:2">
      <c r="A126" s="727">
        <v>40450</v>
      </c>
      <c r="B126" s="723">
        <v>16.7</v>
      </c>
    </row>
    <row r="127" spans="1:2">
      <c r="A127" s="727">
        <v>40451</v>
      </c>
      <c r="B127" s="723">
        <v>16.809999999999999</v>
      </c>
    </row>
    <row r="128" spans="1:2">
      <c r="A128" s="727">
        <v>40452</v>
      </c>
      <c r="B128" s="723">
        <v>17.510000000000002</v>
      </c>
    </row>
    <row r="129" spans="1:2">
      <c r="A129" s="727">
        <v>40455</v>
      </c>
      <c r="B129" s="723">
        <v>17.899999999999999</v>
      </c>
    </row>
    <row r="130" spans="1:2">
      <c r="A130" s="727">
        <v>40456</v>
      </c>
      <c r="B130" s="723">
        <v>17.989999999999998</v>
      </c>
    </row>
    <row r="131" spans="1:2">
      <c r="A131" s="727">
        <v>40457</v>
      </c>
      <c r="B131" s="723">
        <v>18.38</v>
      </c>
    </row>
    <row r="132" spans="1:2">
      <c r="A132" s="727">
        <v>40458</v>
      </c>
      <c r="B132" s="723">
        <v>18.25</v>
      </c>
    </row>
    <row r="133" spans="1:2">
      <c r="A133" s="727">
        <v>40459</v>
      </c>
      <c r="B133" s="723">
        <v>18.25</v>
      </c>
    </row>
    <row r="134" spans="1:2">
      <c r="A134" s="727">
        <v>40462</v>
      </c>
      <c r="B134" s="723">
        <v>18.2</v>
      </c>
    </row>
    <row r="135" spans="1:2">
      <c r="A135" s="727">
        <v>40464</v>
      </c>
      <c r="B135" s="723">
        <v>18.27</v>
      </c>
    </row>
    <row r="136" spans="1:2">
      <c r="A136" s="727">
        <v>40465</v>
      </c>
      <c r="B136" s="723">
        <v>18.7</v>
      </c>
    </row>
    <row r="137" spans="1:2">
      <c r="A137" s="727">
        <v>40466</v>
      </c>
      <c r="B137" s="723">
        <v>19.399999999999999</v>
      </c>
    </row>
    <row r="138" spans="1:2">
      <c r="A138" s="727">
        <v>40469</v>
      </c>
      <c r="B138" s="723">
        <v>19.25</v>
      </c>
    </row>
    <row r="139" spans="1:2">
      <c r="A139" s="727">
        <v>40470</v>
      </c>
      <c r="B139" s="723">
        <v>19.239999999999998</v>
      </c>
    </row>
    <row r="140" spans="1:2">
      <c r="A140" s="727">
        <v>40471</v>
      </c>
      <c r="B140" s="723">
        <v>19.89</v>
      </c>
    </row>
    <row r="141" spans="1:2">
      <c r="A141" s="727">
        <v>40472</v>
      </c>
      <c r="B141" s="723">
        <v>19.54</v>
      </c>
    </row>
    <row r="142" spans="1:2">
      <c r="A142" s="727">
        <v>40473</v>
      </c>
      <c r="B142" s="723">
        <v>19.100000000000001</v>
      </c>
    </row>
    <row r="143" spans="1:2">
      <c r="A143" s="727">
        <v>40476</v>
      </c>
      <c r="B143" s="723">
        <v>19.690000000000001</v>
      </c>
    </row>
    <row r="144" spans="1:2">
      <c r="A144" s="727">
        <v>40477</v>
      </c>
      <c r="B144" s="723">
        <v>19.68</v>
      </c>
    </row>
    <row r="145" spans="1:2">
      <c r="A145" s="727">
        <v>40478</v>
      </c>
      <c r="B145" s="723">
        <v>19.899999999999999</v>
      </c>
    </row>
    <row r="146" spans="1:2">
      <c r="A146" s="727">
        <v>40479</v>
      </c>
      <c r="B146" s="723">
        <v>19.989999999999998</v>
      </c>
    </row>
    <row r="147" spans="1:2">
      <c r="A147" s="727">
        <v>40480</v>
      </c>
      <c r="B147" s="723">
        <v>20.53</v>
      </c>
    </row>
    <row r="148" spans="1:2">
      <c r="A148" s="727">
        <v>40483</v>
      </c>
      <c r="B148" s="723">
        <v>20.74</v>
      </c>
    </row>
    <row r="149" spans="1:2">
      <c r="A149" s="727">
        <v>40485</v>
      </c>
      <c r="B149" s="723">
        <v>22</v>
      </c>
    </row>
    <row r="150" spans="1:2">
      <c r="A150" s="727">
        <v>40486</v>
      </c>
      <c r="B150" s="723">
        <v>23</v>
      </c>
    </row>
    <row r="151" spans="1:2">
      <c r="A151" s="727">
        <v>40487</v>
      </c>
      <c r="B151" s="723">
        <v>22.7</v>
      </c>
    </row>
    <row r="152" spans="1:2">
      <c r="A152" s="727">
        <v>40490</v>
      </c>
      <c r="B152" s="723">
        <v>22.9</v>
      </c>
    </row>
    <row r="153" spans="1:2">
      <c r="A153" s="727">
        <v>40491</v>
      </c>
      <c r="B153" s="723">
        <v>22.5</v>
      </c>
    </row>
    <row r="154" spans="1:2">
      <c r="A154" s="727">
        <v>40492</v>
      </c>
      <c r="B154" s="723">
        <v>22.2</v>
      </c>
    </row>
    <row r="155" spans="1:2">
      <c r="A155" s="727">
        <v>40493</v>
      </c>
      <c r="B155" s="723">
        <v>21.65</v>
      </c>
    </row>
    <row r="156" spans="1:2">
      <c r="A156" s="727">
        <v>40494</v>
      </c>
      <c r="B156" s="723">
        <v>21.15</v>
      </c>
    </row>
    <row r="157" spans="1:2">
      <c r="A157" s="727">
        <v>40498</v>
      </c>
      <c r="B157" s="723">
        <v>21.65</v>
      </c>
    </row>
    <row r="158" spans="1:2">
      <c r="A158" s="727">
        <v>40499</v>
      </c>
      <c r="B158" s="723">
        <v>22.3</v>
      </c>
    </row>
    <row r="159" spans="1:2">
      <c r="A159" s="727">
        <v>40500</v>
      </c>
      <c r="B159" s="723">
        <v>23.04</v>
      </c>
    </row>
    <row r="160" spans="1:2">
      <c r="A160" s="727">
        <v>40501</v>
      </c>
      <c r="B160" s="723">
        <v>23</v>
      </c>
    </row>
    <row r="161" spans="1:2">
      <c r="A161" s="727">
        <v>40504</v>
      </c>
      <c r="B161" s="723">
        <v>23</v>
      </c>
    </row>
    <row r="162" spans="1:2">
      <c r="A162" s="727">
        <v>40505</v>
      </c>
      <c r="B162" s="723">
        <v>22.36</v>
      </c>
    </row>
    <row r="163" spans="1:2">
      <c r="A163" s="727">
        <v>40506</v>
      </c>
      <c r="B163" s="723">
        <v>22.45</v>
      </c>
    </row>
    <row r="164" spans="1:2">
      <c r="A164" s="727">
        <v>40507</v>
      </c>
      <c r="B164" s="723">
        <v>22.45</v>
      </c>
    </row>
    <row r="165" spans="1:2">
      <c r="A165" s="727">
        <v>40508</v>
      </c>
      <c r="B165" s="723">
        <v>22.9</v>
      </c>
    </row>
    <row r="166" spans="1:2">
      <c r="A166" s="727">
        <v>40511</v>
      </c>
      <c r="B166" s="723">
        <v>22.75</v>
      </c>
    </row>
    <row r="167" spans="1:2">
      <c r="A167" s="727">
        <v>40512</v>
      </c>
      <c r="B167" s="723">
        <v>24.75</v>
      </c>
    </row>
    <row r="168" spans="1:2">
      <c r="A168" s="727">
        <v>40513</v>
      </c>
      <c r="B168" s="723">
        <v>24.21</v>
      </c>
    </row>
    <row r="169" spans="1:2">
      <c r="A169" s="727">
        <v>40514</v>
      </c>
      <c r="B169" s="723">
        <v>23.53</v>
      </c>
    </row>
    <row r="170" spans="1:2">
      <c r="A170" s="727">
        <v>40515</v>
      </c>
      <c r="B170" s="723">
        <v>23</v>
      </c>
    </row>
    <row r="171" spans="1:2">
      <c r="A171" s="727">
        <v>40518</v>
      </c>
      <c r="B171" s="723">
        <v>22.6</v>
      </c>
    </row>
    <row r="172" spans="1:2">
      <c r="A172" s="727">
        <v>40519</v>
      </c>
      <c r="B172" s="723">
        <v>22.7</v>
      </c>
    </row>
    <row r="173" spans="1:2">
      <c r="A173" s="727">
        <v>40520</v>
      </c>
      <c r="B173" s="723">
        <v>22.6</v>
      </c>
    </row>
    <row r="174" spans="1:2">
      <c r="A174" s="727">
        <v>40521</v>
      </c>
      <c r="B174" s="723">
        <v>21.5</v>
      </c>
    </row>
    <row r="175" spans="1:2">
      <c r="A175" s="727">
        <v>40522</v>
      </c>
      <c r="B175" s="723">
        <v>21.55</v>
      </c>
    </row>
    <row r="176" spans="1:2">
      <c r="A176" s="727">
        <v>40525</v>
      </c>
      <c r="B176" s="723">
        <v>22.5</v>
      </c>
    </row>
    <row r="177" spans="1:2">
      <c r="A177" s="727">
        <v>40526</v>
      </c>
      <c r="B177" s="723">
        <v>22.7</v>
      </c>
    </row>
    <row r="178" spans="1:2">
      <c r="A178" s="727">
        <v>40527</v>
      </c>
      <c r="B178" s="723">
        <v>22.2</v>
      </c>
    </row>
    <row r="179" spans="1:2">
      <c r="A179" s="727">
        <v>40528</v>
      </c>
      <c r="B179" s="723">
        <v>21.55</v>
      </c>
    </row>
    <row r="180" spans="1:2">
      <c r="A180" s="727">
        <v>40529</v>
      </c>
      <c r="B180" s="723">
        <v>21.45</v>
      </c>
    </row>
    <row r="181" spans="1:2">
      <c r="A181" s="727">
        <v>40532</v>
      </c>
      <c r="B181" s="723">
        <v>21.49</v>
      </c>
    </row>
    <row r="182" spans="1:2">
      <c r="A182" s="727">
        <v>40533</v>
      </c>
      <c r="B182" s="723">
        <v>21.73</v>
      </c>
    </row>
    <row r="183" spans="1:2">
      <c r="A183" s="727">
        <v>40534</v>
      </c>
      <c r="B183" s="723">
        <v>21.1</v>
      </c>
    </row>
    <row r="184" spans="1:2">
      <c r="A184" s="727">
        <v>40535</v>
      </c>
      <c r="B184" s="723">
        <v>20.61</v>
      </c>
    </row>
    <row r="185" spans="1:2">
      <c r="A185" s="727">
        <v>40539</v>
      </c>
      <c r="B185" s="723">
        <v>19.7</v>
      </c>
    </row>
    <row r="186" spans="1:2">
      <c r="A186" s="727">
        <v>40540</v>
      </c>
      <c r="B186" s="723">
        <v>19.55</v>
      </c>
    </row>
    <row r="187" spans="1:2">
      <c r="A187" s="727">
        <v>40541</v>
      </c>
      <c r="B187" s="723">
        <v>19.7</v>
      </c>
    </row>
    <row r="188" spans="1:2">
      <c r="A188" s="727">
        <v>40542</v>
      </c>
      <c r="B188" s="723">
        <v>20.6</v>
      </c>
    </row>
    <row r="189" spans="1:2">
      <c r="A189" s="727">
        <v>40546</v>
      </c>
      <c r="B189" s="723">
        <v>21.08</v>
      </c>
    </row>
    <row r="190" spans="1:2">
      <c r="A190" s="727">
        <v>40547</v>
      </c>
      <c r="B190" s="723">
        <v>21.4</v>
      </c>
    </row>
    <row r="191" spans="1:2">
      <c r="A191" s="727">
        <v>40548</v>
      </c>
      <c r="B191" s="723">
        <v>21.22</v>
      </c>
    </row>
    <row r="192" spans="1:2">
      <c r="A192" s="727">
        <v>40549</v>
      </c>
      <c r="B192" s="723">
        <v>21.18</v>
      </c>
    </row>
    <row r="193" spans="1:2">
      <c r="A193" s="727">
        <v>40550</v>
      </c>
      <c r="B193" s="723">
        <v>21.03</v>
      </c>
    </row>
    <row r="194" spans="1:2">
      <c r="A194" s="727">
        <v>40553</v>
      </c>
      <c r="B194" s="723">
        <v>20.85</v>
      </c>
    </row>
    <row r="195" spans="1:2">
      <c r="A195" s="727">
        <v>40554</v>
      </c>
      <c r="B195" s="723">
        <v>20.59</v>
      </c>
    </row>
    <row r="196" spans="1:2">
      <c r="A196" s="727">
        <v>40555</v>
      </c>
      <c r="B196" s="723">
        <v>20.29</v>
      </c>
    </row>
    <row r="197" spans="1:2">
      <c r="A197" s="727">
        <v>40556</v>
      </c>
      <c r="B197" s="723">
        <v>19.600000000000001</v>
      </c>
    </row>
    <row r="198" spans="1:2">
      <c r="A198" s="727">
        <v>40557</v>
      </c>
      <c r="B198" s="723">
        <v>19.100000000000001</v>
      </c>
    </row>
    <row r="199" spans="1:2">
      <c r="A199" s="727">
        <v>40560</v>
      </c>
      <c r="B199" s="723">
        <v>19</v>
      </c>
    </row>
    <row r="200" spans="1:2">
      <c r="A200" s="727">
        <v>40561</v>
      </c>
      <c r="B200" s="723">
        <v>19.78</v>
      </c>
    </row>
    <row r="201" spans="1:2">
      <c r="A201" s="727">
        <v>40562</v>
      </c>
      <c r="B201" s="723">
        <v>19.8</v>
      </c>
    </row>
    <row r="202" spans="1:2">
      <c r="A202" s="727">
        <v>40563</v>
      </c>
      <c r="B202" s="723">
        <v>21.3</v>
      </c>
    </row>
    <row r="203" spans="1:2">
      <c r="A203" s="727">
        <v>40564</v>
      </c>
      <c r="B203" s="723">
        <v>21.86</v>
      </c>
    </row>
    <row r="204" spans="1:2">
      <c r="A204" s="727">
        <v>40567</v>
      </c>
      <c r="B204" s="723">
        <v>22.6</v>
      </c>
    </row>
    <row r="205" spans="1:2">
      <c r="A205" s="727">
        <v>40569</v>
      </c>
      <c r="B205" s="723">
        <v>22.75</v>
      </c>
    </row>
    <row r="206" spans="1:2">
      <c r="A206" s="727">
        <v>40570</v>
      </c>
      <c r="B206" s="723">
        <v>21.35</v>
      </c>
    </row>
    <row r="207" spans="1:2">
      <c r="A207" s="727">
        <v>40571</v>
      </c>
      <c r="B207" s="723">
        <v>20.6</v>
      </c>
    </row>
    <row r="208" spans="1:2">
      <c r="A208" s="727">
        <v>40574</v>
      </c>
      <c r="B208" s="723">
        <v>20.89</v>
      </c>
    </row>
    <row r="209" spans="1:2">
      <c r="A209" s="727">
        <v>40575</v>
      </c>
      <c r="B209" s="723">
        <v>20.8</v>
      </c>
    </row>
    <row r="210" spans="1:2">
      <c r="A210" s="727">
        <v>40576</v>
      </c>
      <c r="B210" s="723">
        <v>20.97</v>
      </c>
    </row>
    <row r="211" spans="1:2">
      <c r="A211" s="727">
        <v>40577</v>
      </c>
      <c r="B211" s="723">
        <v>20.95</v>
      </c>
    </row>
    <row r="212" spans="1:2">
      <c r="A212" s="727">
        <v>40578</v>
      </c>
      <c r="B212" s="723">
        <v>20.9</v>
      </c>
    </row>
    <row r="213" spans="1:2">
      <c r="A213" s="727">
        <v>40581</v>
      </c>
      <c r="B213" s="723">
        <v>20.5</v>
      </c>
    </row>
    <row r="214" spans="1:2">
      <c r="A214" s="727">
        <v>40582</v>
      </c>
      <c r="B214" s="723">
        <v>20.100000000000001</v>
      </c>
    </row>
    <row r="215" spans="1:2">
      <c r="A215" s="727">
        <v>40583</v>
      </c>
      <c r="B215" s="723">
        <v>19.23</v>
      </c>
    </row>
    <row r="216" spans="1:2">
      <c r="A216" s="727">
        <v>40584</v>
      </c>
      <c r="B216" s="723">
        <v>18.25</v>
      </c>
    </row>
    <row r="217" spans="1:2">
      <c r="A217" s="727">
        <v>40585</v>
      </c>
      <c r="B217" s="723">
        <v>17.75</v>
      </c>
    </row>
    <row r="218" spans="1:2">
      <c r="A218" s="727">
        <v>40588</v>
      </c>
      <c r="B218" s="723">
        <v>18</v>
      </c>
    </row>
    <row r="219" spans="1:2">
      <c r="A219" s="727">
        <v>40589</v>
      </c>
      <c r="B219" s="723">
        <v>19.100000000000001</v>
      </c>
    </row>
    <row r="220" spans="1:2">
      <c r="A220" s="727">
        <v>40590</v>
      </c>
      <c r="B220" s="723">
        <v>19.7</v>
      </c>
    </row>
    <row r="221" spans="1:2">
      <c r="A221" s="727">
        <v>40591</v>
      </c>
      <c r="B221" s="723">
        <v>19.5</v>
      </c>
    </row>
    <row r="222" spans="1:2">
      <c r="A222" s="727">
        <v>40592</v>
      </c>
      <c r="B222" s="723">
        <v>19.63</v>
      </c>
    </row>
    <row r="223" spans="1:2">
      <c r="A223" s="727">
        <v>40595</v>
      </c>
      <c r="B223" s="723">
        <v>19.989999999999998</v>
      </c>
    </row>
    <row r="224" spans="1:2">
      <c r="A224" s="727">
        <v>40596</v>
      </c>
      <c r="B224" s="723">
        <v>19</v>
      </c>
    </row>
    <row r="225" spans="1:2">
      <c r="A225" s="727">
        <v>40597</v>
      </c>
      <c r="B225" s="723">
        <v>18.600000000000001</v>
      </c>
    </row>
    <row r="226" spans="1:2">
      <c r="A226" s="727">
        <v>40598</v>
      </c>
      <c r="B226" s="723">
        <v>18.23</v>
      </c>
    </row>
    <row r="227" spans="1:2">
      <c r="A227" s="727">
        <v>40599</v>
      </c>
      <c r="B227" s="723">
        <v>18.5</v>
      </c>
    </row>
    <row r="228" spans="1:2">
      <c r="A228" s="727">
        <v>40602</v>
      </c>
      <c r="B228" s="723">
        <v>18.829999999999998</v>
      </c>
    </row>
    <row r="229" spans="1:2">
      <c r="A229" s="727">
        <v>40603</v>
      </c>
      <c r="B229" s="723">
        <v>18.600000000000001</v>
      </c>
    </row>
    <row r="230" spans="1:2">
      <c r="A230" s="727">
        <v>40604</v>
      </c>
      <c r="B230" s="723">
        <v>18</v>
      </c>
    </row>
    <row r="231" spans="1:2">
      <c r="A231" s="727">
        <v>40605</v>
      </c>
      <c r="B231" s="723">
        <v>18.39</v>
      </c>
    </row>
    <row r="232" spans="1:2">
      <c r="A232" s="727">
        <v>40606</v>
      </c>
      <c r="B232" s="723">
        <v>18</v>
      </c>
    </row>
    <row r="233" spans="1:2">
      <c r="A233" s="727">
        <v>40611</v>
      </c>
      <c r="B233" s="723">
        <v>18.260000000000002</v>
      </c>
    </row>
    <row r="234" spans="1:2">
      <c r="A234" s="727">
        <v>40612</v>
      </c>
      <c r="B234" s="723">
        <v>18.8</v>
      </c>
    </row>
    <row r="235" spans="1:2">
      <c r="A235" s="727">
        <v>40613</v>
      </c>
      <c r="B235" s="723">
        <v>18.600000000000001</v>
      </c>
    </row>
    <row r="236" spans="1:2">
      <c r="A236" s="727">
        <v>40616</v>
      </c>
      <c r="B236" s="723">
        <v>19.5</v>
      </c>
    </row>
    <row r="237" spans="1:2">
      <c r="A237" s="727">
        <v>40617</v>
      </c>
      <c r="B237" s="723">
        <v>19.3</v>
      </c>
    </row>
    <row r="238" spans="1:2">
      <c r="A238" s="727">
        <v>40618</v>
      </c>
      <c r="B238" s="723">
        <v>19</v>
      </c>
    </row>
    <row r="239" spans="1:2">
      <c r="A239" s="727">
        <v>40619</v>
      </c>
      <c r="B239" s="723">
        <v>18.600000000000001</v>
      </c>
    </row>
    <row r="240" spans="1:2">
      <c r="A240" s="727">
        <v>40620</v>
      </c>
      <c r="B240" s="723">
        <v>18.61</v>
      </c>
    </row>
    <row r="241" spans="1:2">
      <c r="A241" s="727">
        <v>40623</v>
      </c>
      <c r="B241" s="723">
        <v>18.55</v>
      </c>
    </row>
    <row r="242" spans="1:2">
      <c r="A242" s="727">
        <v>40624</v>
      </c>
      <c r="B242" s="723">
        <v>18.690000000000001</v>
      </c>
    </row>
    <row r="243" spans="1:2">
      <c r="A243" s="727">
        <v>40625</v>
      </c>
      <c r="B243" s="723">
        <v>18.760000000000002</v>
      </c>
    </row>
    <row r="244" spans="1:2">
      <c r="A244" s="727">
        <v>40626</v>
      </c>
      <c r="B244" s="723">
        <v>18.7</v>
      </c>
    </row>
    <row r="245" spans="1:2">
      <c r="A245" s="727">
        <v>40627</v>
      </c>
      <c r="B245" s="723">
        <v>19</v>
      </c>
    </row>
    <row r="246" spans="1:2">
      <c r="A246" s="727">
        <v>40630</v>
      </c>
      <c r="B246" s="723">
        <v>18.600000000000001</v>
      </c>
    </row>
    <row r="247" spans="1:2">
      <c r="A247" s="727">
        <v>40631</v>
      </c>
      <c r="B247" s="723">
        <v>18.45</v>
      </c>
    </row>
    <row r="248" spans="1:2">
      <c r="A248" s="727">
        <v>40632</v>
      </c>
      <c r="B248" s="723">
        <v>17.850000000000001</v>
      </c>
    </row>
    <row r="249" spans="1:2">
      <c r="A249" s="727">
        <v>40633</v>
      </c>
      <c r="B249" s="723">
        <v>17.95</v>
      </c>
    </row>
    <row r="250" spans="1:2">
      <c r="A250" s="727">
        <v>40634</v>
      </c>
      <c r="B250" s="723">
        <v>18.75</v>
      </c>
    </row>
    <row r="251" spans="1:2">
      <c r="A251" s="727">
        <v>40637</v>
      </c>
      <c r="B251" s="723">
        <v>18.82</v>
      </c>
    </row>
    <row r="252" spans="1:2">
      <c r="A252" s="727">
        <v>40638</v>
      </c>
      <c r="B252" s="723">
        <v>19</v>
      </c>
    </row>
    <row r="253" spans="1:2">
      <c r="A253" s="727">
        <v>40639</v>
      </c>
      <c r="B253" s="723">
        <v>18.899999999999999</v>
      </c>
    </row>
    <row r="254" spans="1:2">
      <c r="A254" s="727">
        <v>40640</v>
      </c>
      <c r="B254" s="723">
        <v>18.7</v>
      </c>
    </row>
    <row r="255" spans="1:2">
      <c r="A255" s="727">
        <v>40641</v>
      </c>
      <c r="B255" s="723">
        <v>19.02</v>
      </c>
    </row>
    <row r="256" spans="1:2">
      <c r="A256" s="727">
        <v>40644</v>
      </c>
      <c r="B256" s="723">
        <v>19.5</v>
      </c>
    </row>
    <row r="257" spans="1:2">
      <c r="A257" s="727">
        <v>40645</v>
      </c>
      <c r="B257" s="723">
        <v>19.3</v>
      </c>
    </row>
    <row r="258" spans="1:2">
      <c r="A258" s="727">
        <v>40646</v>
      </c>
      <c r="B258" s="723">
        <v>19.29</v>
      </c>
    </row>
    <row r="259" spans="1:2">
      <c r="A259" s="727">
        <v>40647</v>
      </c>
      <c r="B259" s="723">
        <v>19.170000000000002</v>
      </c>
    </row>
    <row r="260" spans="1:2">
      <c r="A260" s="727">
        <v>40648</v>
      </c>
      <c r="B260" s="723">
        <v>19.149999999999999</v>
      </c>
    </row>
    <row r="261" spans="1:2">
      <c r="A261" s="727">
        <v>40651</v>
      </c>
      <c r="B261" s="723">
        <v>19.2</v>
      </c>
    </row>
    <row r="262" spans="1:2">
      <c r="A262" s="727">
        <v>40652</v>
      </c>
      <c r="B262" s="723">
        <v>19.739999999999998</v>
      </c>
    </row>
    <row r="263" spans="1:2">
      <c r="A263" s="727">
        <v>40653</v>
      </c>
      <c r="B263" s="723">
        <v>19.63</v>
      </c>
    </row>
    <row r="264" spans="1:2">
      <c r="A264" s="727">
        <v>40658</v>
      </c>
      <c r="B264" s="723">
        <v>19.52</v>
      </c>
    </row>
    <row r="265" spans="1:2">
      <c r="A265" s="727">
        <v>40659</v>
      </c>
      <c r="B265" s="723">
        <v>19.7</v>
      </c>
    </row>
    <row r="266" spans="1:2">
      <c r="A266" s="727">
        <v>40660</v>
      </c>
      <c r="B266" s="723">
        <v>20.29</v>
      </c>
    </row>
    <row r="267" spans="1:2">
      <c r="A267" s="727">
        <v>40661</v>
      </c>
      <c r="B267" s="723">
        <v>20.3</v>
      </c>
    </row>
    <row r="268" spans="1:2">
      <c r="A268" s="727">
        <v>40662</v>
      </c>
      <c r="B268" s="723">
        <v>21.5</v>
      </c>
    </row>
    <row r="269" spans="1:2">
      <c r="A269" s="727">
        <v>40665</v>
      </c>
      <c r="B269" s="723">
        <v>21.6</v>
      </c>
    </row>
    <row r="270" spans="1:2">
      <c r="A270" s="727">
        <v>40666</v>
      </c>
      <c r="B270" s="723">
        <v>20.3</v>
      </c>
    </row>
    <row r="271" spans="1:2">
      <c r="A271" s="727">
        <v>40667</v>
      </c>
      <c r="B271" s="723">
        <v>20.2</v>
      </c>
    </row>
    <row r="272" spans="1:2">
      <c r="A272" s="727">
        <v>40668</v>
      </c>
      <c r="B272" s="723">
        <v>20.350000000000001</v>
      </c>
    </row>
    <row r="273" spans="1:2">
      <c r="A273" s="727">
        <v>40669</v>
      </c>
      <c r="B273" s="723">
        <v>20.7</v>
      </c>
    </row>
    <row r="274" spans="1:2">
      <c r="A274" s="727">
        <v>40672</v>
      </c>
      <c r="B274" s="723">
        <v>20.6</v>
      </c>
    </row>
    <row r="275" spans="1:2">
      <c r="A275" s="727">
        <v>40673</v>
      </c>
      <c r="B275" s="723">
        <v>20.72</v>
      </c>
    </row>
    <row r="276" spans="1:2">
      <c r="A276" s="727">
        <v>40674</v>
      </c>
      <c r="B276" s="723">
        <v>20.6</v>
      </c>
    </row>
    <row r="277" spans="1:2">
      <c r="A277" s="727">
        <v>40675</v>
      </c>
      <c r="B277" s="723">
        <v>20.75</v>
      </c>
    </row>
    <row r="278" spans="1:2">
      <c r="A278" s="727">
        <v>40676</v>
      </c>
      <c r="B278" s="723">
        <v>20.5</v>
      </c>
    </row>
    <row r="279" spans="1:2">
      <c r="A279" s="727">
        <v>40679</v>
      </c>
      <c r="B279" s="723">
        <v>20.8</v>
      </c>
    </row>
    <row r="280" spans="1:2">
      <c r="A280" s="727">
        <v>40680</v>
      </c>
      <c r="B280" s="723">
        <v>20.8</v>
      </c>
    </row>
    <row r="281" spans="1:2">
      <c r="A281" s="727">
        <v>40681</v>
      </c>
      <c r="B281" s="723">
        <v>20.64</v>
      </c>
    </row>
    <row r="282" spans="1:2">
      <c r="A282" s="727">
        <v>40682</v>
      </c>
      <c r="B282" s="723">
        <v>20.57</v>
      </c>
    </row>
    <row r="283" spans="1:2">
      <c r="A283" s="727">
        <v>40683</v>
      </c>
      <c r="B283" s="723">
        <v>20.2</v>
      </c>
    </row>
    <row r="284" spans="1:2">
      <c r="A284" s="727">
        <v>40686</v>
      </c>
      <c r="B284" s="723">
        <v>20</v>
      </c>
    </row>
    <row r="285" spans="1:2">
      <c r="A285" s="727">
        <v>40687</v>
      </c>
      <c r="B285" s="723">
        <v>20</v>
      </c>
    </row>
    <row r="286" spans="1:2">
      <c r="A286" s="727">
        <v>40688</v>
      </c>
      <c r="B286" s="723">
        <v>19.79</v>
      </c>
    </row>
    <row r="287" spans="1:2">
      <c r="A287" s="727">
        <v>40689</v>
      </c>
      <c r="B287" s="723">
        <v>20.399999999999999</v>
      </c>
    </row>
    <row r="288" spans="1:2">
      <c r="A288" s="727">
        <v>40690</v>
      </c>
      <c r="B288" s="723">
        <v>20.45</v>
      </c>
    </row>
    <row r="289" spans="1:2">
      <c r="A289" s="727">
        <v>40693</v>
      </c>
      <c r="B289" s="723">
        <v>20.65</v>
      </c>
    </row>
    <row r="290" spans="1:2">
      <c r="A290" s="727">
        <v>40694</v>
      </c>
      <c r="B290" s="723">
        <v>21.08</v>
      </c>
    </row>
    <row r="291" spans="1:2">
      <c r="A291" s="727">
        <v>40695</v>
      </c>
      <c r="B291" s="723">
        <v>21.27</v>
      </c>
    </row>
    <row r="292" spans="1:2">
      <c r="A292" s="727">
        <v>40696</v>
      </c>
      <c r="B292" s="723">
        <v>21.2</v>
      </c>
    </row>
    <row r="293" spans="1:2">
      <c r="A293" s="727">
        <v>40697</v>
      </c>
      <c r="B293" s="723">
        <v>21.35</v>
      </c>
    </row>
    <row r="294" spans="1:2">
      <c r="A294" s="727">
        <v>40700</v>
      </c>
      <c r="B294" s="723">
        <v>22.42</v>
      </c>
    </row>
    <row r="295" spans="1:2">
      <c r="A295" s="727">
        <v>40701</v>
      </c>
      <c r="B295" s="723">
        <v>23</v>
      </c>
    </row>
    <row r="296" spans="1:2">
      <c r="A296" s="727">
        <v>40702</v>
      </c>
      <c r="B296" s="723">
        <v>23</v>
      </c>
    </row>
    <row r="297" spans="1:2">
      <c r="A297" s="727">
        <v>40703</v>
      </c>
      <c r="B297" s="723">
        <v>22.5</v>
      </c>
    </row>
    <row r="298" spans="1:2">
      <c r="A298" s="727">
        <v>40704</v>
      </c>
      <c r="B298" s="723">
        <v>22.95</v>
      </c>
    </row>
    <row r="299" spans="1:2">
      <c r="A299" s="727">
        <v>40707</v>
      </c>
      <c r="B299" s="723">
        <v>22.4</v>
      </c>
    </row>
    <row r="300" spans="1:2">
      <c r="A300" s="727">
        <v>40708</v>
      </c>
      <c r="B300" s="723">
        <v>22.59</v>
      </c>
    </row>
    <row r="301" spans="1:2">
      <c r="A301" s="727">
        <v>40709</v>
      </c>
      <c r="B301" s="723">
        <v>21.41</v>
      </c>
    </row>
    <row r="302" spans="1:2">
      <c r="A302" s="727">
        <v>40710</v>
      </c>
      <c r="B302" s="723">
        <v>21.2</v>
      </c>
    </row>
    <row r="303" spans="1:2">
      <c r="A303" s="727">
        <v>40711</v>
      </c>
      <c r="B303" s="723">
        <v>21.15</v>
      </c>
    </row>
    <row r="304" spans="1:2">
      <c r="A304" s="727">
        <v>40714</v>
      </c>
      <c r="B304" s="723">
        <v>21</v>
      </c>
    </row>
    <row r="305" spans="1:2">
      <c r="A305" s="727">
        <v>40715</v>
      </c>
      <c r="B305" s="723">
        <v>21.2</v>
      </c>
    </row>
    <row r="306" spans="1:2">
      <c r="A306" s="727">
        <v>40716</v>
      </c>
      <c r="B306" s="723">
        <v>20.9</v>
      </c>
    </row>
    <row r="307" spans="1:2">
      <c r="A307" s="727">
        <v>40718</v>
      </c>
      <c r="B307" s="723">
        <v>21.39</v>
      </c>
    </row>
    <row r="308" spans="1:2">
      <c r="A308" s="727">
        <v>40721</v>
      </c>
      <c r="B308" s="723">
        <v>21.3</v>
      </c>
    </row>
    <row r="309" spans="1:2">
      <c r="A309" s="727">
        <v>40722</v>
      </c>
      <c r="B309" s="723">
        <v>22</v>
      </c>
    </row>
    <row r="310" spans="1:2">
      <c r="A310" s="727">
        <v>40723</v>
      </c>
      <c r="B310" s="723">
        <v>22.5</v>
      </c>
    </row>
    <row r="311" spans="1:2">
      <c r="A311" s="727">
        <v>40724</v>
      </c>
      <c r="B311" s="723">
        <v>22.5</v>
      </c>
    </row>
    <row r="312" spans="1:2">
      <c r="A312" s="727">
        <v>40725</v>
      </c>
      <c r="B312" s="723">
        <v>22.8</v>
      </c>
    </row>
    <row r="313" spans="1:2">
      <c r="A313" s="727">
        <v>40728</v>
      </c>
      <c r="B313" s="723">
        <v>23.2</v>
      </c>
    </row>
    <row r="314" spans="1:2">
      <c r="A314" s="727">
        <v>40729</v>
      </c>
      <c r="B314" s="723">
        <v>22.4</v>
      </c>
    </row>
    <row r="315" spans="1:2">
      <c r="A315" s="727">
        <v>40730</v>
      </c>
      <c r="B315" s="723">
        <v>22.35</v>
      </c>
    </row>
    <row r="316" spans="1:2">
      <c r="A316" s="727">
        <v>40731</v>
      </c>
      <c r="B316" s="723">
        <v>22.58</v>
      </c>
    </row>
    <row r="317" spans="1:2">
      <c r="A317" s="727">
        <v>40732</v>
      </c>
      <c r="B317" s="723">
        <v>22.25</v>
      </c>
    </row>
    <row r="318" spans="1:2">
      <c r="A318" s="727">
        <v>40735</v>
      </c>
      <c r="B318" s="723">
        <v>21.78</v>
      </c>
    </row>
    <row r="319" spans="1:2">
      <c r="A319" s="727">
        <v>40736</v>
      </c>
      <c r="B319" s="723">
        <v>21.35</v>
      </c>
    </row>
    <row r="320" spans="1:2">
      <c r="A320" s="727">
        <v>40737</v>
      </c>
      <c r="B320" s="723">
        <v>21.45</v>
      </c>
    </row>
    <row r="321" spans="1:2">
      <c r="A321" s="727">
        <v>40738</v>
      </c>
      <c r="B321" s="723">
        <v>21</v>
      </c>
    </row>
    <row r="322" spans="1:2">
      <c r="A322" s="727">
        <v>40739</v>
      </c>
      <c r="B322" s="723">
        <v>21.2</v>
      </c>
    </row>
    <row r="323" spans="1:2">
      <c r="A323" s="727">
        <v>40742</v>
      </c>
      <c r="B323" s="723">
        <v>21.21</v>
      </c>
    </row>
    <row r="324" spans="1:2">
      <c r="A324" s="727">
        <v>40743</v>
      </c>
      <c r="B324" s="723">
        <v>21.05</v>
      </c>
    </row>
    <row r="325" spans="1:2">
      <c r="A325" s="727">
        <v>40744</v>
      </c>
      <c r="B325" s="723">
        <v>21.4</v>
      </c>
    </row>
    <row r="326" spans="1:2">
      <c r="A326" s="727">
        <v>40745</v>
      </c>
      <c r="B326" s="723">
        <v>21.5</v>
      </c>
    </row>
    <row r="327" spans="1:2">
      <c r="A327" s="727">
        <v>40746</v>
      </c>
      <c r="B327" s="723">
        <v>21.65</v>
      </c>
    </row>
    <row r="328" spans="1:2">
      <c r="A328" s="727">
        <v>40749</v>
      </c>
      <c r="B328" s="723">
        <v>21.61</v>
      </c>
    </row>
    <row r="329" spans="1:2">
      <c r="A329" s="727">
        <v>40750</v>
      </c>
      <c r="B329" s="723">
        <v>21.34</v>
      </c>
    </row>
    <row r="330" spans="1:2">
      <c r="A330" s="727">
        <v>40751</v>
      </c>
      <c r="B330" s="723">
        <v>21.11</v>
      </c>
    </row>
    <row r="331" spans="1:2">
      <c r="A331" s="727">
        <v>40752</v>
      </c>
      <c r="B331" s="723">
        <v>21.09</v>
      </c>
    </row>
    <row r="332" spans="1:2">
      <c r="A332" s="727">
        <v>40753</v>
      </c>
      <c r="B332" s="723">
        <v>21</v>
      </c>
    </row>
    <row r="333" spans="1:2">
      <c r="A333" s="727">
        <v>40756</v>
      </c>
      <c r="B333" s="723">
        <v>21.47</v>
      </c>
    </row>
    <row r="334" spans="1:2">
      <c r="A334" s="727">
        <v>40757</v>
      </c>
      <c r="B334" s="723">
        <v>21.2</v>
      </c>
    </row>
    <row r="335" spans="1:2">
      <c r="A335" s="727">
        <v>40758</v>
      </c>
      <c r="B335" s="723">
        <v>20.75</v>
      </c>
    </row>
    <row r="336" spans="1:2">
      <c r="A336" s="727">
        <v>40759</v>
      </c>
      <c r="B336" s="723">
        <v>19.05</v>
      </c>
    </row>
    <row r="337" spans="1:2">
      <c r="A337" s="727">
        <v>40760</v>
      </c>
      <c r="B337" s="723">
        <v>19.02</v>
      </c>
    </row>
    <row r="338" spans="1:2">
      <c r="A338" s="727">
        <v>40763</v>
      </c>
      <c r="B338" s="723">
        <v>17.45</v>
      </c>
    </row>
    <row r="339" spans="1:2">
      <c r="A339" s="727">
        <v>40764</v>
      </c>
      <c r="B339" s="723">
        <v>17.600000000000001</v>
      </c>
    </row>
    <row r="340" spans="1:2">
      <c r="A340" s="727">
        <v>40765</v>
      </c>
      <c r="B340" s="723">
        <v>17.600000000000001</v>
      </c>
    </row>
    <row r="341" spans="1:2">
      <c r="A341" s="727">
        <v>40766</v>
      </c>
      <c r="B341" s="723">
        <v>18.2</v>
      </c>
    </row>
    <row r="342" spans="1:2">
      <c r="A342" s="727">
        <v>40767</v>
      </c>
      <c r="B342" s="723">
        <v>18.25</v>
      </c>
    </row>
    <row r="343" spans="1:2">
      <c r="A343" s="727">
        <v>40770</v>
      </c>
      <c r="B343" s="723">
        <v>18.899999999999999</v>
      </c>
    </row>
    <row r="344" spans="1:2">
      <c r="A344" s="727">
        <v>40771</v>
      </c>
      <c r="B344" s="723">
        <v>19.25</v>
      </c>
    </row>
    <row r="345" spans="1:2">
      <c r="A345" s="727">
        <v>40772</v>
      </c>
      <c r="B345" s="723">
        <v>19.27</v>
      </c>
    </row>
    <row r="346" spans="1:2">
      <c r="A346" s="727">
        <v>40773</v>
      </c>
      <c r="B346" s="723">
        <v>18.84</v>
      </c>
    </row>
    <row r="347" spans="1:2">
      <c r="A347" s="727">
        <v>40774</v>
      </c>
      <c r="B347" s="723">
        <v>18.75</v>
      </c>
    </row>
    <row r="348" spans="1:2">
      <c r="A348" s="727">
        <v>40777</v>
      </c>
      <c r="B348" s="723">
        <v>19.260000000000002</v>
      </c>
    </row>
    <row r="349" spans="1:2">
      <c r="A349" s="727">
        <v>40778</v>
      </c>
      <c r="B349" s="723">
        <v>19.7</v>
      </c>
    </row>
    <row r="350" spans="1:2">
      <c r="A350" s="727">
        <v>40779</v>
      </c>
      <c r="B350" s="723">
        <v>19.95</v>
      </c>
    </row>
    <row r="351" spans="1:2">
      <c r="A351" s="727">
        <v>40780</v>
      </c>
      <c r="B351" s="723">
        <v>19.39</v>
      </c>
    </row>
    <row r="352" spans="1:2">
      <c r="A352" s="727">
        <v>40781</v>
      </c>
      <c r="B352" s="723">
        <v>19.100000000000001</v>
      </c>
    </row>
    <row r="353" spans="1:2">
      <c r="A353" s="727">
        <v>40784</v>
      </c>
      <c r="B353" s="723">
        <v>19.149999999999999</v>
      </c>
    </row>
    <row r="354" spans="1:2">
      <c r="A354" s="727">
        <v>40785</v>
      </c>
      <c r="B354" s="723">
        <v>19.72</v>
      </c>
    </row>
    <row r="355" spans="1:2">
      <c r="A355" s="727">
        <v>40786</v>
      </c>
      <c r="B355" s="723">
        <v>20.010000000000002</v>
      </c>
    </row>
    <row r="356" spans="1:2">
      <c r="A356" s="727">
        <v>40787</v>
      </c>
      <c r="B356" s="723">
        <v>21.8</v>
      </c>
    </row>
    <row r="357" spans="1:2">
      <c r="A357" s="727">
        <v>40788</v>
      </c>
      <c r="B357" s="723">
        <v>20.65</v>
      </c>
    </row>
    <row r="358" spans="1:2">
      <c r="A358" s="727">
        <v>40791</v>
      </c>
      <c r="B358" s="723">
        <v>19.940000000000001</v>
      </c>
    </row>
    <row r="359" spans="1:2">
      <c r="A359" s="727">
        <v>40792</v>
      </c>
      <c r="B359" s="723">
        <v>20.09</v>
      </c>
    </row>
    <row r="360" spans="1:2">
      <c r="A360" s="727">
        <v>40794</v>
      </c>
      <c r="B360" s="723">
        <v>20.14</v>
      </c>
    </row>
    <row r="361" spans="1:2">
      <c r="A361" s="727">
        <v>40795</v>
      </c>
      <c r="B361" s="723">
        <v>19.63</v>
      </c>
    </row>
    <row r="362" spans="1:2">
      <c r="A362" s="727">
        <v>40798</v>
      </c>
      <c r="B362" s="723">
        <v>19.09</v>
      </c>
    </row>
    <row r="363" spans="1:2">
      <c r="A363" s="727">
        <v>40799</v>
      </c>
      <c r="B363" s="723">
        <v>18.989999999999998</v>
      </c>
    </row>
    <row r="364" spans="1:2">
      <c r="A364" s="727">
        <v>40800</v>
      </c>
      <c r="B364" s="723">
        <v>19.3</v>
      </c>
    </row>
    <row r="365" spans="1:2">
      <c r="A365" s="727">
        <v>40801</v>
      </c>
      <c r="B365" s="723">
        <v>19.899999999999999</v>
      </c>
    </row>
    <row r="366" spans="1:2">
      <c r="A366" s="727">
        <v>40802</v>
      </c>
      <c r="B366" s="723">
        <v>19.350000000000001</v>
      </c>
    </row>
    <row r="367" spans="1:2">
      <c r="A367" s="727">
        <v>40805</v>
      </c>
      <c r="B367" s="723">
        <v>19</v>
      </c>
    </row>
    <row r="368" spans="1:2">
      <c r="A368" s="727">
        <v>40806</v>
      </c>
      <c r="B368" s="723">
        <v>19.010000000000002</v>
      </c>
    </row>
    <row r="369" spans="1:2">
      <c r="A369" s="727">
        <v>40807</v>
      </c>
      <c r="B369" s="723">
        <v>19.18</v>
      </c>
    </row>
    <row r="370" spans="1:2">
      <c r="A370" s="727">
        <v>40808</v>
      </c>
      <c r="B370" s="723">
        <v>17.72</v>
      </c>
    </row>
    <row r="371" spans="1:2">
      <c r="A371" s="727">
        <v>40809</v>
      </c>
      <c r="B371" s="723">
        <v>17.96</v>
      </c>
    </row>
    <row r="372" spans="1:2">
      <c r="A372" s="727">
        <v>40812</v>
      </c>
      <c r="B372" s="723">
        <v>18.399999999999999</v>
      </c>
    </row>
    <row r="373" spans="1:2">
      <c r="A373" s="727">
        <v>40813</v>
      </c>
      <c r="B373" s="723">
        <v>18.45</v>
      </c>
    </row>
    <row r="374" spans="1:2">
      <c r="A374" s="727">
        <v>40814</v>
      </c>
      <c r="B374" s="723">
        <v>18.03</v>
      </c>
    </row>
    <row r="375" spans="1:2">
      <c r="A375" s="727">
        <v>40815</v>
      </c>
      <c r="B375" s="723">
        <v>17.72</v>
      </c>
    </row>
    <row r="376" spans="1:2">
      <c r="A376" s="727">
        <v>40816</v>
      </c>
      <c r="B376" s="723">
        <v>19.3</v>
      </c>
    </row>
    <row r="377" spans="1:2">
      <c r="A377" s="727">
        <v>40819</v>
      </c>
      <c r="B377" s="723">
        <v>17.23</v>
      </c>
    </row>
    <row r="378" spans="1:2">
      <c r="A378" s="727">
        <v>40820</v>
      </c>
      <c r="B378" s="723">
        <v>17.28</v>
      </c>
    </row>
    <row r="379" spans="1:2">
      <c r="A379" s="727">
        <v>40821</v>
      </c>
      <c r="B379" s="723">
        <v>17.8</v>
      </c>
    </row>
    <row r="380" spans="1:2">
      <c r="A380" s="727">
        <v>40822</v>
      </c>
      <c r="B380" s="723">
        <v>17.96</v>
      </c>
    </row>
    <row r="381" spans="1:2">
      <c r="A381" s="727">
        <v>40823</v>
      </c>
      <c r="B381" s="723">
        <v>18.27</v>
      </c>
    </row>
    <row r="382" spans="1:2">
      <c r="A382" s="727">
        <v>40826</v>
      </c>
      <c r="B382" s="723">
        <v>18.899999999999999</v>
      </c>
    </row>
    <row r="383" spans="1:2">
      <c r="A383" s="727">
        <v>40827</v>
      </c>
      <c r="B383" s="723">
        <v>18</v>
      </c>
    </row>
    <row r="384" spans="1:2">
      <c r="A384" s="727">
        <v>40829</v>
      </c>
      <c r="B384" s="723">
        <v>17.39</v>
      </c>
    </row>
    <row r="385" spans="1:2">
      <c r="A385" s="727">
        <v>40830</v>
      </c>
      <c r="B385" s="723">
        <v>17.5</v>
      </c>
    </row>
    <row r="386" spans="1:2">
      <c r="A386" s="727">
        <v>40833</v>
      </c>
      <c r="B386" s="723">
        <v>17.2</v>
      </c>
    </row>
    <row r="387" spans="1:2">
      <c r="A387" s="727">
        <v>40834</v>
      </c>
      <c r="B387" s="723">
        <v>17.2</v>
      </c>
    </row>
    <row r="388" spans="1:2">
      <c r="A388" s="727">
        <v>40835</v>
      </c>
      <c r="B388" s="723">
        <v>17.57</v>
      </c>
    </row>
    <row r="389" spans="1:2">
      <c r="A389" s="727">
        <v>40836</v>
      </c>
      <c r="B389" s="723">
        <v>17.010000000000002</v>
      </c>
    </row>
    <row r="390" spans="1:2">
      <c r="A390" s="727">
        <v>40837</v>
      </c>
      <c r="B390" s="723">
        <v>17.43</v>
      </c>
    </row>
    <row r="391" spans="1:2">
      <c r="A391" s="727">
        <v>40840</v>
      </c>
      <c r="B391" s="723">
        <v>17.420000000000002</v>
      </c>
    </row>
    <row r="392" spans="1:2">
      <c r="A392" s="727">
        <v>40841</v>
      </c>
      <c r="B392" s="723">
        <v>17.68</v>
      </c>
    </row>
    <row r="393" spans="1:2">
      <c r="A393" s="727">
        <v>40842</v>
      </c>
      <c r="B393" s="723">
        <v>17.5</v>
      </c>
    </row>
    <row r="394" spans="1:2">
      <c r="A394" s="727">
        <v>40843</v>
      </c>
      <c r="B394" s="723">
        <v>17.940000000000001</v>
      </c>
    </row>
    <row r="395" spans="1:2">
      <c r="A395" s="727">
        <v>40844</v>
      </c>
      <c r="B395" s="723">
        <v>17.63</v>
      </c>
    </row>
    <row r="396" spans="1:2">
      <c r="A396" s="727">
        <v>40847</v>
      </c>
      <c r="B396" s="723">
        <v>17.149999999999999</v>
      </c>
    </row>
    <row r="397" spans="1:2">
      <c r="A397" s="727">
        <v>40848</v>
      </c>
      <c r="B397" s="723">
        <v>17.55</v>
      </c>
    </row>
    <row r="398" spans="1:2">
      <c r="A398" s="727">
        <v>40850</v>
      </c>
      <c r="B398" s="723">
        <v>17.11</v>
      </c>
    </row>
    <row r="399" spans="1:2">
      <c r="A399" s="727">
        <v>40851</v>
      </c>
      <c r="B399" s="723">
        <v>17.149999999999999</v>
      </c>
    </row>
    <row r="400" spans="1:2">
      <c r="A400" s="727">
        <v>40854</v>
      </c>
      <c r="B400" s="723">
        <v>17.25</v>
      </c>
    </row>
    <row r="401" spans="1:2">
      <c r="A401" s="727">
        <v>40855</v>
      </c>
      <c r="B401" s="723">
        <v>17.2</v>
      </c>
    </row>
    <row r="402" spans="1:2">
      <c r="A402" s="727">
        <v>40856</v>
      </c>
      <c r="B402" s="723">
        <v>17.899999999999999</v>
      </c>
    </row>
    <row r="403" spans="1:2">
      <c r="A403" s="727">
        <v>40857</v>
      </c>
      <c r="B403" s="723">
        <v>17.899999999999999</v>
      </c>
    </row>
    <row r="404" spans="1:2">
      <c r="A404" s="727">
        <v>40858</v>
      </c>
      <c r="B404" s="723">
        <v>17.34</v>
      </c>
    </row>
    <row r="405" spans="1:2">
      <c r="A405" s="727">
        <v>40861</v>
      </c>
      <c r="B405" s="723">
        <v>16.899999999999999</v>
      </c>
    </row>
    <row r="406" spans="1:2">
      <c r="A406" s="727">
        <v>40863</v>
      </c>
      <c r="B406" s="723">
        <v>16.309999999999999</v>
      </c>
    </row>
    <row r="407" spans="1:2">
      <c r="A407" s="727">
        <v>40864</v>
      </c>
      <c r="B407" s="723">
        <v>15.97</v>
      </c>
    </row>
    <row r="408" spans="1:2">
      <c r="A408" s="727">
        <v>40865</v>
      </c>
      <c r="B408" s="723">
        <v>15.35</v>
      </c>
    </row>
    <row r="409" spans="1:2">
      <c r="A409" s="727">
        <v>40868</v>
      </c>
      <c r="B409" s="723">
        <v>15.2</v>
      </c>
    </row>
    <row r="410" spans="1:2">
      <c r="A410" s="727">
        <v>40869</v>
      </c>
      <c r="B410" s="723">
        <v>15</v>
      </c>
    </row>
    <row r="411" spans="1:2">
      <c r="A411" s="727">
        <v>40870</v>
      </c>
      <c r="B411" s="723">
        <v>14.91</v>
      </c>
    </row>
    <row r="412" spans="1:2">
      <c r="A412" s="727">
        <v>40871</v>
      </c>
      <c r="B412" s="723">
        <v>14.91</v>
      </c>
    </row>
    <row r="413" spans="1:2">
      <c r="A413" s="727">
        <v>40872</v>
      </c>
      <c r="B413" s="723">
        <v>15.35</v>
      </c>
    </row>
    <row r="414" spans="1:2">
      <c r="A414" s="727">
        <v>40875</v>
      </c>
      <c r="B414" s="723">
        <v>15.69</v>
      </c>
    </row>
    <row r="415" spans="1:2">
      <c r="A415" s="727">
        <v>40876</v>
      </c>
      <c r="B415" s="723">
        <v>15.58</v>
      </c>
    </row>
    <row r="416" spans="1:2">
      <c r="A416" s="727">
        <v>40877</v>
      </c>
      <c r="B416" s="723">
        <v>16</v>
      </c>
    </row>
    <row r="417" spans="1:2">
      <c r="A417" s="727">
        <v>40878</v>
      </c>
      <c r="B417" s="723">
        <v>16.75</v>
      </c>
    </row>
    <row r="418" spans="1:2">
      <c r="A418" s="727">
        <v>40879</v>
      </c>
      <c r="B418" s="723">
        <v>17.399999999999999</v>
      </c>
    </row>
    <row r="419" spans="1:2">
      <c r="A419" s="727">
        <v>40882</v>
      </c>
      <c r="B419" s="723">
        <v>17.399999999999999</v>
      </c>
    </row>
    <row r="420" spans="1:2">
      <c r="A420" s="727">
        <v>40883</v>
      </c>
      <c r="B420" s="723">
        <v>16.95</v>
      </c>
    </row>
    <row r="421" spans="1:2">
      <c r="A421" s="727">
        <v>40884</v>
      </c>
      <c r="B421" s="723">
        <v>17</v>
      </c>
    </row>
    <row r="422" spans="1:2">
      <c r="A422" s="727">
        <v>40885</v>
      </c>
      <c r="B422" s="723">
        <v>16.73</v>
      </c>
    </row>
    <row r="423" spans="1:2">
      <c r="A423" s="727">
        <v>40886</v>
      </c>
      <c r="B423" s="723">
        <v>16.600000000000001</v>
      </c>
    </row>
    <row r="424" spans="1:2">
      <c r="A424" s="727">
        <v>40889</v>
      </c>
      <c r="B424" s="723">
        <v>16.3</v>
      </c>
    </row>
    <row r="425" spans="1:2">
      <c r="A425" s="727">
        <v>40890</v>
      </c>
      <c r="B425" s="723">
        <v>16</v>
      </c>
    </row>
    <row r="426" spans="1:2">
      <c r="A426" s="727">
        <v>40891</v>
      </c>
      <c r="B426" s="723">
        <v>15.7</v>
      </c>
    </row>
    <row r="427" spans="1:2">
      <c r="A427" s="727">
        <v>40892</v>
      </c>
      <c r="B427" s="723">
        <v>15.6</v>
      </c>
    </row>
    <row r="428" spans="1:2">
      <c r="A428" s="727">
        <v>40893</v>
      </c>
      <c r="B428" s="723">
        <v>16</v>
      </c>
    </row>
    <row r="429" spans="1:2">
      <c r="A429" s="727">
        <v>40896</v>
      </c>
      <c r="B429" s="723">
        <v>16.100000000000001</v>
      </c>
    </row>
    <row r="430" spans="1:2">
      <c r="A430" s="727">
        <v>40897</v>
      </c>
      <c r="B430" s="723">
        <v>16.2</v>
      </c>
    </row>
    <row r="431" spans="1:2">
      <c r="A431" s="727">
        <v>40898</v>
      </c>
      <c r="B431" s="723">
        <v>16.27</v>
      </c>
    </row>
    <row r="432" spans="1:2">
      <c r="A432" s="727">
        <v>40899</v>
      </c>
      <c r="B432" s="723">
        <v>16</v>
      </c>
    </row>
    <row r="433" spans="1:2">
      <c r="A433" s="727">
        <v>40900</v>
      </c>
      <c r="B433" s="723">
        <v>16.29</v>
      </c>
    </row>
    <row r="434" spans="1:2">
      <c r="A434" s="727">
        <v>40903</v>
      </c>
      <c r="B434" s="723">
        <v>16.5</v>
      </c>
    </row>
    <row r="435" spans="1:2">
      <c r="A435" s="727">
        <v>40904</v>
      </c>
      <c r="B435" s="723">
        <v>16.95</v>
      </c>
    </row>
    <row r="436" spans="1:2">
      <c r="A436" s="727">
        <v>40905</v>
      </c>
      <c r="B436" s="723">
        <v>16.989999999999998</v>
      </c>
    </row>
    <row r="437" spans="1:2">
      <c r="A437" s="727">
        <v>40906</v>
      </c>
      <c r="B437" s="723">
        <v>17.7</v>
      </c>
    </row>
    <row r="438" spans="1:2">
      <c r="A438" s="727">
        <v>40910</v>
      </c>
      <c r="B438" s="723">
        <v>17.18</v>
      </c>
    </row>
    <row r="439" spans="1:2">
      <c r="A439" s="727">
        <v>40911</v>
      </c>
      <c r="B439" s="723">
        <v>17.5</v>
      </c>
    </row>
    <row r="440" spans="1:2">
      <c r="A440" s="727">
        <v>40912</v>
      </c>
      <c r="B440" s="723">
        <v>17.75</v>
      </c>
    </row>
    <row r="441" spans="1:2">
      <c r="A441" s="727">
        <v>40913</v>
      </c>
      <c r="B441" s="723">
        <v>17.55</v>
      </c>
    </row>
    <row r="442" spans="1:2">
      <c r="A442" s="727">
        <v>40914</v>
      </c>
      <c r="B442" s="723">
        <v>17.8</v>
      </c>
    </row>
    <row r="443" spans="1:2">
      <c r="A443" s="727">
        <v>40917</v>
      </c>
      <c r="B443" s="723">
        <v>17.8</v>
      </c>
    </row>
    <row r="444" spans="1:2">
      <c r="A444" s="727">
        <v>40918</v>
      </c>
      <c r="B444" s="723">
        <v>17.7</v>
      </c>
    </row>
    <row r="445" spans="1:2">
      <c r="A445" s="727">
        <v>40919</v>
      </c>
      <c r="B445" s="723">
        <v>18</v>
      </c>
    </row>
    <row r="446" spans="1:2">
      <c r="A446" s="727">
        <v>40920</v>
      </c>
      <c r="B446" s="723">
        <v>18.3</v>
      </c>
    </row>
    <row r="447" spans="1:2">
      <c r="A447" s="727">
        <v>40921</v>
      </c>
      <c r="B447" s="723">
        <v>18.52</v>
      </c>
    </row>
    <row r="448" spans="1:2">
      <c r="A448" s="727">
        <v>40924</v>
      </c>
      <c r="B448" s="723">
        <v>18.98</v>
      </c>
    </row>
    <row r="449" spans="1:2">
      <c r="A449" s="727">
        <v>40925</v>
      </c>
      <c r="B449" s="723">
        <v>19.12</v>
      </c>
    </row>
    <row r="450" spans="1:2">
      <c r="A450" s="727">
        <v>40926</v>
      </c>
      <c r="B450" s="723">
        <v>19.329999999999998</v>
      </c>
    </row>
    <row r="451" spans="1:2">
      <c r="A451" s="727">
        <v>40927</v>
      </c>
      <c r="B451" s="723">
        <v>19.38</v>
      </c>
    </row>
    <row r="452" spans="1:2">
      <c r="A452" s="727">
        <v>40928</v>
      </c>
      <c r="B452" s="723">
        <v>20</v>
      </c>
    </row>
    <row r="453" spans="1:2">
      <c r="A453" s="727">
        <v>40931</v>
      </c>
      <c r="B453" s="723">
        <v>20.58</v>
      </c>
    </row>
    <row r="454" spans="1:2">
      <c r="A454" s="727">
        <v>40932</v>
      </c>
      <c r="B454" s="723">
        <v>20.149999999999999</v>
      </c>
    </row>
    <row r="455" spans="1:2">
      <c r="A455" s="727">
        <v>40934</v>
      </c>
      <c r="B455" s="723">
        <v>20.38</v>
      </c>
    </row>
    <row r="456" spans="1:2">
      <c r="A456" s="727">
        <v>40935</v>
      </c>
      <c r="B456" s="723">
        <v>20</v>
      </c>
    </row>
    <row r="457" spans="1:2">
      <c r="A457" s="727">
        <v>40938</v>
      </c>
      <c r="B457" s="723">
        <v>20.43</v>
      </c>
    </row>
    <row r="458" spans="1:2">
      <c r="A458" s="727">
        <v>40939</v>
      </c>
      <c r="B458" s="723">
        <v>21.68</v>
      </c>
    </row>
    <row r="459" spans="1:2">
      <c r="A459" s="727">
        <v>40940</v>
      </c>
      <c r="B459" s="723">
        <v>21.89</v>
      </c>
    </row>
    <row r="460" spans="1:2">
      <c r="A460" s="727">
        <v>40941</v>
      </c>
      <c r="B460" s="723">
        <v>21.47</v>
      </c>
    </row>
    <row r="461" spans="1:2">
      <c r="A461" s="727">
        <v>40942</v>
      </c>
      <c r="B461" s="723">
        <v>21.98</v>
      </c>
    </row>
    <row r="462" spans="1:2">
      <c r="A462" s="727">
        <v>40945</v>
      </c>
      <c r="B462" s="723">
        <v>21.54</v>
      </c>
    </row>
    <row r="463" spans="1:2">
      <c r="A463" s="727">
        <v>40946</v>
      </c>
      <c r="B463" s="723">
        <v>21.5</v>
      </c>
    </row>
    <row r="464" spans="1:2">
      <c r="A464" s="727">
        <v>40947</v>
      </c>
      <c r="B464" s="723">
        <v>22.3</v>
      </c>
    </row>
    <row r="465" spans="1:2">
      <c r="A465" s="727">
        <v>40948</v>
      </c>
      <c r="B465" s="723">
        <v>21.83</v>
      </c>
    </row>
    <row r="466" spans="1:2">
      <c r="A466" s="727">
        <v>40949</v>
      </c>
      <c r="B466" s="723">
        <v>21.5</v>
      </c>
    </row>
    <row r="467" spans="1:2">
      <c r="A467" s="727">
        <v>40952</v>
      </c>
      <c r="B467" s="723">
        <v>22.1</v>
      </c>
    </row>
    <row r="468" spans="1:2">
      <c r="A468" s="727">
        <v>40953</v>
      </c>
      <c r="B468" s="723">
        <v>22.5</v>
      </c>
    </row>
    <row r="469" spans="1:2">
      <c r="A469" s="727">
        <v>40954</v>
      </c>
      <c r="B469" s="723">
        <v>22.96</v>
      </c>
    </row>
    <row r="470" spans="1:2">
      <c r="A470" s="727">
        <v>40955</v>
      </c>
      <c r="B470" s="723">
        <v>22.85</v>
      </c>
    </row>
    <row r="471" spans="1:2">
      <c r="A471" s="727">
        <v>40956</v>
      </c>
      <c r="B471" s="723">
        <v>22.5</v>
      </c>
    </row>
    <row r="472" spans="1:2">
      <c r="A472" s="727">
        <v>40961</v>
      </c>
      <c r="B472" s="723">
        <v>23.15</v>
      </c>
    </row>
    <row r="473" spans="1:2">
      <c r="A473" s="727">
        <v>40962</v>
      </c>
      <c r="B473" s="723">
        <v>22.86</v>
      </c>
    </row>
    <row r="474" spans="1:2">
      <c r="A474" s="727">
        <v>40963</v>
      </c>
      <c r="B474" s="723">
        <v>22.91</v>
      </c>
    </row>
    <row r="475" spans="1:2">
      <c r="A475" s="727">
        <v>40966</v>
      </c>
      <c r="B475" s="723">
        <v>22.55</v>
      </c>
    </row>
    <row r="476" spans="1:2">
      <c r="A476" s="727">
        <v>40967</v>
      </c>
      <c r="B476" s="723">
        <v>22.45</v>
      </c>
    </row>
    <row r="477" spans="1:2">
      <c r="A477" s="727">
        <v>40968</v>
      </c>
      <c r="B477" s="723">
        <v>22.4</v>
      </c>
    </row>
    <row r="478" spans="1:2">
      <c r="A478" s="727">
        <v>40969</v>
      </c>
      <c r="B478" s="723">
        <v>22.9</v>
      </c>
    </row>
    <row r="479" spans="1:2">
      <c r="A479" s="727">
        <v>40970</v>
      </c>
      <c r="B479" s="723">
        <v>22.69</v>
      </c>
    </row>
    <row r="480" spans="1:2">
      <c r="A480" s="727">
        <v>40973</v>
      </c>
      <c r="B480" s="723">
        <v>22.56</v>
      </c>
    </row>
    <row r="481" spans="1:2">
      <c r="A481" s="727">
        <v>40974</v>
      </c>
      <c r="B481" s="723">
        <v>22.47</v>
      </c>
    </row>
    <row r="482" spans="1:2">
      <c r="A482" s="727">
        <v>40975</v>
      </c>
      <c r="B482" s="723">
        <v>22.54</v>
      </c>
    </row>
    <row r="483" spans="1:2">
      <c r="A483" s="727">
        <v>40976</v>
      </c>
      <c r="B483" s="723">
        <v>22.74</v>
      </c>
    </row>
    <row r="484" spans="1:2">
      <c r="A484" s="727">
        <v>40977</v>
      </c>
      <c r="B484" s="723">
        <v>22.67</v>
      </c>
    </row>
    <row r="485" spans="1:2">
      <c r="A485" s="727">
        <v>40980</v>
      </c>
      <c r="B485" s="723">
        <v>22.78</v>
      </c>
    </row>
    <row r="486" spans="1:2">
      <c r="A486" s="727">
        <v>40981</v>
      </c>
      <c r="B486" s="723">
        <v>23.05</v>
      </c>
    </row>
    <row r="487" spans="1:2">
      <c r="A487" s="727">
        <v>40982</v>
      </c>
      <c r="B487" s="723">
        <v>23.15</v>
      </c>
    </row>
    <row r="488" spans="1:2">
      <c r="A488" s="727">
        <v>40983</v>
      </c>
      <c r="B488" s="723">
        <v>22.25</v>
      </c>
    </row>
    <row r="489" spans="1:2">
      <c r="A489" s="727">
        <v>40984</v>
      </c>
      <c r="B489" s="723">
        <v>22.11</v>
      </c>
    </row>
    <row r="490" spans="1:2">
      <c r="A490" s="727">
        <v>40987</v>
      </c>
      <c r="B490" s="723">
        <v>22.64</v>
      </c>
    </row>
    <row r="491" spans="1:2">
      <c r="A491" s="727">
        <v>40988</v>
      </c>
      <c r="B491" s="723">
        <v>22.2</v>
      </c>
    </row>
    <row r="492" spans="1:2">
      <c r="A492" s="727">
        <v>40989</v>
      </c>
      <c r="B492" s="723">
        <v>22.7</v>
      </c>
    </row>
    <row r="493" spans="1:2">
      <c r="A493" s="727">
        <v>40990</v>
      </c>
      <c r="B493" s="723">
        <v>22.05</v>
      </c>
    </row>
    <row r="494" spans="1:2">
      <c r="A494" s="727">
        <v>40991</v>
      </c>
      <c r="B494" s="723">
        <v>22.49</v>
      </c>
    </row>
    <row r="495" spans="1:2">
      <c r="A495" s="727">
        <v>40994</v>
      </c>
      <c r="B495" s="723">
        <v>22.3</v>
      </c>
    </row>
    <row r="496" spans="1:2">
      <c r="A496" s="727">
        <v>40995</v>
      </c>
      <c r="B496" s="723">
        <v>22.45</v>
      </c>
    </row>
    <row r="497" spans="1:2">
      <c r="A497" s="727">
        <v>40996</v>
      </c>
      <c r="B497" s="723">
        <v>22</v>
      </c>
    </row>
    <row r="498" spans="1:2">
      <c r="A498" s="727">
        <v>40997</v>
      </c>
      <c r="B498" s="723">
        <v>21.96</v>
      </c>
    </row>
    <row r="499" spans="1:2">
      <c r="A499" s="727">
        <v>40998</v>
      </c>
      <c r="B499" s="723">
        <v>23.3</v>
      </c>
    </row>
    <row r="500" spans="1:2">
      <c r="A500" s="727">
        <v>41001</v>
      </c>
      <c r="B500" s="723">
        <v>23.2</v>
      </c>
    </row>
    <row r="501" spans="1:2">
      <c r="A501" s="727">
        <v>41002</v>
      </c>
      <c r="B501" s="723">
        <v>22.85</v>
      </c>
    </row>
    <row r="502" spans="1:2">
      <c r="A502" s="727">
        <v>41003</v>
      </c>
      <c r="B502" s="723">
        <v>23</v>
      </c>
    </row>
    <row r="503" spans="1:2">
      <c r="A503" s="727">
        <v>41004</v>
      </c>
      <c r="B503" s="723">
        <v>23.18</v>
      </c>
    </row>
    <row r="504" spans="1:2">
      <c r="A504" s="727">
        <v>41008</v>
      </c>
      <c r="B504" s="723">
        <v>23.2</v>
      </c>
    </row>
    <row r="505" spans="1:2">
      <c r="A505" s="727">
        <v>41009</v>
      </c>
      <c r="B505" s="723">
        <v>22.8</v>
      </c>
    </row>
    <row r="506" spans="1:2">
      <c r="A506" s="727">
        <v>41010</v>
      </c>
      <c r="B506" s="723">
        <v>23.8</v>
      </c>
    </row>
    <row r="507" spans="1:2">
      <c r="A507" s="727">
        <v>41011</v>
      </c>
      <c r="B507" s="723">
        <v>24</v>
      </c>
    </row>
    <row r="508" spans="1:2">
      <c r="A508" s="727">
        <v>41012</v>
      </c>
      <c r="B508" s="723">
        <v>23.5</v>
      </c>
    </row>
    <row r="509" spans="1:2">
      <c r="A509" s="727">
        <v>41015</v>
      </c>
      <c r="B509" s="723">
        <v>23.79</v>
      </c>
    </row>
    <row r="510" spans="1:2">
      <c r="A510" s="727">
        <v>41016</v>
      </c>
      <c r="B510" s="723">
        <v>23.8</v>
      </c>
    </row>
    <row r="511" spans="1:2">
      <c r="A511" s="727">
        <v>41017</v>
      </c>
      <c r="B511" s="723">
        <v>25</v>
      </c>
    </row>
    <row r="512" spans="1:2">
      <c r="A512" s="727">
        <v>41018</v>
      </c>
      <c r="B512" s="723">
        <v>24.56</v>
      </c>
    </row>
    <row r="513" spans="1:2">
      <c r="A513" s="727">
        <v>41019</v>
      </c>
      <c r="B513" s="723">
        <v>24</v>
      </c>
    </row>
    <row r="514" spans="1:2">
      <c r="A514" s="727">
        <v>41022</v>
      </c>
      <c r="B514" s="723">
        <v>24.76</v>
      </c>
    </row>
    <row r="515" spans="1:2">
      <c r="A515" s="727">
        <v>41023</v>
      </c>
      <c r="B515" s="723">
        <v>24.92</v>
      </c>
    </row>
    <row r="516" spans="1:2">
      <c r="A516" s="727">
        <v>41024</v>
      </c>
      <c r="B516" s="723">
        <v>24.5</v>
      </c>
    </row>
    <row r="517" spans="1:2">
      <c r="A517" s="727">
        <v>41025</v>
      </c>
      <c r="B517" s="723">
        <v>24.8</v>
      </c>
    </row>
    <row r="518" spans="1:2">
      <c r="A518" s="727">
        <v>41026</v>
      </c>
      <c r="B518" s="723">
        <v>24.5</v>
      </c>
    </row>
    <row r="519" spans="1:2">
      <c r="A519" s="727">
        <v>41029</v>
      </c>
      <c r="B519" s="723">
        <v>24.79</v>
      </c>
    </row>
    <row r="520" spans="1:2">
      <c r="A520" s="727">
        <v>41031</v>
      </c>
      <c r="B520" s="723">
        <v>23.96</v>
      </c>
    </row>
    <row r="521" spans="1:2">
      <c r="A521" s="727">
        <v>41032</v>
      </c>
      <c r="B521" s="723">
        <v>24.05</v>
      </c>
    </row>
    <row r="522" spans="1:2">
      <c r="A522" s="727">
        <v>41033</v>
      </c>
      <c r="B522" s="723">
        <v>24.05</v>
      </c>
    </row>
    <row r="523" spans="1:2">
      <c r="A523" s="727">
        <v>41036</v>
      </c>
      <c r="B523" s="723">
        <v>24.06</v>
      </c>
    </row>
    <row r="524" spans="1:2">
      <c r="A524" s="727">
        <v>41037</v>
      </c>
      <c r="B524" s="723">
        <v>24.5</v>
      </c>
    </row>
    <row r="525" spans="1:2">
      <c r="A525" s="727">
        <v>41038</v>
      </c>
      <c r="B525" s="723">
        <v>24.37</v>
      </c>
    </row>
    <row r="526" spans="1:2">
      <c r="A526" s="727">
        <v>41039</v>
      </c>
      <c r="B526" s="723">
        <v>24.95</v>
      </c>
    </row>
    <row r="527" spans="1:2">
      <c r="A527" s="727">
        <v>41040</v>
      </c>
      <c r="B527" s="723">
        <v>25.52</v>
      </c>
    </row>
    <row r="528" spans="1:2">
      <c r="A528" s="727">
        <v>41043</v>
      </c>
      <c r="B528" s="723">
        <v>25.46</v>
      </c>
    </row>
    <row r="529" spans="1:2">
      <c r="A529" s="727">
        <v>41044</v>
      </c>
      <c r="B529" s="723">
        <v>24.8</v>
      </c>
    </row>
    <row r="530" spans="1:2">
      <c r="A530" s="727">
        <v>41045</v>
      </c>
      <c r="B530" s="723">
        <v>24.9</v>
      </c>
    </row>
    <row r="531" spans="1:2">
      <c r="A531" s="727">
        <v>41046</v>
      </c>
      <c r="B531" s="723">
        <v>24</v>
      </c>
    </row>
    <row r="532" spans="1:2">
      <c r="A532" s="727">
        <v>41047</v>
      </c>
      <c r="B532" s="723">
        <v>23.95</v>
      </c>
    </row>
    <row r="533" spans="1:2">
      <c r="A533" s="727">
        <v>41050</v>
      </c>
      <c r="B533" s="723">
        <v>23.4</v>
      </c>
    </row>
    <row r="534" spans="1:2">
      <c r="A534" s="727">
        <v>41051</v>
      </c>
      <c r="B534" s="723">
        <v>23</v>
      </c>
    </row>
    <row r="535" spans="1:2">
      <c r="A535" s="727">
        <v>41052</v>
      </c>
      <c r="B535" s="723">
        <v>23.04</v>
      </c>
    </row>
    <row r="536" spans="1:2">
      <c r="A536" s="727">
        <v>41053</v>
      </c>
      <c r="B536" s="723">
        <v>22.65</v>
      </c>
    </row>
    <row r="537" spans="1:2">
      <c r="A537" s="727">
        <v>41054</v>
      </c>
      <c r="B537" s="723">
        <v>22.79</v>
      </c>
    </row>
    <row r="538" spans="1:2">
      <c r="A538" s="727">
        <v>41057</v>
      </c>
      <c r="B538" s="723">
        <v>23.4</v>
      </c>
    </row>
    <row r="539" spans="1:2">
      <c r="A539" s="727">
        <v>41058</v>
      </c>
      <c r="B539" s="723">
        <v>23.7</v>
      </c>
    </row>
    <row r="540" spans="1:2">
      <c r="A540" s="727">
        <v>41059</v>
      </c>
      <c r="B540" s="723">
        <v>23.65</v>
      </c>
    </row>
    <row r="541" spans="1:2">
      <c r="A541" s="727">
        <v>41060</v>
      </c>
      <c r="B541" s="723">
        <v>24.75</v>
      </c>
    </row>
    <row r="542" spans="1:2">
      <c r="A542" s="727">
        <v>41061</v>
      </c>
      <c r="B542" s="723">
        <v>24.6</v>
      </c>
    </row>
    <row r="543" spans="1:2">
      <c r="A543" s="727">
        <v>41064</v>
      </c>
      <c r="B543" s="723">
        <v>24.05</v>
      </c>
    </row>
    <row r="544" spans="1:2">
      <c r="A544" s="727">
        <v>41065</v>
      </c>
      <c r="B544" s="723">
        <v>24.01</v>
      </c>
    </row>
    <row r="545" spans="1:2">
      <c r="A545" s="727">
        <v>41066</v>
      </c>
      <c r="B545" s="723">
        <v>24.4</v>
      </c>
    </row>
    <row r="546" spans="1:2">
      <c r="A546" s="727">
        <v>41068</v>
      </c>
      <c r="B546" s="723">
        <v>24.55</v>
      </c>
    </row>
    <row r="547" spans="1:2">
      <c r="A547" s="727">
        <v>41071</v>
      </c>
      <c r="B547" s="723">
        <v>24.8</v>
      </c>
    </row>
    <row r="548" spans="1:2">
      <c r="A548" s="727">
        <v>41072</v>
      </c>
      <c r="B548" s="723">
        <v>24.78</v>
      </c>
    </row>
    <row r="549" spans="1:2">
      <c r="A549" s="727">
        <v>41073</v>
      </c>
      <c r="B549" s="723">
        <v>25.38</v>
      </c>
    </row>
    <row r="550" spans="1:2">
      <c r="A550" s="727">
        <v>41074</v>
      </c>
      <c r="B550" s="723">
        <v>25.45</v>
      </c>
    </row>
    <row r="551" spans="1:2">
      <c r="A551" s="727">
        <v>41075</v>
      </c>
      <c r="B551" s="723">
        <v>26</v>
      </c>
    </row>
    <row r="552" spans="1:2">
      <c r="A552" s="727">
        <v>41078</v>
      </c>
      <c r="B552" s="723">
        <v>25.42</v>
      </c>
    </row>
    <row r="553" spans="1:2">
      <c r="A553" s="727">
        <v>41079</v>
      </c>
      <c r="B553" s="723">
        <v>26.13</v>
      </c>
    </row>
    <row r="554" spans="1:2">
      <c r="A554" s="727">
        <v>41080</v>
      </c>
      <c r="B554" s="723">
        <v>25.35</v>
      </c>
    </row>
    <row r="555" spans="1:2">
      <c r="A555" s="727">
        <v>41081</v>
      </c>
      <c r="B555" s="723">
        <v>25.2</v>
      </c>
    </row>
    <row r="556" spans="1:2">
      <c r="A556" s="727">
        <v>41082</v>
      </c>
      <c r="B556" s="723">
        <v>25.28</v>
      </c>
    </row>
    <row r="557" spans="1:2">
      <c r="A557" s="727">
        <v>41085</v>
      </c>
      <c r="B557" s="723">
        <v>25.3</v>
      </c>
    </row>
    <row r="558" spans="1:2">
      <c r="A558" s="727">
        <v>41086</v>
      </c>
      <c r="B558" s="723">
        <v>25.45</v>
      </c>
    </row>
    <row r="559" spans="1:2">
      <c r="A559" s="727">
        <v>41087</v>
      </c>
      <c r="B559" s="723">
        <v>25.87</v>
      </c>
    </row>
    <row r="560" spans="1:2">
      <c r="A560" s="727">
        <v>41088</v>
      </c>
      <c r="B560" s="723">
        <v>25.74</v>
      </c>
    </row>
    <row r="561" spans="1:2">
      <c r="A561" s="727">
        <v>41089</v>
      </c>
      <c r="B561" s="723">
        <v>27.6</v>
      </c>
    </row>
    <row r="562" spans="1:2">
      <c r="A562" s="727">
        <v>41092</v>
      </c>
      <c r="B562" s="723">
        <v>26.95</v>
      </c>
    </row>
    <row r="563" spans="1:2">
      <c r="A563" s="727">
        <v>41093</v>
      </c>
      <c r="B563" s="723">
        <v>27.41</v>
      </c>
    </row>
    <row r="564" spans="1:2">
      <c r="A564" s="727">
        <v>41094</v>
      </c>
      <c r="B564" s="723">
        <v>27.5</v>
      </c>
    </row>
    <row r="565" spans="1:2">
      <c r="A565" s="727">
        <v>41095</v>
      </c>
      <c r="B565" s="723">
        <v>27</v>
      </c>
    </row>
    <row r="566" spans="1:2">
      <c r="A566" s="727">
        <v>41096</v>
      </c>
      <c r="B566" s="723">
        <v>26.77</v>
      </c>
    </row>
    <row r="567" spans="1:2">
      <c r="A567" s="727">
        <v>41100</v>
      </c>
      <c r="B567" s="723">
        <v>26.84</v>
      </c>
    </row>
    <row r="568" spans="1:2">
      <c r="A568" s="727">
        <v>41101</v>
      </c>
      <c r="B568" s="723">
        <v>26.72</v>
      </c>
    </row>
    <row r="569" spans="1:2">
      <c r="A569" s="727">
        <v>41102</v>
      </c>
      <c r="B569" s="723">
        <v>26.72</v>
      </c>
    </row>
    <row r="570" spans="1:2">
      <c r="A570" s="727">
        <v>41103</v>
      </c>
      <c r="B570" s="723">
        <v>27.8</v>
      </c>
    </row>
    <row r="571" spans="1:2">
      <c r="A571" s="727">
        <v>41106</v>
      </c>
      <c r="B571" s="723">
        <v>28.1</v>
      </c>
    </row>
    <row r="572" spans="1:2">
      <c r="A572" s="727">
        <v>41107</v>
      </c>
      <c r="B572" s="723">
        <v>26.8</v>
      </c>
    </row>
    <row r="573" spans="1:2">
      <c r="A573" s="727">
        <v>41108</v>
      </c>
      <c r="B573" s="723">
        <v>26.55</v>
      </c>
    </row>
    <row r="574" spans="1:2">
      <c r="A574" s="727">
        <v>41109</v>
      </c>
      <c r="B574" s="723">
        <v>25.8</v>
      </c>
    </row>
    <row r="575" spans="1:2">
      <c r="A575" s="727">
        <v>41110</v>
      </c>
      <c r="B575" s="723">
        <v>26.4</v>
      </c>
    </row>
    <row r="576" spans="1:2">
      <c r="A576" s="727">
        <v>41113</v>
      </c>
      <c r="B576" s="723">
        <v>26.2</v>
      </c>
    </row>
    <row r="577" spans="1:2">
      <c r="A577" s="727">
        <v>41114</v>
      </c>
      <c r="B577" s="723">
        <v>26.99</v>
      </c>
    </row>
    <row r="578" spans="1:2">
      <c r="A578" s="727">
        <v>41115</v>
      </c>
      <c r="B578" s="723">
        <v>26.9</v>
      </c>
    </row>
    <row r="579" spans="1:2">
      <c r="A579" s="727">
        <v>41116</v>
      </c>
      <c r="B579" s="723">
        <v>26.89</v>
      </c>
    </row>
    <row r="580" spans="1:2">
      <c r="A580" s="727">
        <v>41117</v>
      </c>
      <c r="B580" s="723">
        <v>27.3</v>
      </c>
    </row>
    <row r="581" spans="1:2">
      <c r="A581" s="727">
        <v>41120</v>
      </c>
      <c r="B581" s="723">
        <v>27.99</v>
      </c>
    </row>
    <row r="582" spans="1:2">
      <c r="A582" s="727">
        <v>41121</v>
      </c>
      <c r="B582" s="723">
        <v>27.63</v>
      </c>
    </row>
    <row r="583" spans="1:2">
      <c r="A583" s="727">
        <v>41122</v>
      </c>
      <c r="B583" s="723">
        <v>28.58</v>
      </c>
    </row>
    <row r="584" spans="1:2">
      <c r="A584" s="727">
        <v>41123</v>
      </c>
      <c r="B584" s="723">
        <v>28</v>
      </c>
    </row>
    <row r="585" spans="1:2">
      <c r="A585" s="727">
        <v>41124</v>
      </c>
      <c r="B585" s="723">
        <v>28.45</v>
      </c>
    </row>
    <row r="586" spans="1:2">
      <c r="A586" s="727">
        <v>41127</v>
      </c>
      <c r="B586" s="723">
        <v>28.89</v>
      </c>
    </row>
    <row r="587" spans="1:2">
      <c r="A587" s="727">
        <v>41128</v>
      </c>
      <c r="B587" s="723">
        <v>29</v>
      </c>
    </row>
    <row r="588" spans="1:2">
      <c r="A588" s="727">
        <v>41129</v>
      </c>
      <c r="B588" s="723">
        <v>29.69</v>
      </c>
    </row>
    <row r="589" spans="1:2">
      <c r="A589" s="727">
        <v>41130</v>
      </c>
      <c r="B589" s="723">
        <v>28.5</v>
      </c>
    </row>
    <row r="590" spans="1:2">
      <c r="A590" s="727">
        <v>41131</v>
      </c>
      <c r="B590" s="723">
        <v>28</v>
      </c>
    </row>
    <row r="591" spans="1:2">
      <c r="A591" s="727">
        <v>41134</v>
      </c>
      <c r="B591" s="723">
        <v>29.05</v>
      </c>
    </row>
    <row r="592" spans="1:2">
      <c r="A592" s="727">
        <v>41135</v>
      </c>
      <c r="B592" s="723">
        <v>29.2</v>
      </c>
    </row>
    <row r="593" spans="1:2">
      <c r="A593" s="727">
        <v>41136</v>
      </c>
      <c r="B593" s="723">
        <v>28.3</v>
      </c>
    </row>
    <row r="594" spans="1:2">
      <c r="A594" s="727">
        <v>41137</v>
      </c>
      <c r="B594" s="723">
        <v>29.05</v>
      </c>
    </row>
    <row r="595" spans="1:2">
      <c r="A595" s="727">
        <v>41138</v>
      </c>
      <c r="B595" s="723">
        <v>28.95</v>
      </c>
    </row>
    <row r="596" spans="1:2">
      <c r="A596" s="727">
        <v>41141</v>
      </c>
      <c r="B596" s="723">
        <v>29.3</v>
      </c>
    </row>
    <row r="597" spans="1:2">
      <c r="A597" s="727">
        <v>41142</v>
      </c>
      <c r="B597" s="723">
        <v>29.25</v>
      </c>
    </row>
    <row r="598" spans="1:2">
      <c r="A598" s="727">
        <v>41143</v>
      </c>
      <c r="B598" s="723">
        <v>29</v>
      </c>
    </row>
    <row r="599" spans="1:2">
      <c r="A599" s="727">
        <v>41144</v>
      </c>
      <c r="B599" s="723">
        <v>28.25</v>
      </c>
    </row>
    <row r="600" spans="1:2">
      <c r="A600" s="727">
        <v>41145</v>
      </c>
      <c r="B600" s="723">
        <v>28.56</v>
      </c>
    </row>
    <row r="601" spans="1:2">
      <c r="A601" s="727">
        <v>41148</v>
      </c>
      <c r="B601" s="723">
        <v>29.25</v>
      </c>
    </row>
    <row r="602" spans="1:2">
      <c r="A602" s="727">
        <v>41149</v>
      </c>
      <c r="B602" s="723">
        <v>28.8</v>
      </c>
    </row>
    <row r="603" spans="1:2">
      <c r="A603" s="727">
        <v>41150</v>
      </c>
      <c r="B603" s="723">
        <v>29.13</v>
      </c>
    </row>
    <row r="604" spans="1:2">
      <c r="A604" s="727">
        <v>41151</v>
      </c>
      <c r="B604" s="723">
        <v>29.67</v>
      </c>
    </row>
    <row r="605" spans="1:2">
      <c r="A605" s="727">
        <v>41152</v>
      </c>
      <c r="B605" s="723">
        <v>30</v>
      </c>
    </row>
    <row r="606" spans="1:2">
      <c r="A606" s="727">
        <v>41155</v>
      </c>
      <c r="B606" s="723">
        <v>29.6</v>
      </c>
    </row>
    <row r="607" spans="1:2">
      <c r="A607" s="727">
        <v>41156</v>
      </c>
      <c r="B607" s="723">
        <v>29.38</v>
      </c>
    </row>
    <row r="608" spans="1:2">
      <c r="A608" s="727">
        <v>41157</v>
      </c>
      <c r="B608" s="723">
        <v>28.95</v>
      </c>
    </row>
    <row r="609" spans="1:2">
      <c r="A609" s="727">
        <v>41158</v>
      </c>
      <c r="B609" s="723">
        <v>28.7</v>
      </c>
    </row>
    <row r="610" spans="1:2">
      <c r="A610" s="727">
        <v>41162</v>
      </c>
      <c r="B610" s="723">
        <v>28.94</v>
      </c>
    </row>
    <row r="611" spans="1:2">
      <c r="A611" s="727">
        <v>41163</v>
      </c>
      <c r="B611" s="723">
        <v>28.68</v>
      </c>
    </row>
    <row r="612" spans="1:2">
      <c r="A612" s="727">
        <v>41164</v>
      </c>
      <c r="B612" s="723">
        <v>27.53</v>
      </c>
    </row>
    <row r="613" spans="1:2">
      <c r="A613" s="727">
        <v>41165</v>
      </c>
      <c r="B613" s="723">
        <v>27.5</v>
      </c>
    </row>
    <row r="614" spans="1:2">
      <c r="A614" s="727">
        <v>41166</v>
      </c>
      <c r="B614" s="723">
        <v>26.76</v>
      </c>
    </row>
    <row r="615" spans="1:2">
      <c r="A615" s="727">
        <v>41169</v>
      </c>
      <c r="B615" s="723">
        <v>27.4</v>
      </c>
    </row>
    <row r="616" spans="1:2">
      <c r="A616" s="727">
        <v>41170</v>
      </c>
      <c r="B616" s="723">
        <v>27.58</v>
      </c>
    </row>
    <row r="617" spans="1:2">
      <c r="A617" s="727">
        <v>41171</v>
      </c>
      <c r="B617" s="723">
        <v>28.3</v>
      </c>
    </row>
    <row r="618" spans="1:2">
      <c r="A618" s="727">
        <v>41172</v>
      </c>
      <c r="B618" s="723">
        <v>28.35</v>
      </c>
    </row>
    <row r="619" spans="1:2">
      <c r="A619" s="727">
        <v>41173</v>
      </c>
      <c r="B619" s="723">
        <v>28.45</v>
      </c>
    </row>
    <row r="620" spans="1:2">
      <c r="A620" s="727">
        <v>41176</v>
      </c>
      <c r="B620" s="723">
        <v>28.6</v>
      </c>
    </row>
    <row r="621" spans="1:2">
      <c r="A621" s="727">
        <v>41177</v>
      </c>
      <c r="B621" s="723">
        <v>28.52</v>
      </c>
    </row>
    <row r="622" spans="1:2">
      <c r="A622" s="727">
        <v>41178</v>
      </c>
      <c r="B622" s="723">
        <v>28.5</v>
      </c>
    </row>
    <row r="623" spans="1:2">
      <c r="A623" s="727">
        <v>41179</v>
      </c>
      <c r="B623" s="723">
        <v>28.64</v>
      </c>
    </row>
    <row r="624" spans="1:2">
      <c r="A624" s="727">
        <v>41180</v>
      </c>
      <c r="B624" s="723">
        <v>29.3</v>
      </c>
    </row>
    <row r="625" spans="1:2">
      <c r="A625" s="727">
        <v>41183</v>
      </c>
      <c r="B625" s="723">
        <v>29.15</v>
      </c>
    </row>
    <row r="626" spans="1:2">
      <c r="A626" s="727">
        <v>41184</v>
      </c>
      <c r="B626" s="723">
        <v>29.9</v>
      </c>
    </row>
    <row r="627" spans="1:2">
      <c r="A627" s="727">
        <v>41185</v>
      </c>
      <c r="B627" s="723">
        <v>30.51</v>
      </c>
    </row>
    <row r="628" spans="1:2">
      <c r="A628" s="727">
        <v>41186</v>
      </c>
      <c r="B628" s="723">
        <v>30.88</v>
      </c>
    </row>
    <row r="629" spans="1:2">
      <c r="A629" s="727">
        <v>41187</v>
      </c>
      <c r="B629" s="723">
        <v>31.6</v>
      </c>
    </row>
    <row r="630" spans="1:2">
      <c r="A630" s="727">
        <v>41190</v>
      </c>
      <c r="B630" s="723">
        <v>31.2</v>
      </c>
    </row>
    <row r="631" spans="1:2">
      <c r="A631" s="727">
        <v>41191</v>
      </c>
      <c r="B631" s="723">
        <v>30.65</v>
      </c>
    </row>
    <row r="632" spans="1:2">
      <c r="A632" s="727">
        <v>41192</v>
      </c>
      <c r="B632" s="723">
        <v>31.15</v>
      </c>
    </row>
    <row r="633" spans="1:2">
      <c r="A633" s="727">
        <v>41193</v>
      </c>
      <c r="B633" s="723">
        <v>32</v>
      </c>
    </row>
    <row r="634" spans="1:2">
      <c r="A634" s="727">
        <v>41197</v>
      </c>
      <c r="B634" s="723">
        <v>32.14</v>
      </c>
    </row>
    <row r="635" spans="1:2">
      <c r="A635" s="727">
        <v>41198</v>
      </c>
      <c r="B635" s="723">
        <v>32.25</v>
      </c>
    </row>
    <row r="636" spans="1:2">
      <c r="A636" s="727">
        <v>41199</v>
      </c>
      <c r="B636" s="723">
        <v>32</v>
      </c>
    </row>
    <row r="637" spans="1:2">
      <c r="A637" s="727">
        <v>41200</v>
      </c>
      <c r="B637" s="723">
        <v>32.5</v>
      </c>
    </row>
    <row r="638" spans="1:2">
      <c r="A638" s="727">
        <v>41201</v>
      </c>
      <c r="B638" s="723">
        <v>32.15</v>
      </c>
    </row>
    <row r="639" spans="1:2">
      <c r="A639" s="727">
        <v>41204</v>
      </c>
      <c r="B639" s="723">
        <v>32.17</v>
      </c>
    </row>
    <row r="640" spans="1:2">
      <c r="A640" s="727">
        <v>41205</v>
      </c>
      <c r="B640" s="723">
        <v>30.89</v>
      </c>
    </row>
    <row r="641" spans="1:2">
      <c r="A641" s="727">
        <v>41206</v>
      </c>
      <c r="B641" s="723">
        <v>30.85</v>
      </c>
    </row>
    <row r="642" spans="1:2">
      <c r="A642" s="727">
        <v>41207</v>
      </c>
      <c r="B642" s="723">
        <v>30.85</v>
      </c>
    </row>
    <row r="643" spans="1:2">
      <c r="A643" s="727">
        <v>41208</v>
      </c>
      <c r="B643" s="723">
        <v>30.79</v>
      </c>
    </row>
    <row r="644" spans="1:2">
      <c r="A644" s="727">
        <v>41211</v>
      </c>
      <c r="B644" s="723">
        <v>31.29</v>
      </c>
    </row>
    <row r="645" spans="1:2">
      <c r="A645" s="727">
        <v>41212</v>
      </c>
      <c r="B645" s="723">
        <v>31.65</v>
      </c>
    </row>
    <row r="646" spans="1:2">
      <c r="A646" s="727">
        <v>41213</v>
      </c>
      <c r="B646" s="723">
        <v>31.14</v>
      </c>
    </row>
    <row r="647" spans="1:2">
      <c r="A647" s="727">
        <v>41214</v>
      </c>
      <c r="B647" s="723">
        <v>30.89</v>
      </c>
    </row>
    <row r="648" spans="1:2">
      <c r="A648" s="727">
        <v>41218</v>
      </c>
      <c r="B648" s="723">
        <v>30.5</v>
      </c>
    </row>
    <row r="649" spans="1:2">
      <c r="A649" s="727">
        <v>41219</v>
      </c>
      <c r="B649" s="723">
        <v>29.75</v>
      </c>
    </row>
    <row r="650" spans="1:2">
      <c r="A650" s="727">
        <v>41220</v>
      </c>
      <c r="B650" s="723">
        <v>29.4</v>
      </c>
    </row>
    <row r="651" spans="1:2">
      <c r="A651" s="727">
        <v>41221</v>
      </c>
      <c r="B651" s="723">
        <v>30.6</v>
      </c>
    </row>
    <row r="652" spans="1:2">
      <c r="A652" s="727">
        <v>41222</v>
      </c>
      <c r="B652" s="723">
        <v>30.16</v>
      </c>
    </row>
    <row r="653" spans="1:2">
      <c r="A653" s="727">
        <v>41225</v>
      </c>
      <c r="B653" s="723">
        <v>30</v>
      </c>
    </row>
    <row r="654" spans="1:2">
      <c r="A654" s="727">
        <v>41226</v>
      </c>
      <c r="B654" s="723">
        <v>29.82</v>
      </c>
    </row>
    <row r="655" spans="1:2">
      <c r="A655" s="727">
        <v>41227</v>
      </c>
      <c r="B655" s="723">
        <v>29.45</v>
      </c>
    </row>
    <row r="656" spans="1:2">
      <c r="A656" s="727">
        <v>41229</v>
      </c>
      <c r="B656" s="723">
        <v>30.36</v>
      </c>
    </row>
    <row r="657" spans="1:2">
      <c r="A657" s="727">
        <v>41232</v>
      </c>
      <c r="B657" s="723">
        <v>30.54</v>
      </c>
    </row>
    <row r="658" spans="1:2">
      <c r="A658" s="727">
        <v>41234</v>
      </c>
      <c r="B658" s="723">
        <v>30.5</v>
      </c>
    </row>
    <row r="659" spans="1:2">
      <c r="A659" s="727">
        <v>41235</v>
      </c>
      <c r="B659" s="723">
        <v>30.9</v>
      </c>
    </row>
    <row r="660" spans="1:2">
      <c r="A660" s="727">
        <v>41236</v>
      </c>
      <c r="B660" s="723">
        <v>31</v>
      </c>
    </row>
    <row r="661" spans="1:2">
      <c r="A661" s="727">
        <v>41239</v>
      </c>
      <c r="B661" s="723">
        <v>30.6</v>
      </c>
    </row>
    <row r="662" spans="1:2">
      <c r="A662" s="727">
        <v>41240</v>
      </c>
      <c r="B662" s="723">
        <v>30.55</v>
      </c>
    </row>
    <row r="663" spans="1:2">
      <c r="A663" s="727">
        <v>41241</v>
      </c>
      <c r="B663" s="723">
        <v>30.45</v>
      </c>
    </row>
    <row r="664" spans="1:2">
      <c r="A664" s="727">
        <v>41242</v>
      </c>
      <c r="B664" s="723">
        <v>31</v>
      </c>
    </row>
    <row r="665" spans="1:2">
      <c r="A665" s="727">
        <v>41243</v>
      </c>
      <c r="B665" s="723">
        <v>31.45</v>
      </c>
    </row>
    <row r="666" spans="1:2">
      <c r="A666" s="727">
        <v>41246</v>
      </c>
      <c r="B666" s="723">
        <v>31.14</v>
      </c>
    </row>
    <row r="667" spans="1:2">
      <c r="A667" s="727">
        <v>41247</v>
      </c>
      <c r="B667" s="723">
        <v>30.68</v>
      </c>
    </row>
    <row r="668" spans="1:2">
      <c r="A668" s="727">
        <v>41248</v>
      </c>
      <c r="B668" s="723">
        <v>30.57</v>
      </c>
    </row>
    <row r="669" spans="1:2">
      <c r="A669" s="727">
        <v>41249</v>
      </c>
      <c r="B669" s="723">
        <v>30.99</v>
      </c>
    </row>
    <row r="670" spans="1:2">
      <c r="A670" s="727">
        <v>41250</v>
      </c>
      <c r="B670" s="723">
        <v>30.53</v>
      </c>
    </row>
    <row r="671" spans="1:2">
      <c r="A671" s="727">
        <v>41253</v>
      </c>
      <c r="B671" s="723">
        <v>30.53</v>
      </c>
    </row>
    <row r="672" spans="1:2">
      <c r="A672" s="727">
        <v>41254</v>
      </c>
      <c r="B672" s="723">
        <v>31</v>
      </c>
    </row>
    <row r="673" spans="1:2">
      <c r="A673" s="727">
        <v>41255</v>
      </c>
      <c r="B673" s="723">
        <v>30.8</v>
      </c>
    </row>
    <row r="674" spans="1:2">
      <c r="A674" s="727">
        <v>41256</v>
      </c>
      <c r="B674" s="723">
        <v>30.55</v>
      </c>
    </row>
    <row r="675" spans="1:2">
      <c r="A675" s="727">
        <v>41257</v>
      </c>
      <c r="B675" s="723">
        <v>31.05</v>
      </c>
    </row>
    <row r="676" spans="1:2">
      <c r="A676" s="727">
        <v>41260</v>
      </c>
      <c r="B676" s="723">
        <v>30.89</v>
      </c>
    </row>
    <row r="677" spans="1:2">
      <c r="A677" s="727">
        <v>41261</v>
      </c>
      <c r="B677" s="723">
        <v>31.32</v>
      </c>
    </row>
    <row r="678" spans="1:2">
      <c r="A678" s="727">
        <v>41262</v>
      </c>
      <c r="B678" s="723">
        <v>30.95</v>
      </c>
    </row>
    <row r="679" spans="1:2">
      <c r="A679" s="727">
        <v>41263</v>
      </c>
      <c r="B679" s="723">
        <v>31.98</v>
      </c>
    </row>
    <row r="680" spans="1:2">
      <c r="A680" s="727">
        <v>41264</v>
      </c>
      <c r="B680" s="723">
        <v>32.4</v>
      </c>
    </row>
    <row r="681" spans="1:2">
      <c r="A681" s="727">
        <v>41269</v>
      </c>
      <c r="B681" s="723">
        <v>32.29</v>
      </c>
    </row>
    <row r="682" spans="1:2">
      <c r="A682" s="727">
        <v>41270</v>
      </c>
      <c r="B682" s="723">
        <v>33.4</v>
      </c>
    </row>
    <row r="683" spans="1:2">
      <c r="A683" s="727">
        <v>41271</v>
      </c>
      <c r="B683" s="723">
        <v>34</v>
      </c>
    </row>
    <row r="684" spans="1:2">
      <c r="A684" s="727">
        <v>41276</v>
      </c>
      <c r="B684" s="723">
        <v>33.35</v>
      </c>
    </row>
    <row r="685" spans="1:2">
      <c r="A685" s="727">
        <v>41277</v>
      </c>
      <c r="B685" s="723">
        <v>32.9</v>
      </c>
    </row>
    <row r="686" spans="1:2">
      <c r="A686" s="727">
        <v>41278</v>
      </c>
      <c r="B686" s="723">
        <v>33.799999999999997</v>
      </c>
    </row>
    <row r="687" spans="1:2">
      <c r="A687" s="727">
        <v>41281</v>
      </c>
      <c r="B687" s="723">
        <v>33.04</v>
      </c>
    </row>
    <row r="688" spans="1:2">
      <c r="A688" s="727">
        <v>41282</v>
      </c>
      <c r="B688" s="723">
        <v>33.19</v>
      </c>
    </row>
    <row r="689" spans="1:2">
      <c r="A689" s="727">
        <v>41283</v>
      </c>
      <c r="B689" s="723">
        <v>33.83</v>
      </c>
    </row>
    <row r="690" spans="1:2">
      <c r="A690" s="727">
        <v>41284</v>
      </c>
      <c r="B690" s="723">
        <v>32.83</v>
      </c>
    </row>
    <row r="691" spans="1:2">
      <c r="A691" s="727">
        <v>41285</v>
      </c>
      <c r="B691" s="723">
        <v>32.75</v>
      </c>
    </row>
    <row r="692" spans="1:2">
      <c r="A692" s="727">
        <v>41288</v>
      </c>
      <c r="B692" s="723">
        <v>32.700000000000003</v>
      </c>
    </row>
    <row r="693" spans="1:2">
      <c r="A693" s="727">
        <v>41289</v>
      </c>
      <c r="B693" s="723">
        <v>32.200000000000003</v>
      </c>
    </row>
    <row r="694" spans="1:2">
      <c r="A694" s="727">
        <v>41290</v>
      </c>
      <c r="B694" s="723">
        <v>32.979999999999997</v>
      </c>
    </row>
    <row r="695" spans="1:2">
      <c r="A695" s="727">
        <v>41291</v>
      </c>
      <c r="B695" s="723">
        <v>33.200000000000003</v>
      </c>
    </row>
    <row r="696" spans="1:2">
      <c r="A696" s="727">
        <v>41292</v>
      </c>
      <c r="B696" s="723">
        <v>33.79</v>
      </c>
    </row>
    <row r="697" spans="1:2">
      <c r="A697" s="727">
        <v>41295</v>
      </c>
      <c r="B697" s="723">
        <v>33.9</v>
      </c>
    </row>
    <row r="698" spans="1:2">
      <c r="A698" s="727">
        <v>41296</v>
      </c>
      <c r="B698" s="723">
        <v>33.1</v>
      </c>
    </row>
    <row r="699" spans="1:2">
      <c r="A699" s="727">
        <v>41297</v>
      </c>
      <c r="B699" s="723">
        <v>32.78</v>
      </c>
    </row>
    <row r="700" spans="1:2">
      <c r="A700" s="727">
        <v>41298</v>
      </c>
      <c r="B700" s="723">
        <v>32.4</v>
      </c>
    </row>
    <row r="701" spans="1:2">
      <c r="A701" s="727">
        <v>41302</v>
      </c>
      <c r="B701" s="723">
        <v>31.9</v>
      </c>
    </row>
    <row r="702" spans="1:2">
      <c r="A702" s="727">
        <v>41303</v>
      </c>
      <c r="B702" s="723">
        <v>31.91</v>
      </c>
    </row>
    <row r="703" spans="1:2">
      <c r="A703" s="727">
        <v>41304</v>
      </c>
      <c r="B703" s="723">
        <v>32.25</v>
      </c>
    </row>
    <row r="704" spans="1:2">
      <c r="A704" s="727">
        <v>41305</v>
      </c>
      <c r="B704" s="723">
        <v>33.5</v>
      </c>
    </row>
    <row r="705" spans="1:2">
      <c r="A705" s="727">
        <v>41306</v>
      </c>
      <c r="B705" s="723">
        <v>33.32</v>
      </c>
    </row>
    <row r="706" spans="1:2">
      <c r="A706" s="727">
        <v>41309</v>
      </c>
      <c r="B706" s="723">
        <v>32.869999999999997</v>
      </c>
    </row>
    <row r="707" spans="1:2">
      <c r="A707" s="727">
        <v>41310</v>
      </c>
      <c r="B707" s="723">
        <v>32.619999999999997</v>
      </c>
    </row>
    <row r="708" spans="1:2">
      <c r="A708" s="727">
        <v>41311</v>
      </c>
      <c r="B708" s="723">
        <v>33.21</v>
      </c>
    </row>
    <row r="709" spans="1:2">
      <c r="A709" s="727">
        <v>41312</v>
      </c>
      <c r="B709" s="723">
        <v>33.6</v>
      </c>
    </row>
    <row r="710" spans="1:2">
      <c r="A710" s="727">
        <v>41313</v>
      </c>
      <c r="B710" s="723">
        <v>33.5</v>
      </c>
    </row>
    <row r="711" spans="1:2">
      <c r="A711" s="727">
        <v>41318</v>
      </c>
      <c r="B711" s="723">
        <v>33.4</v>
      </c>
    </row>
    <row r="712" spans="1:2">
      <c r="A712" s="727">
        <v>41319</v>
      </c>
      <c r="B712" s="723">
        <v>32.799999999999997</v>
      </c>
    </row>
    <row r="713" spans="1:2">
      <c r="A713" s="727">
        <v>41320</v>
      </c>
      <c r="B713" s="723">
        <v>33.200000000000003</v>
      </c>
    </row>
    <row r="714" spans="1:2">
      <c r="A714" s="727">
        <v>41323</v>
      </c>
      <c r="B714" s="723">
        <v>33.020000000000003</v>
      </c>
    </row>
    <row r="715" spans="1:2">
      <c r="A715" s="727">
        <v>41324</v>
      </c>
      <c r="B715" s="723">
        <v>33.25</v>
      </c>
    </row>
    <row r="716" spans="1:2">
      <c r="A716" s="727">
        <v>41325</v>
      </c>
      <c r="B716" s="723">
        <v>32.770000000000003</v>
      </c>
    </row>
    <row r="717" spans="1:2">
      <c r="A717" s="727">
        <v>41326</v>
      </c>
      <c r="B717" s="723">
        <v>32.94</v>
      </c>
    </row>
    <row r="718" spans="1:2">
      <c r="A718" s="727">
        <v>41327</v>
      </c>
      <c r="B718" s="723">
        <v>33.6</v>
      </c>
    </row>
    <row r="719" spans="1:2">
      <c r="A719" s="727">
        <v>41330</v>
      </c>
      <c r="B719" s="723">
        <v>33.049999999999997</v>
      </c>
    </row>
    <row r="720" spans="1:2">
      <c r="A720" s="727">
        <v>41331</v>
      </c>
      <c r="B720" s="723">
        <v>32.409999999999997</v>
      </c>
    </row>
    <row r="721" spans="1:2">
      <c r="A721" s="727">
        <v>41332</v>
      </c>
      <c r="B721" s="723">
        <v>32.200000000000003</v>
      </c>
    </row>
    <row r="722" spans="1:2">
      <c r="A722" s="727">
        <v>41333</v>
      </c>
      <c r="B722" s="723">
        <v>32.159999999999997</v>
      </c>
    </row>
    <row r="723" spans="1:2">
      <c r="A723" s="727">
        <v>41334</v>
      </c>
      <c r="B723" s="723">
        <v>32.24</v>
      </c>
    </row>
    <row r="724" spans="1:2">
      <c r="A724" s="727">
        <v>41337</v>
      </c>
      <c r="B724" s="723">
        <v>31.8</v>
      </c>
    </row>
    <row r="725" spans="1:2">
      <c r="A725" s="727">
        <v>41338</v>
      </c>
      <c r="B725" s="723">
        <v>32</v>
      </c>
    </row>
    <row r="726" spans="1:2">
      <c r="A726" s="727">
        <v>41339</v>
      </c>
      <c r="B726" s="723">
        <v>32.19</v>
      </c>
    </row>
    <row r="727" spans="1:2">
      <c r="A727" s="727">
        <v>41340</v>
      </c>
      <c r="B727" s="723">
        <v>31</v>
      </c>
    </row>
    <row r="728" spans="1:2">
      <c r="A728" s="727">
        <v>41341</v>
      </c>
      <c r="B728" s="723">
        <v>30.4</v>
      </c>
    </row>
    <row r="729" spans="1:2">
      <c r="A729" s="727">
        <v>41344</v>
      </c>
      <c r="B729" s="723">
        <v>30.2</v>
      </c>
    </row>
    <row r="730" spans="1:2">
      <c r="A730" s="727">
        <v>41345</v>
      </c>
      <c r="B730" s="723">
        <v>31.6</v>
      </c>
    </row>
    <row r="731" spans="1:2">
      <c r="A731" s="727">
        <v>41346</v>
      </c>
      <c r="B731" s="723">
        <v>31.55</v>
      </c>
    </row>
    <row r="732" spans="1:2">
      <c r="A732" s="727">
        <v>41347</v>
      </c>
      <c r="B732" s="723">
        <v>31.8</v>
      </c>
    </row>
    <row r="733" spans="1:2">
      <c r="A733" s="727">
        <v>41348</v>
      </c>
      <c r="B733" s="723">
        <v>31.72</v>
      </c>
    </row>
    <row r="734" spans="1:2">
      <c r="A734" s="727">
        <v>41351</v>
      </c>
      <c r="B734" s="723">
        <v>31.78</v>
      </c>
    </row>
    <row r="735" spans="1:2">
      <c r="A735" s="727">
        <v>41352</v>
      </c>
      <c r="B735" s="723">
        <v>31.97</v>
      </c>
    </row>
    <row r="736" spans="1:2">
      <c r="A736" s="727">
        <v>41353</v>
      </c>
      <c r="B736" s="723">
        <v>32.25</v>
      </c>
    </row>
    <row r="737" spans="1:2">
      <c r="A737" s="727">
        <v>41354</v>
      </c>
      <c r="B737" s="723">
        <v>31.98</v>
      </c>
    </row>
    <row r="738" spans="1:2">
      <c r="A738" s="727">
        <v>41355</v>
      </c>
      <c r="B738" s="723">
        <v>31.65</v>
      </c>
    </row>
    <row r="739" spans="1:2">
      <c r="A739" s="727">
        <v>41358</v>
      </c>
      <c r="B739" s="723">
        <v>31.99</v>
      </c>
    </row>
    <row r="740" spans="1:2">
      <c r="A740" s="727">
        <v>41359</v>
      </c>
      <c r="B740" s="723">
        <v>31.9</v>
      </c>
    </row>
    <row r="741" spans="1:2">
      <c r="A741" s="727">
        <v>41360</v>
      </c>
      <c r="B741" s="723">
        <v>32.020000000000003</v>
      </c>
    </row>
    <row r="742" spans="1:2">
      <c r="A742" s="727">
        <v>41361</v>
      </c>
      <c r="B742" s="723">
        <v>32.6</v>
      </c>
    </row>
    <row r="743" spans="1:2">
      <c r="A743" s="727">
        <v>41365</v>
      </c>
      <c r="B743" s="723">
        <v>31.69</v>
      </c>
    </row>
    <row r="744" spans="1:2">
      <c r="A744" s="727">
        <v>41366</v>
      </c>
      <c r="B744" s="723">
        <v>32</v>
      </c>
    </row>
    <row r="745" spans="1:2">
      <c r="A745" s="727">
        <v>41367</v>
      </c>
      <c r="B745" s="723">
        <v>32.369999999999997</v>
      </c>
    </row>
    <row r="746" spans="1:2">
      <c r="A746" s="727">
        <v>41368</v>
      </c>
      <c r="B746" s="723">
        <v>31.77</v>
      </c>
    </row>
    <row r="747" spans="1:2">
      <c r="A747" s="727">
        <v>41369</v>
      </c>
      <c r="B747" s="723">
        <v>31.7</v>
      </c>
    </row>
    <row r="748" spans="1:2">
      <c r="A748" s="727">
        <v>41372</v>
      </c>
      <c r="B748" s="723">
        <v>31.8</v>
      </c>
    </row>
    <row r="749" spans="1:2">
      <c r="A749" s="727">
        <v>41373</v>
      </c>
      <c r="B749" s="723">
        <v>31.58</v>
      </c>
    </row>
    <row r="750" spans="1:2">
      <c r="A750" s="727">
        <v>41374</v>
      </c>
      <c r="B750" s="723">
        <v>32.81</v>
      </c>
    </row>
    <row r="751" spans="1:2">
      <c r="A751" s="727">
        <v>41375</v>
      </c>
      <c r="B751" s="723">
        <v>31.92</v>
      </c>
    </row>
    <row r="752" spans="1:2">
      <c r="A752" s="727">
        <v>41376</v>
      </c>
      <c r="B752" s="723">
        <v>31.6</v>
      </c>
    </row>
    <row r="753" spans="1:2">
      <c r="A753" s="727">
        <v>41379</v>
      </c>
      <c r="B753" s="723">
        <v>30.9</v>
      </c>
    </row>
    <row r="754" spans="1:2">
      <c r="A754" s="727">
        <v>41380</v>
      </c>
      <c r="B754" s="723">
        <v>31.84</v>
      </c>
    </row>
    <row r="755" spans="1:2">
      <c r="A755" s="727">
        <v>41381</v>
      </c>
      <c r="B755" s="723">
        <v>31.69</v>
      </c>
    </row>
    <row r="756" spans="1:2">
      <c r="A756" s="727">
        <v>41382</v>
      </c>
      <c r="B756" s="723">
        <v>31.49</v>
      </c>
    </row>
    <row r="757" spans="1:2">
      <c r="A757" s="727">
        <v>41383</v>
      </c>
      <c r="B757" s="723">
        <v>31.4</v>
      </c>
    </row>
    <row r="758" spans="1:2">
      <c r="A758" s="727">
        <v>41386</v>
      </c>
      <c r="B758" s="723">
        <v>31.24</v>
      </c>
    </row>
    <row r="759" spans="1:2">
      <c r="A759" s="727">
        <v>41387</v>
      </c>
      <c r="B759" s="723">
        <v>31.3</v>
      </c>
    </row>
    <row r="760" spans="1:2">
      <c r="A760" s="727">
        <v>41388</v>
      </c>
      <c r="B760" s="723">
        <v>30.83</v>
      </c>
    </row>
    <row r="761" spans="1:2">
      <c r="A761" s="727">
        <v>41389</v>
      </c>
      <c r="B761" s="723">
        <v>32.08</v>
      </c>
    </row>
    <row r="762" spans="1:2">
      <c r="A762" s="727">
        <v>41390</v>
      </c>
      <c r="B762" s="723">
        <v>31.35</v>
      </c>
    </row>
    <row r="763" spans="1:2">
      <c r="A763" s="727">
        <v>41393</v>
      </c>
      <c r="B763" s="723">
        <v>31.73</v>
      </c>
    </row>
    <row r="764" spans="1:2">
      <c r="A764" s="727">
        <v>41394</v>
      </c>
      <c r="B764" s="723">
        <v>32.85</v>
      </c>
    </row>
    <row r="765" spans="1:2">
      <c r="A765" s="727">
        <v>41396</v>
      </c>
      <c r="B765" s="723">
        <v>33.22</v>
      </c>
    </row>
    <row r="766" spans="1:2">
      <c r="A766" s="727">
        <v>41397</v>
      </c>
      <c r="B766" s="723">
        <v>33.58</v>
      </c>
    </row>
    <row r="767" spans="1:2">
      <c r="A767" s="727">
        <v>41400</v>
      </c>
      <c r="B767" s="723">
        <v>33.26</v>
      </c>
    </row>
    <row r="768" spans="1:2">
      <c r="A768" s="727">
        <v>41401</v>
      </c>
      <c r="B768" s="723">
        <v>33.99</v>
      </c>
    </row>
    <row r="769" spans="1:2">
      <c r="A769" s="727">
        <v>41402</v>
      </c>
      <c r="B769" s="723">
        <v>33.85</v>
      </c>
    </row>
    <row r="770" spans="1:2">
      <c r="A770" s="727">
        <v>41403</v>
      </c>
      <c r="B770" s="723">
        <v>34.619999999999997</v>
      </c>
    </row>
    <row r="771" spans="1:2">
      <c r="A771" s="727">
        <v>41404</v>
      </c>
      <c r="B771" s="723">
        <v>33.86</v>
      </c>
    </row>
    <row r="772" spans="1:2">
      <c r="A772" s="727">
        <v>41407</v>
      </c>
      <c r="B772" s="723">
        <v>33.1</v>
      </c>
    </row>
    <row r="773" spans="1:2">
      <c r="A773" s="727">
        <v>41408</v>
      </c>
      <c r="B773" s="723">
        <v>34.15</v>
      </c>
    </row>
    <row r="774" spans="1:2">
      <c r="A774" s="727">
        <v>41409</v>
      </c>
      <c r="B774" s="723">
        <v>34.4</v>
      </c>
    </row>
    <row r="775" spans="1:2">
      <c r="A775" s="727">
        <v>41410</v>
      </c>
      <c r="B775" s="723">
        <v>34.5</v>
      </c>
    </row>
    <row r="776" spans="1:2">
      <c r="A776" s="727">
        <v>41411</v>
      </c>
      <c r="B776" s="723">
        <v>34.75</v>
      </c>
    </row>
    <row r="777" spans="1:2">
      <c r="A777" s="727">
        <v>41414</v>
      </c>
      <c r="B777" s="723">
        <v>34.76</v>
      </c>
    </row>
    <row r="778" spans="1:2">
      <c r="A778" s="727">
        <v>41415</v>
      </c>
      <c r="B778" s="723">
        <v>34.909999999999997</v>
      </c>
    </row>
    <row r="779" spans="1:2">
      <c r="A779" s="727">
        <v>41416</v>
      </c>
      <c r="B779" s="723">
        <v>35.78</v>
      </c>
    </row>
    <row r="780" spans="1:2">
      <c r="A780" s="727">
        <v>41417</v>
      </c>
      <c r="B780" s="723">
        <v>35.5</v>
      </c>
    </row>
    <row r="781" spans="1:2">
      <c r="A781" s="727">
        <v>41418</v>
      </c>
      <c r="B781" s="723">
        <v>35.74</v>
      </c>
    </row>
    <row r="782" spans="1:2">
      <c r="A782" s="727">
        <v>41421</v>
      </c>
      <c r="B782" s="723">
        <v>35.65</v>
      </c>
    </row>
    <row r="783" spans="1:2">
      <c r="A783" s="727">
        <v>41422</v>
      </c>
      <c r="B783" s="723">
        <v>35.22</v>
      </c>
    </row>
    <row r="784" spans="1:2">
      <c r="A784" s="727">
        <v>41423</v>
      </c>
      <c r="B784" s="723">
        <v>35.299999999999997</v>
      </c>
    </row>
    <row r="785" spans="1:2">
      <c r="A785" s="727">
        <v>41425</v>
      </c>
      <c r="B785" s="723">
        <v>35.54</v>
      </c>
    </row>
    <row r="786" spans="1:2">
      <c r="A786" s="727">
        <v>41428</v>
      </c>
      <c r="B786" s="723">
        <v>35.4</v>
      </c>
    </row>
    <row r="787" spans="1:2">
      <c r="A787" s="727">
        <v>41429</v>
      </c>
      <c r="B787" s="723">
        <v>34.96</v>
      </c>
    </row>
    <row r="788" spans="1:2">
      <c r="A788" s="727">
        <v>41430</v>
      </c>
      <c r="B788" s="723">
        <v>34.53</v>
      </c>
    </row>
    <row r="789" spans="1:2">
      <c r="A789" s="727">
        <v>41431</v>
      </c>
      <c r="B789" s="723">
        <v>34.14</v>
      </c>
    </row>
    <row r="790" spans="1:2">
      <c r="A790" s="727">
        <v>41432</v>
      </c>
      <c r="B790" s="723">
        <v>34.06</v>
      </c>
    </row>
    <row r="791" spans="1:2">
      <c r="A791" s="727">
        <v>41435</v>
      </c>
      <c r="B791" s="723">
        <v>33.299999999999997</v>
      </c>
    </row>
    <row r="792" spans="1:2">
      <c r="A792" s="727">
        <v>41436</v>
      </c>
      <c r="B792" s="723">
        <v>32.57</v>
      </c>
    </row>
    <row r="793" spans="1:2">
      <c r="A793" s="727">
        <v>41437</v>
      </c>
      <c r="B793" s="723">
        <v>32.33</v>
      </c>
    </row>
    <row r="794" spans="1:2">
      <c r="A794" s="727">
        <v>41438</v>
      </c>
      <c r="B794" s="723">
        <v>33.03</v>
      </c>
    </row>
    <row r="795" spans="1:2">
      <c r="A795" s="727">
        <v>41439</v>
      </c>
      <c r="B795" s="723">
        <v>32.74</v>
      </c>
    </row>
    <row r="796" spans="1:2">
      <c r="A796" s="727">
        <v>41442</v>
      </c>
      <c r="B796" s="723">
        <v>33.81</v>
      </c>
    </row>
    <row r="797" spans="1:2">
      <c r="A797" s="727">
        <v>41443</v>
      </c>
      <c r="B797" s="723">
        <v>33.5</v>
      </c>
    </row>
    <row r="798" spans="1:2">
      <c r="A798" s="727">
        <v>41444</v>
      </c>
      <c r="B798" s="723">
        <v>32.25</v>
      </c>
    </row>
    <row r="799" spans="1:2">
      <c r="A799" s="727">
        <v>41445</v>
      </c>
      <c r="B799" s="723">
        <v>30.61</v>
      </c>
    </row>
    <row r="800" spans="1:2">
      <c r="A800" s="727">
        <v>41446</v>
      </c>
      <c r="B800" s="723">
        <v>29.44</v>
      </c>
    </row>
    <row r="801" spans="1:2">
      <c r="A801" s="727">
        <v>41449</v>
      </c>
      <c r="B801" s="723">
        <v>27.99</v>
      </c>
    </row>
    <row r="802" spans="1:2">
      <c r="A802" s="727">
        <v>41450</v>
      </c>
      <c r="B802" s="723">
        <v>28.08</v>
      </c>
    </row>
    <row r="803" spans="1:2">
      <c r="A803" s="727">
        <v>41451</v>
      </c>
      <c r="B803" s="723">
        <v>29.15</v>
      </c>
    </row>
    <row r="804" spans="1:2">
      <c r="A804" s="727">
        <v>41452</v>
      </c>
      <c r="B804" s="723">
        <v>30.25</v>
      </c>
    </row>
    <row r="805" spans="1:2">
      <c r="A805" s="727">
        <v>41453</v>
      </c>
      <c r="B805" s="723">
        <v>30.21</v>
      </c>
    </row>
    <row r="806" spans="1:2">
      <c r="A806" s="727">
        <v>41456</v>
      </c>
      <c r="B806" s="723">
        <v>29.39</v>
      </c>
    </row>
    <row r="807" spans="1:2">
      <c r="A807" s="727">
        <v>41457</v>
      </c>
      <c r="B807" s="723">
        <v>28</v>
      </c>
    </row>
    <row r="808" spans="1:2">
      <c r="A808" s="727">
        <v>41458</v>
      </c>
      <c r="B808" s="723">
        <v>28</v>
      </c>
    </row>
    <row r="809" spans="1:2">
      <c r="A809" s="727">
        <v>41459</v>
      </c>
      <c r="B809" s="723">
        <v>28.25</v>
      </c>
    </row>
    <row r="810" spans="1:2">
      <c r="A810" s="727">
        <v>41460</v>
      </c>
      <c r="B810" s="723">
        <v>27.92</v>
      </c>
    </row>
    <row r="811" spans="1:2">
      <c r="A811" s="727">
        <v>41463</v>
      </c>
      <c r="B811" s="723">
        <v>28.5</v>
      </c>
    </row>
    <row r="812" spans="1:2">
      <c r="A812" s="727">
        <v>41465</v>
      </c>
      <c r="B812" s="723">
        <v>27.95</v>
      </c>
    </row>
    <row r="813" spans="1:2">
      <c r="A813" s="727">
        <v>41466</v>
      </c>
      <c r="B813" s="723">
        <v>29.14</v>
      </c>
    </row>
    <row r="814" spans="1:2">
      <c r="A814" s="727">
        <v>41467</v>
      </c>
      <c r="B814" s="723">
        <v>28.5</v>
      </c>
    </row>
    <row r="815" spans="1:2">
      <c r="A815" s="727">
        <v>41470</v>
      </c>
      <c r="B815" s="723">
        <v>29.14</v>
      </c>
    </row>
    <row r="816" spans="1:2">
      <c r="A816" s="727">
        <v>41471</v>
      </c>
      <c r="B816" s="723">
        <v>29</v>
      </c>
    </row>
    <row r="817" spans="1:2">
      <c r="A817" s="727">
        <v>41472</v>
      </c>
      <c r="B817" s="723">
        <v>29</v>
      </c>
    </row>
    <row r="818" spans="1:2">
      <c r="A818" s="727">
        <v>41473</v>
      </c>
      <c r="B818" s="723">
        <v>29.2</v>
      </c>
    </row>
    <row r="819" spans="1:2">
      <c r="A819" s="727">
        <v>41474</v>
      </c>
      <c r="B819" s="723">
        <v>28.85</v>
      </c>
    </row>
    <row r="820" spans="1:2">
      <c r="A820" s="727">
        <v>41477</v>
      </c>
      <c r="B820" s="723">
        <v>29.2</v>
      </c>
    </row>
    <row r="821" spans="1:2">
      <c r="A821" s="727">
        <v>41478</v>
      </c>
      <c r="B821" s="723">
        <v>28.8</v>
      </c>
    </row>
    <row r="822" spans="1:2">
      <c r="A822" s="727">
        <v>41479</v>
      </c>
      <c r="B822" s="723">
        <v>28.75</v>
      </c>
    </row>
    <row r="823" spans="1:2">
      <c r="A823" s="727">
        <v>41480</v>
      </c>
      <c r="B823" s="723">
        <v>28.82</v>
      </c>
    </row>
    <row r="824" spans="1:2">
      <c r="A824" s="727">
        <v>41481</v>
      </c>
      <c r="B824" s="723">
        <v>28.79</v>
      </c>
    </row>
    <row r="825" spans="1:2">
      <c r="A825" s="727">
        <v>41484</v>
      </c>
      <c r="B825" s="723">
        <v>28.47</v>
      </c>
    </row>
    <row r="826" spans="1:2">
      <c r="A826" s="727">
        <v>41485</v>
      </c>
      <c r="B826" s="723">
        <v>28.49</v>
      </c>
    </row>
    <row r="827" spans="1:2">
      <c r="A827" s="727">
        <v>41486</v>
      </c>
      <c r="B827" s="723">
        <v>28.5</v>
      </c>
    </row>
    <row r="828" spans="1:2">
      <c r="A828" s="727">
        <v>41487</v>
      </c>
      <c r="B828" s="723">
        <v>27.9</v>
      </c>
    </row>
    <row r="829" spans="1:2">
      <c r="A829" s="727">
        <v>41488</v>
      </c>
      <c r="B829" s="723">
        <v>27.7</v>
      </c>
    </row>
    <row r="830" spans="1:2">
      <c r="A830" s="727">
        <v>41491</v>
      </c>
      <c r="B830" s="723">
        <v>26.77</v>
      </c>
    </row>
    <row r="831" spans="1:2">
      <c r="A831" s="727">
        <v>41492</v>
      </c>
      <c r="B831" s="723">
        <v>27</v>
      </c>
    </row>
    <row r="832" spans="1:2">
      <c r="A832" s="727">
        <v>41493</v>
      </c>
      <c r="B832" s="723">
        <v>27.1</v>
      </c>
    </row>
    <row r="833" spans="1:2">
      <c r="A833" s="727">
        <v>41494</v>
      </c>
      <c r="B833" s="723">
        <v>27.1</v>
      </c>
    </row>
    <row r="834" spans="1:2">
      <c r="A834" s="727">
        <v>41495</v>
      </c>
      <c r="B834" s="723">
        <v>27.15</v>
      </c>
    </row>
    <row r="835" spans="1:2">
      <c r="A835" s="727">
        <v>41498</v>
      </c>
      <c r="B835" s="723">
        <v>27.54</v>
      </c>
    </row>
    <row r="836" spans="1:2">
      <c r="A836" s="727">
        <v>41499</v>
      </c>
      <c r="B836" s="723">
        <v>27.4</v>
      </c>
    </row>
    <row r="837" spans="1:2">
      <c r="A837" s="727">
        <v>41500</v>
      </c>
      <c r="B837" s="723">
        <v>27.09</v>
      </c>
    </row>
    <row r="838" spans="1:2">
      <c r="A838" s="727">
        <v>41501</v>
      </c>
      <c r="B838" s="723">
        <v>27.25</v>
      </c>
    </row>
    <row r="839" spans="1:2">
      <c r="A839" s="727">
        <v>41502</v>
      </c>
      <c r="B839" s="723">
        <v>27.8</v>
      </c>
    </row>
    <row r="840" spans="1:2">
      <c r="A840" s="727">
        <v>41505</v>
      </c>
      <c r="B840" s="723">
        <v>27.61</v>
      </c>
    </row>
    <row r="841" spans="1:2">
      <c r="A841" s="727">
        <v>41506</v>
      </c>
      <c r="B841" s="723">
        <v>27.55</v>
      </c>
    </row>
    <row r="842" spans="1:2">
      <c r="A842" s="727">
        <v>41507</v>
      </c>
      <c r="B842" s="723">
        <v>27.35</v>
      </c>
    </row>
    <row r="843" spans="1:2">
      <c r="A843" s="727">
        <v>41508</v>
      </c>
      <c r="B843" s="723">
        <v>27.77</v>
      </c>
    </row>
    <row r="844" spans="1:2">
      <c r="A844" s="727">
        <v>41509</v>
      </c>
      <c r="B844" s="723">
        <v>27.95</v>
      </c>
    </row>
    <row r="845" spans="1:2">
      <c r="A845" s="727">
        <v>41512</v>
      </c>
      <c r="B845" s="723">
        <v>28.05</v>
      </c>
    </row>
    <row r="846" spans="1:2">
      <c r="A846" s="727">
        <v>41513</v>
      </c>
      <c r="B846" s="723">
        <v>27.75</v>
      </c>
    </row>
    <row r="847" spans="1:2">
      <c r="A847" s="727">
        <v>41514</v>
      </c>
      <c r="B847" s="723">
        <v>27.2</v>
      </c>
    </row>
    <row r="848" spans="1:2">
      <c r="A848" s="727">
        <v>41515</v>
      </c>
      <c r="B848" s="723">
        <v>28.45</v>
      </c>
    </row>
    <row r="849" spans="1:2">
      <c r="A849" s="727">
        <v>41516</v>
      </c>
      <c r="B849" s="723">
        <v>29.6</v>
      </c>
    </row>
    <row r="850" spans="1:2">
      <c r="A850" s="727">
        <v>41519</v>
      </c>
      <c r="B850" s="723">
        <v>28.98</v>
      </c>
    </row>
    <row r="851" spans="1:2">
      <c r="A851" s="727">
        <v>41520</v>
      </c>
      <c r="B851" s="723">
        <v>29</v>
      </c>
    </row>
    <row r="852" spans="1:2">
      <c r="A852" s="727">
        <v>41521</v>
      </c>
      <c r="B852" s="723">
        <v>29.6</v>
      </c>
    </row>
    <row r="853" spans="1:2">
      <c r="A853" s="727">
        <v>41522</v>
      </c>
      <c r="B853" s="723">
        <v>30.25</v>
      </c>
    </row>
    <row r="854" spans="1:2">
      <c r="A854" s="727">
        <v>41523</v>
      </c>
      <c r="B854" s="723">
        <v>30.07</v>
      </c>
    </row>
    <row r="855" spans="1:2">
      <c r="A855" s="727">
        <v>41526</v>
      </c>
      <c r="B855" s="723">
        <v>30.2</v>
      </c>
    </row>
    <row r="856" spans="1:2">
      <c r="A856" s="727">
        <v>41527</v>
      </c>
      <c r="B856" s="723">
        <v>30.4</v>
      </c>
    </row>
    <row r="857" spans="1:2">
      <c r="A857" s="727">
        <v>41528</v>
      </c>
      <c r="B857" s="723">
        <v>30</v>
      </c>
    </row>
    <row r="858" spans="1:2">
      <c r="A858" s="727">
        <v>41529</v>
      </c>
      <c r="B858" s="723">
        <v>30.1</v>
      </c>
    </row>
    <row r="859" spans="1:2">
      <c r="A859" s="727">
        <v>41530</v>
      </c>
      <c r="B859" s="723">
        <v>30.6</v>
      </c>
    </row>
    <row r="860" spans="1:2">
      <c r="A860" s="727">
        <v>41533</v>
      </c>
      <c r="B860" s="723">
        <v>30.65</v>
      </c>
    </row>
    <row r="861" spans="1:2">
      <c r="A861" s="727">
        <v>41534</v>
      </c>
      <c r="B861" s="723">
        <v>30.35</v>
      </c>
    </row>
    <row r="862" spans="1:2">
      <c r="A862" s="727">
        <v>41535</v>
      </c>
      <c r="B862" s="723">
        <v>30.1</v>
      </c>
    </row>
    <row r="863" spans="1:2">
      <c r="A863" s="727">
        <v>41536</v>
      </c>
      <c r="B863" s="723">
        <v>30.63</v>
      </c>
    </row>
    <row r="864" spans="1:2">
      <c r="A864" s="727">
        <v>41537</v>
      </c>
      <c r="B864" s="723">
        <v>30.24</v>
      </c>
    </row>
    <row r="865" spans="1:2">
      <c r="A865" s="727">
        <v>41540</v>
      </c>
      <c r="B865" s="723">
        <v>30.7</v>
      </c>
    </row>
    <row r="866" spans="1:2">
      <c r="A866" s="727">
        <v>41541</v>
      </c>
      <c r="B866" s="723">
        <v>31.25</v>
      </c>
    </row>
    <row r="867" spans="1:2">
      <c r="A867" s="727">
        <v>41542</v>
      </c>
      <c r="B867" s="723">
        <v>31.51</v>
      </c>
    </row>
    <row r="868" spans="1:2">
      <c r="A868" s="727">
        <v>41543</v>
      </c>
      <c r="B868" s="723">
        <v>31.47</v>
      </c>
    </row>
    <row r="869" spans="1:2">
      <c r="A869" s="727">
        <v>41544</v>
      </c>
      <c r="B869" s="723">
        <v>30.48</v>
      </c>
    </row>
    <row r="870" spans="1:2">
      <c r="A870" s="727">
        <v>41547</v>
      </c>
      <c r="B870" s="723">
        <v>30.36</v>
      </c>
    </row>
    <row r="871" spans="1:2">
      <c r="A871" s="727">
        <v>41548</v>
      </c>
      <c r="B871" s="723">
        <v>30.22</v>
      </c>
    </row>
    <row r="872" spans="1:2">
      <c r="A872" s="727">
        <v>41549</v>
      </c>
      <c r="B872" s="723">
        <v>29.9</v>
      </c>
    </row>
    <row r="873" spans="1:2">
      <c r="A873" s="727">
        <v>41550</v>
      </c>
      <c r="B873" s="723">
        <v>29.78</v>
      </c>
    </row>
    <row r="874" spans="1:2">
      <c r="A874" s="727">
        <v>41551</v>
      </c>
      <c r="B874" s="723">
        <v>30.2</v>
      </c>
    </row>
    <row r="875" spans="1:2">
      <c r="A875" s="727">
        <v>41554</v>
      </c>
      <c r="B875" s="723">
        <v>31.31</v>
      </c>
    </row>
    <row r="876" spans="1:2">
      <c r="A876" s="727">
        <v>41555</v>
      </c>
      <c r="B876" s="723">
        <v>30.9</v>
      </c>
    </row>
    <row r="877" spans="1:2">
      <c r="A877" s="727">
        <v>41556</v>
      </c>
      <c r="B877" s="723">
        <v>31.77</v>
      </c>
    </row>
    <row r="878" spans="1:2">
      <c r="A878" s="727">
        <v>41557</v>
      </c>
      <c r="B878" s="723">
        <v>31.99</v>
      </c>
    </row>
    <row r="879" spans="1:2">
      <c r="A879" s="727">
        <v>41558</v>
      </c>
      <c r="B879" s="723">
        <v>32.299999999999997</v>
      </c>
    </row>
    <row r="880" spans="1:2">
      <c r="A880" s="727">
        <v>41561</v>
      </c>
      <c r="B880" s="723">
        <v>32.299999999999997</v>
      </c>
    </row>
    <row r="881" spans="1:2">
      <c r="A881" s="727">
        <v>41562</v>
      </c>
      <c r="B881" s="723">
        <v>32.299999999999997</v>
      </c>
    </row>
    <row r="882" spans="1:2">
      <c r="A882" s="727">
        <v>41563</v>
      </c>
      <c r="B882" s="723">
        <v>32.299999999999997</v>
      </c>
    </row>
    <row r="883" spans="1:2">
      <c r="A883" s="727">
        <v>41564</v>
      </c>
      <c r="B883" s="723">
        <v>32.340000000000003</v>
      </c>
    </row>
    <row r="884" spans="1:2">
      <c r="A884" s="727">
        <v>41565</v>
      </c>
      <c r="B884" s="723">
        <v>32.35</v>
      </c>
    </row>
    <row r="885" spans="1:2">
      <c r="A885" s="727">
        <v>41568</v>
      </c>
      <c r="B885" s="723">
        <v>32.06</v>
      </c>
    </row>
    <row r="886" spans="1:2">
      <c r="A886" s="727">
        <v>41569</v>
      </c>
      <c r="B886" s="723">
        <v>32.090000000000003</v>
      </c>
    </row>
    <row r="887" spans="1:2">
      <c r="A887" s="727">
        <v>41570</v>
      </c>
      <c r="B887" s="723">
        <v>31.58</v>
      </c>
    </row>
    <row r="888" spans="1:2">
      <c r="A888" s="727">
        <v>41571</v>
      </c>
      <c r="B888" s="723">
        <v>30.9</v>
      </c>
    </row>
    <row r="889" spans="1:2">
      <c r="A889" s="727">
        <v>41572</v>
      </c>
      <c r="B889" s="723">
        <v>31.71</v>
      </c>
    </row>
    <row r="890" spans="1:2">
      <c r="A890" s="727">
        <v>41575</v>
      </c>
      <c r="B890" s="723">
        <v>31.9</v>
      </c>
    </row>
    <row r="891" spans="1:2">
      <c r="A891" s="727">
        <v>41576</v>
      </c>
      <c r="B891" s="723">
        <v>31.8</v>
      </c>
    </row>
    <row r="892" spans="1:2">
      <c r="A892" s="727">
        <v>41577</v>
      </c>
      <c r="B892" s="723">
        <v>31.2</v>
      </c>
    </row>
    <row r="893" spans="1:2">
      <c r="A893" s="727">
        <v>41578</v>
      </c>
      <c r="B893" s="723">
        <v>31.1</v>
      </c>
    </row>
    <row r="894" spans="1:2">
      <c r="A894" s="727">
        <v>41579</v>
      </c>
      <c r="B894" s="723">
        <v>31</v>
      </c>
    </row>
    <row r="895" spans="1:2">
      <c r="A895" s="727">
        <v>41582</v>
      </c>
      <c r="B895" s="723">
        <v>30.72</v>
      </c>
    </row>
    <row r="896" spans="1:2">
      <c r="A896" s="727">
        <v>41583</v>
      </c>
      <c r="B896" s="723">
        <v>30.8</v>
      </c>
    </row>
    <row r="897" spans="1:2">
      <c r="A897" s="727">
        <v>41584</v>
      </c>
      <c r="B897" s="723">
        <v>30.15</v>
      </c>
    </row>
    <row r="898" spans="1:2">
      <c r="A898" s="727">
        <v>41585</v>
      </c>
      <c r="B898" s="723">
        <v>29.2</v>
      </c>
    </row>
    <row r="899" spans="1:2">
      <c r="A899" s="727">
        <v>41586</v>
      </c>
      <c r="B899" s="723">
        <v>29.65</v>
      </c>
    </row>
    <row r="900" spans="1:2">
      <c r="A900" s="727">
        <v>41589</v>
      </c>
      <c r="B900" s="723">
        <v>29.35</v>
      </c>
    </row>
    <row r="901" spans="1:2">
      <c r="A901" s="727">
        <v>41590</v>
      </c>
      <c r="B901" s="723">
        <v>29.07</v>
      </c>
    </row>
    <row r="902" spans="1:2">
      <c r="A902" s="727">
        <v>41591</v>
      </c>
      <c r="B902" s="723">
        <v>28.65</v>
      </c>
    </row>
    <row r="903" spans="1:2">
      <c r="A903" s="727">
        <v>41592</v>
      </c>
      <c r="B903" s="723">
        <v>29.94</v>
      </c>
    </row>
    <row r="904" spans="1:2">
      <c r="A904" s="727">
        <v>41596</v>
      </c>
      <c r="B904" s="723">
        <v>30.39</v>
      </c>
    </row>
    <row r="905" spans="1:2">
      <c r="A905" s="727">
        <v>41597</v>
      </c>
      <c r="B905" s="723">
        <v>30.4</v>
      </c>
    </row>
    <row r="906" spans="1:2">
      <c r="A906" s="727">
        <v>41599</v>
      </c>
      <c r="B906" s="723">
        <v>30.77</v>
      </c>
    </row>
    <row r="907" spans="1:2">
      <c r="A907" s="727">
        <v>41600</v>
      </c>
      <c r="B907" s="723">
        <v>31.37</v>
      </c>
    </row>
    <row r="908" spans="1:2">
      <c r="A908" s="727">
        <v>41603</v>
      </c>
      <c r="B908" s="723">
        <v>31.25</v>
      </c>
    </row>
    <row r="909" spans="1:2">
      <c r="A909" s="727">
        <v>41604</v>
      </c>
      <c r="B909" s="723">
        <v>31.4</v>
      </c>
    </row>
    <row r="910" spans="1:2">
      <c r="A910" s="727">
        <v>41605</v>
      </c>
      <c r="B910" s="723">
        <v>31.2</v>
      </c>
    </row>
    <row r="911" spans="1:2">
      <c r="A911" s="727">
        <v>41606</v>
      </c>
      <c r="B911" s="723">
        <v>31.1</v>
      </c>
    </row>
    <row r="912" spans="1:2">
      <c r="A912" s="727">
        <v>41607</v>
      </c>
      <c r="B912" s="723">
        <v>31.4</v>
      </c>
    </row>
    <row r="913" spans="1:2">
      <c r="A913" s="727">
        <v>41610</v>
      </c>
      <c r="B913" s="723">
        <v>32.5</v>
      </c>
    </row>
    <row r="914" spans="1:2">
      <c r="A914" s="727">
        <v>41611</v>
      </c>
      <c r="B914" s="723">
        <v>31.75</v>
      </c>
    </row>
    <row r="915" spans="1:2">
      <c r="A915" s="727">
        <v>41612</v>
      </c>
      <c r="B915" s="723">
        <v>32.19</v>
      </c>
    </row>
    <row r="916" spans="1:2">
      <c r="A916" s="727">
        <v>41613</v>
      </c>
      <c r="B916" s="723">
        <v>32</v>
      </c>
    </row>
    <row r="917" spans="1:2">
      <c r="A917" s="727">
        <v>41614</v>
      </c>
      <c r="B917" s="723">
        <v>32.1</v>
      </c>
    </row>
    <row r="918" spans="1:2">
      <c r="A918" s="727">
        <v>41617</v>
      </c>
      <c r="B918" s="723">
        <v>32.450000000000003</v>
      </c>
    </row>
    <row r="919" spans="1:2">
      <c r="A919" s="727">
        <v>41618</v>
      </c>
      <c r="B919" s="723">
        <v>31.9</v>
      </c>
    </row>
    <row r="920" spans="1:2">
      <c r="A920" s="727">
        <v>41619</v>
      </c>
      <c r="B920" s="723">
        <v>31.5</v>
      </c>
    </row>
    <row r="921" spans="1:2">
      <c r="A921" s="727">
        <v>41620</v>
      </c>
      <c r="B921" s="723">
        <v>31.18</v>
      </c>
    </row>
    <row r="922" spans="1:2">
      <c r="A922" s="727">
        <v>41621</v>
      </c>
      <c r="B922" s="723">
        <v>31.95</v>
      </c>
    </row>
    <row r="923" spans="1:2">
      <c r="A923" s="727">
        <v>41624</v>
      </c>
      <c r="B923" s="723">
        <v>32</v>
      </c>
    </row>
    <row r="924" spans="1:2">
      <c r="A924" s="727">
        <v>41625</v>
      </c>
      <c r="B924" s="723">
        <v>32</v>
      </c>
    </row>
    <row r="925" spans="1:2">
      <c r="A925" s="727">
        <v>41626</v>
      </c>
      <c r="B925" s="723">
        <v>31.95</v>
      </c>
    </row>
    <row r="926" spans="1:2">
      <c r="A926" s="727">
        <v>41627</v>
      </c>
      <c r="B926" s="723">
        <v>31.9</v>
      </c>
    </row>
    <row r="927" spans="1:2">
      <c r="A927" s="727">
        <v>41628</v>
      </c>
      <c r="B927" s="723">
        <v>32.119999999999997</v>
      </c>
    </row>
    <row r="928" spans="1:2">
      <c r="A928" s="727">
        <v>41631</v>
      </c>
      <c r="B928" s="723">
        <v>32.08</v>
      </c>
    </row>
    <row r="929" spans="1:2">
      <c r="A929" s="727">
        <v>41634</v>
      </c>
      <c r="B929" s="723">
        <v>31.99</v>
      </c>
    </row>
    <row r="930" spans="1:2">
      <c r="A930" s="727">
        <v>41635</v>
      </c>
      <c r="B930" s="723">
        <v>32.520000000000003</v>
      </c>
    </row>
    <row r="931" spans="1:2">
      <c r="A931" s="727">
        <v>41638</v>
      </c>
      <c r="B931" s="723">
        <v>33</v>
      </c>
    </row>
    <row r="932" spans="1:2">
      <c r="A932" s="727">
        <v>41641</v>
      </c>
      <c r="B932" s="723">
        <v>32.299999999999997</v>
      </c>
    </row>
    <row r="933" spans="1:2">
      <c r="A933" s="727">
        <v>41642</v>
      </c>
      <c r="B933" s="723">
        <v>32.799999999999997</v>
      </c>
    </row>
    <row r="934" spans="1:2">
      <c r="A934" s="727">
        <v>41645</v>
      </c>
      <c r="B934" s="723">
        <v>32.43</v>
      </c>
    </row>
    <row r="935" spans="1:2">
      <c r="A935" s="727">
        <v>41646</v>
      </c>
      <c r="B935" s="723">
        <v>32.450000000000003</v>
      </c>
    </row>
    <row r="936" spans="1:2">
      <c r="A936" s="727">
        <v>41647</v>
      </c>
      <c r="B936" s="723">
        <v>32.42</v>
      </c>
    </row>
    <row r="937" spans="1:2">
      <c r="A937" s="727">
        <v>41648</v>
      </c>
      <c r="B937" s="723">
        <v>31.2</v>
      </c>
    </row>
    <row r="938" spans="1:2">
      <c r="A938" s="727">
        <v>41649</v>
      </c>
      <c r="B938" s="723">
        <v>31.99</v>
      </c>
    </row>
    <row r="939" spans="1:2">
      <c r="A939" s="727">
        <v>41652</v>
      </c>
      <c r="B939" s="723">
        <v>31.05</v>
      </c>
    </row>
    <row r="940" spans="1:2">
      <c r="A940" s="727">
        <v>41653</v>
      </c>
      <c r="B940" s="723">
        <v>30.5</v>
      </c>
    </row>
    <row r="941" spans="1:2">
      <c r="A941" s="727">
        <v>41654</v>
      </c>
      <c r="B941" s="723">
        <v>30.5</v>
      </c>
    </row>
    <row r="942" spans="1:2">
      <c r="A942" s="727">
        <v>41655</v>
      </c>
      <c r="B942" s="723">
        <v>30.25</v>
      </c>
    </row>
    <row r="943" spans="1:2">
      <c r="A943" s="727">
        <v>41656</v>
      </c>
      <c r="B943" s="723">
        <v>30</v>
      </c>
    </row>
    <row r="944" spans="1:2">
      <c r="A944" s="727">
        <v>41659</v>
      </c>
      <c r="B944" s="723">
        <v>30</v>
      </c>
    </row>
    <row r="945" spans="1:2">
      <c r="A945" s="727">
        <v>41660</v>
      </c>
      <c r="B945" s="723">
        <v>29.9</v>
      </c>
    </row>
    <row r="946" spans="1:2">
      <c r="A946" s="727">
        <v>41661</v>
      </c>
      <c r="B946" s="723">
        <v>29.2</v>
      </c>
    </row>
    <row r="947" spans="1:2">
      <c r="A947" s="727">
        <v>41662</v>
      </c>
      <c r="B947" s="723">
        <v>29.11</v>
      </c>
    </row>
    <row r="948" spans="1:2">
      <c r="A948" s="727">
        <v>41663</v>
      </c>
      <c r="B948" s="723">
        <v>28.65</v>
      </c>
    </row>
    <row r="949" spans="1:2">
      <c r="A949" s="727">
        <v>41666</v>
      </c>
      <c r="B949" s="723">
        <v>28.74</v>
      </c>
    </row>
    <row r="950" spans="1:2">
      <c r="A950" s="727">
        <v>41667</v>
      </c>
      <c r="B950" s="723">
        <v>28.8</v>
      </c>
    </row>
    <row r="951" spans="1:2">
      <c r="A951" s="727">
        <v>41668</v>
      </c>
      <c r="B951" s="723">
        <v>28.75</v>
      </c>
    </row>
    <row r="952" spans="1:2">
      <c r="A952" s="727">
        <v>41669</v>
      </c>
      <c r="B952" s="723">
        <v>28.07</v>
      </c>
    </row>
    <row r="953" spans="1:2">
      <c r="A953" s="727">
        <v>41670</v>
      </c>
      <c r="B953" s="723">
        <v>27.99</v>
      </c>
    </row>
    <row r="954" spans="1:2">
      <c r="A954" s="727">
        <v>41673</v>
      </c>
      <c r="B954" s="723">
        <v>27.2</v>
      </c>
    </row>
    <row r="955" spans="1:2">
      <c r="A955" s="727">
        <v>41674</v>
      </c>
      <c r="B955" s="723">
        <v>26.28</v>
      </c>
    </row>
    <row r="956" spans="1:2">
      <c r="A956" s="727">
        <v>41675</v>
      </c>
      <c r="B956" s="723">
        <v>26.4</v>
      </c>
    </row>
    <row r="957" spans="1:2">
      <c r="A957" s="727">
        <v>41676</v>
      </c>
      <c r="B957" s="723">
        <v>27.08</v>
      </c>
    </row>
    <row r="958" spans="1:2">
      <c r="A958" s="727">
        <v>41677</v>
      </c>
      <c r="B958" s="723">
        <v>27.24</v>
      </c>
    </row>
    <row r="959" spans="1:2">
      <c r="A959" s="727">
        <v>41680</v>
      </c>
      <c r="B959" s="723">
        <v>27.43</v>
      </c>
    </row>
    <row r="960" spans="1:2">
      <c r="A960" s="727">
        <v>41681</v>
      </c>
      <c r="B960" s="723">
        <v>27</v>
      </c>
    </row>
    <row r="961" spans="1:2">
      <c r="A961" s="727">
        <v>41682</v>
      </c>
      <c r="B961" s="723">
        <v>27</v>
      </c>
    </row>
    <row r="962" spans="1:2">
      <c r="A962" s="727">
        <v>41683</v>
      </c>
      <c r="B962" s="723">
        <v>26.66</v>
      </c>
    </row>
    <row r="963" spans="1:2">
      <c r="A963" s="727">
        <v>41684</v>
      </c>
      <c r="B963" s="723">
        <v>26.52</v>
      </c>
    </row>
    <row r="964" spans="1:2">
      <c r="A964" s="727">
        <v>41687</v>
      </c>
      <c r="B964" s="723">
        <v>26.8</v>
      </c>
    </row>
    <row r="965" spans="1:2">
      <c r="A965" s="727">
        <v>41688</v>
      </c>
      <c r="B965" s="723">
        <v>26.45</v>
      </c>
    </row>
    <row r="966" spans="1:2">
      <c r="A966" s="727">
        <v>41689</v>
      </c>
      <c r="B966" s="723">
        <v>25.7</v>
      </c>
    </row>
    <row r="967" spans="1:2">
      <c r="A967" s="727">
        <v>41690</v>
      </c>
      <c r="B967" s="723">
        <v>25.1</v>
      </c>
    </row>
    <row r="968" spans="1:2">
      <c r="A968" s="727">
        <v>41691</v>
      </c>
      <c r="B968" s="723">
        <v>25.75</v>
      </c>
    </row>
    <row r="969" spans="1:2">
      <c r="A969" s="727">
        <v>41694</v>
      </c>
      <c r="B969" s="723">
        <v>26.4</v>
      </c>
    </row>
    <row r="970" spans="1:2">
      <c r="A970" s="727">
        <v>41695</v>
      </c>
      <c r="B970" s="723">
        <v>26.25</v>
      </c>
    </row>
    <row r="971" spans="1:2">
      <c r="A971" s="727">
        <v>41696</v>
      </c>
      <c r="B971" s="723">
        <v>25.6</v>
      </c>
    </row>
    <row r="972" spans="1:2">
      <c r="A972" s="727">
        <v>41697</v>
      </c>
      <c r="B972" s="723">
        <v>25.85</v>
      </c>
    </row>
    <row r="973" spans="1:2">
      <c r="A973" s="727">
        <v>41698</v>
      </c>
      <c r="B973" s="723">
        <v>25.7</v>
      </c>
    </row>
    <row r="974" spans="1:2">
      <c r="A974" s="727">
        <v>41703</v>
      </c>
      <c r="B974" s="723">
        <v>25.41</v>
      </c>
    </row>
    <row r="975" spans="1:2">
      <c r="A975" s="727">
        <v>41704</v>
      </c>
      <c r="B975" s="723">
        <v>24.92</v>
      </c>
    </row>
    <row r="976" spans="1:2">
      <c r="A976" s="727">
        <v>41705</v>
      </c>
      <c r="B976" s="723">
        <v>25.49</v>
      </c>
    </row>
    <row r="977" spans="1:2">
      <c r="A977" s="727">
        <v>41708</v>
      </c>
      <c r="B977" s="723">
        <v>25.4</v>
      </c>
    </row>
    <row r="978" spans="1:2">
      <c r="A978" s="727">
        <v>41709</v>
      </c>
      <c r="B978" s="723">
        <v>25.5</v>
      </c>
    </row>
    <row r="979" spans="1:2">
      <c r="A979" s="727">
        <v>41710</v>
      </c>
      <c r="B979" s="723">
        <v>25.25</v>
      </c>
    </row>
    <row r="980" spans="1:2">
      <c r="A980" s="727">
        <v>41711</v>
      </c>
      <c r="B980" s="723">
        <v>25.5</v>
      </c>
    </row>
    <row r="981" spans="1:2">
      <c r="A981" s="727">
        <v>41712</v>
      </c>
      <c r="B981" s="723">
        <v>24.61</v>
      </c>
    </row>
    <row r="982" spans="1:2">
      <c r="A982" s="727">
        <v>41715</v>
      </c>
      <c r="B982" s="723">
        <v>24.49</v>
      </c>
    </row>
    <row r="983" spans="1:2">
      <c r="A983" s="727">
        <v>41716</v>
      </c>
      <c r="B983" s="723">
        <v>24.5</v>
      </c>
    </row>
    <row r="984" spans="1:2">
      <c r="A984" s="727">
        <v>41717</v>
      </c>
      <c r="B984" s="723">
        <v>25.4</v>
      </c>
    </row>
    <row r="985" spans="1:2">
      <c r="A985" s="727">
        <v>41718</v>
      </c>
      <c r="B985" s="723">
        <v>26</v>
      </c>
    </row>
    <row r="986" spans="1:2">
      <c r="A986" s="727">
        <v>41719</v>
      </c>
      <c r="B986" s="723">
        <v>26.5</v>
      </c>
    </row>
    <row r="987" spans="1:2">
      <c r="A987" s="727">
        <v>41722</v>
      </c>
      <c r="B987" s="723">
        <v>26.64</v>
      </c>
    </row>
    <row r="988" spans="1:2">
      <c r="A988" s="727">
        <v>41723</v>
      </c>
      <c r="B988" s="723">
        <v>26.85</v>
      </c>
    </row>
    <row r="989" spans="1:2">
      <c r="A989" s="727">
        <v>41724</v>
      </c>
      <c r="B989" s="723">
        <v>26.43</v>
      </c>
    </row>
    <row r="990" spans="1:2">
      <c r="A990" s="727">
        <v>41725</v>
      </c>
      <c r="B990" s="723">
        <v>27.47</v>
      </c>
    </row>
    <row r="991" spans="1:2">
      <c r="A991" s="727">
        <v>41726</v>
      </c>
      <c r="B991" s="723">
        <v>27.21</v>
      </c>
    </row>
    <row r="992" spans="1:2">
      <c r="A992" s="727">
        <v>41729</v>
      </c>
      <c r="B992" s="723">
        <v>28</v>
      </c>
    </row>
    <row r="993" spans="1:2">
      <c r="A993" s="727">
        <v>41730</v>
      </c>
      <c r="B993" s="723">
        <v>28.08</v>
      </c>
    </row>
    <row r="994" spans="1:2">
      <c r="A994" s="727">
        <v>41731</v>
      </c>
      <c r="B994" s="723">
        <v>28.94</v>
      </c>
    </row>
    <row r="995" spans="1:2">
      <c r="A995" s="727">
        <v>41732</v>
      </c>
      <c r="B995" s="723">
        <v>28.25</v>
      </c>
    </row>
    <row r="996" spans="1:2">
      <c r="A996" s="727">
        <v>41733</v>
      </c>
      <c r="B996" s="723">
        <v>28.33</v>
      </c>
    </row>
    <row r="997" spans="1:2">
      <c r="A997" s="727">
        <v>41736</v>
      </c>
      <c r="B997" s="723">
        <v>27.83</v>
      </c>
    </row>
    <row r="998" spans="1:2">
      <c r="A998" s="727">
        <v>41737</v>
      </c>
      <c r="B998" s="723">
        <v>28.18</v>
      </c>
    </row>
    <row r="999" spans="1:2">
      <c r="A999" s="727">
        <v>41738</v>
      </c>
      <c r="B999" s="723">
        <v>27.72</v>
      </c>
    </row>
    <row r="1000" spans="1:2">
      <c r="A1000" s="727">
        <v>41739</v>
      </c>
      <c r="B1000" s="723">
        <v>27.76</v>
      </c>
    </row>
    <row r="1001" spans="1:2">
      <c r="A1001" s="727">
        <v>41740</v>
      </c>
      <c r="B1001" s="723">
        <v>28</v>
      </c>
    </row>
    <row r="1002" spans="1:2">
      <c r="A1002" s="727">
        <v>41743</v>
      </c>
      <c r="B1002" s="723">
        <v>28.29</v>
      </c>
    </row>
    <row r="1003" spans="1:2">
      <c r="A1003" s="727">
        <v>41744</v>
      </c>
      <c r="B1003" s="723">
        <v>28.79</v>
      </c>
    </row>
    <row r="1004" spans="1:2">
      <c r="A1004" s="727">
        <v>41745</v>
      </c>
      <c r="B1004" s="723">
        <v>29.85</v>
      </c>
    </row>
    <row r="1005" spans="1:2">
      <c r="A1005" s="727">
        <v>41746</v>
      </c>
      <c r="B1005" s="723">
        <v>29.55</v>
      </c>
    </row>
    <row r="1006" spans="1:2">
      <c r="A1006" s="727">
        <v>41751</v>
      </c>
      <c r="B1006" s="723">
        <v>29.1</v>
      </c>
    </row>
    <row r="1007" spans="1:2">
      <c r="A1007" s="727">
        <v>41752</v>
      </c>
      <c r="B1007" s="723">
        <v>28.24</v>
      </c>
    </row>
    <row r="1008" spans="1:2">
      <c r="A1008" s="727">
        <v>41753</v>
      </c>
      <c r="B1008" s="723">
        <v>28.07</v>
      </c>
    </row>
    <row r="1009" spans="1:2">
      <c r="A1009" s="727">
        <v>41754</v>
      </c>
      <c r="B1009" s="723">
        <v>28.06</v>
      </c>
    </row>
    <row r="1010" spans="1:2">
      <c r="A1010" s="727">
        <v>41757</v>
      </c>
      <c r="B1010" s="723">
        <v>27.95</v>
      </c>
    </row>
    <row r="1011" spans="1:2">
      <c r="A1011" s="727">
        <v>41758</v>
      </c>
      <c r="B1011" s="723">
        <v>27.97</v>
      </c>
    </row>
    <row r="1012" spans="1:2">
      <c r="A1012" s="727">
        <v>41759</v>
      </c>
      <c r="B1012" s="723">
        <v>28.12</v>
      </c>
    </row>
    <row r="1013" spans="1:2">
      <c r="A1013" s="727">
        <v>41761</v>
      </c>
      <c r="B1013" s="723">
        <v>28</v>
      </c>
    </row>
    <row r="1014" spans="1:2">
      <c r="A1014" s="727">
        <v>41764</v>
      </c>
      <c r="B1014" s="723">
        <v>27.95</v>
      </c>
    </row>
    <row r="1015" spans="1:2">
      <c r="A1015" s="727">
        <v>41765</v>
      </c>
      <c r="B1015" s="723">
        <v>27.51</v>
      </c>
    </row>
    <row r="1016" spans="1:2">
      <c r="A1016" s="727">
        <v>41766</v>
      </c>
      <c r="B1016" s="723">
        <v>26.5</v>
      </c>
    </row>
    <row r="1017" spans="1:2">
      <c r="A1017" s="727">
        <v>41767</v>
      </c>
      <c r="B1017" s="723">
        <v>26.59</v>
      </c>
    </row>
    <row r="1018" spans="1:2">
      <c r="A1018" s="727">
        <v>41768</v>
      </c>
      <c r="B1018" s="723">
        <v>26.15</v>
      </c>
    </row>
    <row r="1019" spans="1:2">
      <c r="A1019" s="727">
        <v>41771</v>
      </c>
      <c r="B1019" s="723">
        <v>25.9</v>
      </c>
    </row>
    <row r="1020" spans="1:2">
      <c r="A1020" s="727">
        <v>41772</v>
      </c>
      <c r="B1020" s="723">
        <v>25.75</v>
      </c>
    </row>
    <row r="1021" spans="1:2">
      <c r="A1021" s="727">
        <v>41773</v>
      </c>
      <c r="B1021" s="723">
        <v>25.75</v>
      </c>
    </row>
    <row r="1022" spans="1:2">
      <c r="A1022" s="727">
        <v>41774</v>
      </c>
      <c r="B1022" s="723">
        <v>25.1</v>
      </c>
    </row>
    <row r="1023" spans="1:2">
      <c r="A1023" s="727">
        <v>41775</v>
      </c>
      <c r="B1023" s="723">
        <v>24.75</v>
      </c>
    </row>
    <row r="1024" spans="1:2">
      <c r="A1024" s="727">
        <v>41778</v>
      </c>
      <c r="B1024" s="723">
        <v>25.22</v>
      </c>
    </row>
    <row r="1025" spans="1:2">
      <c r="A1025" s="727">
        <v>41779</v>
      </c>
      <c r="B1025" s="723">
        <v>25.44</v>
      </c>
    </row>
    <row r="1026" spans="1:2">
      <c r="A1026" s="727">
        <v>41780</v>
      </c>
      <c r="B1026" s="723">
        <v>25.67</v>
      </c>
    </row>
    <row r="1027" spans="1:2">
      <c r="A1027" s="727">
        <v>41781</v>
      </c>
      <c r="B1027" s="723">
        <v>25.98</v>
      </c>
    </row>
    <row r="1028" spans="1:2">
      <c r="A1028" s="727">
        <v>41782</v>
      </c>
      <c r="B1028" s="723">
        <v>26.4</v>
      </c>
    </row>
    <row r="1029" spans="1:2">
      <c r="A1029" s="727">
        <v>41785</v>
      </c>
      <c r="B1029" s="723">
        <v>26.57</v>
      </c>
    </row>
    <row r="1030" spans="1:2">
      <c r="A1030" s="727">
        <v>41786</v>
      </c>
      <c r="B1030" s="723">
        <v>26.4</v>
      </c>
    </row>
    <row r="1031" spans="1:2">
      <c r="A1031" s="727">
        <v>41787</v>
      </c>
      <c r="B1031" s="723">
        <v>26.3</v>
      </c>
    </row>
    <row r="1032" spans="1:2">
      <c r="A1032" s="727">
        <v>41788</v>
      </c>
      <c r="B1032" s="723">
        <v>26.2</v>
      </c>
    </row>
    <row r="1033" spans="1:2">
      <c r="A1033" s="727">
        <v>41789</v>
      </c>
      <c r="B1033" s="723">
        <v>25.89</v>
      </c>
    </row>
    <row r="1034" spans="1:2">
      <c r="A1034" s="727">
        <v>41792</v>
      </c>
      <c r="B1034" s="723">
        <v>25.8</v>
      </c>
    </row>
    <row r="1035" spans="1:2">
      <c r="A1035" s="727">
        <v>41793</v>
      </c>
      <c r="B1035" s="723">
        <v>25.67</v>
      </c>
    </row>
    <row r="1036" spans="1:2">
      <c r="A1036" s="727">
        <v>41794</v>
      </c>
      <c r="B1036" s="723">
        <v>25.87</v>
      </c>
    </row>
    <row r="1037" spans="1:2">
      <c r="A1037" s="727">
        <v>41795</v>
      </c>
      <c r="B1037" s="723">
        <v>25.23</v>
      </c>
    </row>
    <row r="1038" spans="1:2">
      <c r="A1038" s="727">
        <v>41796</v>
      </c>
      <c r="B1038" s="723">
        <v>25.62</v>
      </c>
    </row>
    <row r="1039" spans="1:2">
      <c r="A1039" s="727">
        <v>41799</v>
      </c>
      <c r="B1039" s="723">
        <v>26.26</v>
      </c>
    </row>
    <row r="1040" spans="1:2">
      <c r="A1040" s="727">
        <v>41800</v>
      </c>
      <c r="B1040" s="723">
        <v>26.42</v>
      </c>
    </row>
    <row r="1041" spans="1:2">
      <c r="A1041" s="727">
        <v>41801</v>
      </c>
      <c r="B1041" s="723">
        <v>26.71</v>
      </c>
    </row>
    <row r="1042" spans="1:2">
      <c r="A1042" s="727">
        <v>41803</v>
      </c>
      <c r="B1042" s="723">
        <v>26.77</v>
      </c>
    </row>
    <row r="1043" spans="1:2">
      <c r="A1043" s="727">
        <v>41806</v>
      </c>
      <c r="B1043" s="723">
        <v>27.2</v>
      </c>
    </row>
    <row r="1044" spans="1:2">
      <c r="A1044" s="727">
        <v>41807</v>
      </c>
      <c r="B1044" s="723">
        <v>27.86</v>
      </c>
    </row>
    <row r="1045" spans="1:2">
      <c r="A1045" s="727">
        <v>41808</v>
      </c>
      <c r="B1045" s="723">
        <v>28.11</v>
      </c>
    </row>
    <row r="1046" spans="1:2">
      <c r="A1046" s="727">
        <v>41810</v>
      </c>
      <c r="B1046" s="723">
        <v>28</v>
      </c>
    </row>
    <row r="1047" spans="1:2">
      <c r="A1047" s="727">
        <v>41813</v>
      </c>
      <c r="B1047" s="723">
        <v>27.79</v>
      </c>
    </row>
    <row r="1048" spans="1:2">
      <c r="A1048" s="727">
        <v>41814</v>
      </c>
      <c r="B1048" s="723">
        <v>27.72</v>
      </c>
    </row>
    <row r="1049" spans="1:2">
      <c r="A1049" s="727">
        <v>41815</v>
      </c>
      <c r="B1049" s="723">
        <v>27.76</v>
      </c>
    </row>
    <row r="1050" spans="1:2">
      <c r="A1050" s="727">
        <v>41816</v>
      </c>
      <c r="B1050" s="723">
        <v>27.38</v>
      </c>
    </row>
    <row r="1051" spans="1:2">
      <c r="A1051" s="727">
        <v>41817</v>
      </c>
      <c r="B1051" s="723">
        <v>26.42</v>
      </c>
    </row>
    <row r="1052" spans="1:2">
      <c r="A1052" s="727">
        <v>41820</v>
      </c>
      <c r="B1052" s="723">
        <v>25.93</v>
      </c>
    </row>
    <row r="1053" spans="1:2">
      <c r="A1053" s="727">
        <v>41821</v>
      </c>
      <c r="B1053" s="723">
        <v>25.6</v>
      </c>
    </row>
    <row r="1054" spans="1:2">
      <c r="A1054" s="727">
        <v>41822</v>
      </c>
      <c r="B1054" s="723">
        <v>25.68</v>
      </c>
    </row>
    <row r="1055" spans="1:2">
      <c r="A1055" s="727">
        <v>41823</v>
      </c>
      <c r="B1055" s="723">
        <v>24.31</v>
      </c>
    </row>
    <row r="1056" spans="1:2">
      <c r="A1056" s="727">
        <v>41824</v>
      </c>
      <c r="B1056" s="723">
        <v>24.6</v>
      </c>
    </row>
    <row r="1057" spans="1:2">
      <c r="A1057" s="727">
        <v>41827</v>
      </c>
      <c r="B1057" s="723">
        <v>24.63</v>
      </c>
    </row>
    <row r="1058" spans="1:2">
      <c r="A1058" s="727">
        <v>41828</v>
      </c>
      <c r="B1058" s="723">
        <v>24</v>
      </c>
    </row>
    <row r="1059" spans="1:2">
      <c r="A1059" s="727">
        <v>41830</v>
      </c>
      <c r="B1059" s="723">
        <v>23.51</v>
      </c>
    </row>
    <row r="1060" spans="1:2">
      <c r="A1060" s="727">
        <v>41831</v>
      </c>
      <c r="B1060" s="723">
        <v>23.42</v>
      </c>
    </row>
    <row r="1061" spans="1:2">
      <c r="A1061" s="727">
        <v>41834</v>
      </c>
      <c r="B1061" s="723">
        <v>23.47</v>
      </c>
    </row>
    <row r="1062" spans="1:2">
      <c r="A1062" s="727">
        <v>41835</v>
      </c>
      <c r="B1062" s="723">
        <v>22.88</v>
      </c>
    </row>
    <row r="1063" spans="1:2">
      <c r="A1063" s="727">
        <v>41836</v>
      </c>
      <c r="B1063" s="723">
        <v>22.7</v>
      </c>
    </row>
    <row r="1064" spans="1:2">
      <c r="A1064" s="727">
        <v>41837</v>
      </c>
      <c r="B1064" s="723">
        <v>22.75</v>
      </c>
    </row>
    <row r="1065" spans="1:2">
      <c r="A1065" s="727">
        <v>41838</v>
      </c>
      <c r="B1065" s="723">
        <v>23.35</v>
      </c>
    </row>
    <row r="1066" spans="1:2">
      <c r="A1066" s="727">
        <v>41841</v>
      </c>
      <c r="B1066" s="723">
        <v>23.87</v>
      </c>
    </row>
    <row r="1067" spans="1:2">
      <c r="A1067" s="727">
        <v>41842</v>
      </c>
      <c r="B1067" s="723">
        <v>24.3</v>
      </c>
    </row>
    <row r="1068" spans="1:2">
      <c r="A1068" s="727">
        <v>41843</v>
      </c>
      <c r="B1068" s="723">
        <v>23.82</v>
      </c>
    </row>
    <row r="1069" spans="1:2">
      <c r="A1069" s="727">
        <v>41844</v>
      </c>
      <c r="B1069" s="723">
        <v>23.32</v>
      </c>
    </row>
    <row r="1070" spans="1:2">
      <c r="A1070" s="727">
        <v>41845</v>
      </c>
      <c r="B1070" s="723">
        <v>23.22</v>
      </c>
    </row>
    <row r="1071" spans="1:2">
      <c r="A1071" s="727">
        <v>41848</v>
      </c>
      <c r="B1071" s="723">
        <v>23.21</v>
      </c>
    </row>
    <row r="1072" spans="1:2">
      <c r="A1072" s="727">
        <v>41849</v>
      </c>
      <c r="B1072" s="723">
        <v>23.5</v>
      </c>
    </row>
    <row r="1073" spans="1:2">
      <c r="A1073" s="727">
        <v>41850</v>
      </c>
      <c r="B1073" s="723">
        <v>23.7</v>
      </c>
    </row>
    <row r="1074" spans="1:2">
      <c r="A1074" s="727">
        <v>41851</v>
      </c>
      <c r="B1074" s="723">
        <v>23.64</v>
      </c>
    </row>
    <row r="1075" spans="1:2">
      <c r="A1075" s="727">
        <v>41852</v>
      </c>
      <c r="B1075" s="723">
        <v>23.3</v>
      </c>
    </row>
    <row r="1076" spans="1:2">
      <c r="A1076" s="727">
        <v>41855</v>
      </c>
      <c r="B1076" s="723">
        <v>23.42</v>
      </c>
    </row>
    <row r="1077" spans="1:2">
      <c r="A1077" s="727">
        <v>41856</v>
      </c>
      <c r="B1077" s="723">
        <v>22.85</v>
      </c>
    </row>
    <row r="1078" spans="1:2">
      <c r="A1078" s="727">
        <v>41857</v>
      </c>
      <c r="B1078" s="723">
        <v>23.1</v>
      </c>
    </row>
    <row r="1079" spans="1:2">
      <c r="A1079" s="727">
        <v>41858</v>
      </c>
      <c r="B1079" s="723">
        <v>22.14</v>
      </c>
    </row>
    <row r="1080" spans="1:2">
      <c r="A1080" s="727">
        <v>41859</v>
      </c>
      <c r="B1080" s="723">
        <v>22</v>
      </c>
    </row>
    <row r="1081" spans="1:2">
      <c r="A1081" s="727">
        <v>41862</v>
      </c>
      <c r="B1081" s="723">
        <v>21.7</v>
      </c>
    </row>
    <row r="1082" spans="1:2">
      <c r="A1082" s="727">
        <v>41863</v>
      </c>
      <c r="B1082" s="723">
        <v>21.11</v>
      </c>
    </row>
    <row r="1083" spans="1:2">
      <c r="A1083" s="727">
        <v>41864</v>
      </c>
      <c r="B1083" s="723">
        <v>20.55</v>
      </c>
    </row>
    <row r="1084" spans="1:2">
      <c r="A1084" s="727">
        <v>41865</v>
      </c>
      <c r="B1084" s="723">
        <v>20.5</v>
      </c>
    </row>
    <row r="1085" spans="1:2">
      <c r="A1085" s="727">
        <v>41866</v>
      </c>
      <c r="B1085" s="723">
        <v>20.329999999999998</v>
      </c>
    </row>
    <row r="1086" spans="1:2">
      <c r="A1086" s="727">
        <v>41869</v>
      </c>
      <c r="B1086" s="723">
        <v>19.98</v>
      </c>
    </row>
    <row r="1087" spans="1:2">
      <c r="A1087" s="727">
        <v>41870</v>
      </c>
      <c r="B1087" s="723">
        <v>19.93</v>
      </c>
    </row>
    <row r="1088" spans="1:2">
      <c r="A1088" s="727">
        <v>41871</v>
      </c>
      <c r="B1088" s="723">
        <v>20.13</v>
      </c>
    </row>
    <row r="1089" spans="1:2">
      <c r="A1089" s="727">
        <v>41872</v>
      </c>
      <c r="B1089" s="723">
        <v>20.2</v>
      </c>
    </row>
    <row r="1090" spans="1:2">
      <c r="A1090" s="727">
        <v>41873</v>
      </c>
      <c r="B1090" s="723">
        <v>20.32</v>
      </c>
    </row>
    <row r="1091" spans="1:2">
      <c r="A1091" s="727">
        <v>41876</v>
      </c>
      <c r="B1091" s="723">
        <v>20.399999999999999</v>
      </c>
    </row>
    <row r="1092" spans="1:2">
      <c r="A1092" s="727">
        <v>41877</v>
      </c>
      <c r="B1092" s="723">
        <v>20.47</v>
      </c>
    </row>
    <row r="1093" spans="1:2">
      <c r="A1093" s="727">
        <v>41878</v>
      </c>
      <c r="B1093" s="723">
        <v>21.35</v>
      </c>
    </row>
    <row r="1094" spans="1:2">
      <c r="A1094" s="727">
        <v>41879</v>
      </c>
      <c r="B1094" s="723">
        <v>21.98</v>
      </c>
    </row>
    <row r="1095" spans="1:2">
      <c r="A1095" s="727">
        <v>41880</v>
      </c>
      <c r="B1095" s="723">
        <v>22.9</v>
      </c>
    </row>
    <row r="1096" spans="1:2">
      <c r="A1096" s="727">
        <v>41883</v>
      </c>
      <c r="B1096" s="723">
        <v>23.66</v>
      </c>
    </row>
    <row r="1097" spans="1:2">
      <c r="A1097" s="727">
        <v>41884</v>
      </c>
      <c r="B1097" s="723">
        <v>22.73</v>
      </c>
    </row>
    <row r="1098" spans="1:2">
      <c r="A1098" s="727">
        <v>41885</v>
      </c>
      <c r="B1098" s="723">
        <v>22.28</v>
      </c>
    </row>
    <row r="1099" spans="1:2">
      <c r="A1099" s="727">
        <v>41886</v>
      </c>
      <c r="B1099" s="723">
        <v>21.86</v>
      </c>
    </row>
    <row r="1100" spans="1:2">
      <c r="A1100" s="727">
        <v>41887</v>
      </c>
      <c r="B1100" s="723">
        <v>21.9</v>
      </c>
    </row>
    <row r="1101" spans="1:2">
      <c r="A1101" s="727">
        <v>41890</v>
      </c>
      <c r="B1101" s="723">
        <v>21.81</v>
      </c>
    </row>
    <row r="1102" spans="1:2">
      <c r="A1102" s="727">
        <v>41891</v>
      </c>
      <c r="B1102" s="723">
        <v>21.5</v>
      </c>
    </row>
    <row r="1103" spans="1:2">
      <c r="A1103" s="727">
        <v>41892</v>
      </c>
      <c r="B1103" s="723">
        <v>21.05</v>
      </c>
    </row>
    <row r="1104" spans="1:2">
      <c r="A1104" s="727">
        <v>41893</v>
      </c>
      <c r="B1104" s="723">
        <v>20.78</v>
      </c>
    </row>
    <row r="1105" spans="1:2">
      <c r="A1105" s="727">
        <v>41894</v>
      </c>
      <c r="B1105" s="723">
        <v>20.399999999999999</v>
      </c>
    </row>
    <row r="1106" spans="1:2">
      <c r="A1106" s="727">
        <v>41897</v>
      </c>
      <c r="B1106" s="723">
        <v>20.74</v>
      </c>
    </row>
    <row r="1107" spans="1:2">
      <c r="A1107" s="727">
        <v>41898</v>
      </c>
      <c r="B1107" s="723">
        <v>20.85</v>
      </c>
    </row>
    <row r="1108" spans="1:2">
      <c r="A1108" s="727">
        <v>41899</v>
      </c>
      <c r="B1108" s="723">
        <v>21.32</v>
      </c>
    </row>
    <row r="1109" spans="1:2">
      <c r="A1109" s="727">
        <v>41900</v>
      </c>
      <c r="B1109" s="723">
        <v>21.09</v>
      </c>
    </row>
    <row r="1110" spans="1:2">
      <c r="A1110" s="727">
        <v>41901</v>
      </c>
      <c r="B1110" s="723">
        <v>20.28</v>
      </c>
    </row>
    <row r="1111" spans="1:2">
      <c r="A1111" s="727">
        <v>41904</v>
      </c>
      <c r="B1111" s="723">
        <v>19.600000000000001</v>
      </c>
    </row>
    <row r="1112" spans="1:2">
      <c r="A1112" s="727">
        <v>41905</v>
      </c>
      <c r="B1112" s="723">
        <v>19.05</v>
      </c>
    </row>
    <row r="1113" spans="1:2">
      <c r="A1113" s="727">
        <v>41906</v>
      </c>
      <c r="B1113" s="723">
        <v>18.899999999999999</v>
      </c>
    </row>
    <row r="1114" spans="1:2">
      <c r="A1114" s="727">
        <v>41907</v>
      </c>
      <c r="B1114" s="723">
        <v>18.84</v>
      </c>
    </row>
    <row r="1115" spans="1:2">
      <c r="A1115" s="727">
        <v>41908</v>
      </c>
      <c r="B1115" s="723">
        <v>18.809999999999999</v>
      </c>
    </row>
    <row r="1116" spans="1:2">
      <c r="A1116" s="727">
        <v>41911</v>
      </c>
      <c r="B1116" s="723">
        <v>18.43</v>
      </c>
    </row>
    <row r="1117" spans="1:2">
      <c r="A1117" s="727">
        <v>41912</v>
      </c>
      <c r="B1117" s="723">
        <v>17.899999999999999</v>
      </c>
    </row>
    <row r="1118" spans="1:2">
      <c r="A1118" s="727">
        <v>41913</v>
      </c>
      <c r="B1118" s="723">
        <v>17.52</v>
      </c>
    </row>
    <row r="1119" spans="1:2">
      <c r="A1119" s="727">
        <v>41914</v>
      </c>
      <c r="B1119" s="723">
        <v>16.98</v>
      </c>
    </row>
    <row r="1120" spans="1:2">
      <c r="A1120" s="727">
        <v>41915</v>
      </c>
      <c r="B1120" s="723">
        <v>16.899999999999999</v>
      </c>
    </row>
    <row r="1121" spans="1:2">
      <c r="A1121" s="727">
        <v>41918</v>
      </c>
      <c r="B1121" s="723">
        <v>17.39</v>
      </c>
    </row>
    <row r="1122" spans="1:2">
      <c r="A1122" s="727">
        <v>41919</v>
      </c>
      <c r="B1122" s="723">
        <v>17.38</v>
      </c>
    </row>
    <row r="1123" spans="1:2">
      <c r="A1123" s="727">
        <v>41920</v>
      </c>
      <c r="B1123" s="723">
        <v>17.260000000000002</v>
      </c>
    </row>
    <row r="1124" spans="1:2">
      <c r="A1124" s="727">
        <v>41921</v>
      </c>
      <c r="B1124" s="723">
        <v>17.399999999999999</v>
      </c>
    </row>
    <row r="1125" spans="1:2">
      <c r="A1125" s="727">
        <v>41922</v>
      </c>
      <c r="B1125" s="723">
        <v>17.36</v>
      </c>
    </row>
    <row r="1126" spans="1:2">
      <c r="A1126" s="727">
        <v>41925</v>
      </c>
      <c r="B1126" s="723">
        <v>19.7</v>
      </c>
    </row>
    <row r="1127" spans="1:2">
      <c r="A1127" s="727">
        <v>41926</v>
      </c>
      <c r="B1127" s="723">
        <v>19.32</v>
      </c>
    </row>
    <row r="1128" spans="1:2">
      <c r="A1128" s="727">
        <v>41927</v>
      </c>
      <c r="B1128" s="723">
        <v>18.68</v>
      </c>
    </row>
    <row r="1129" spans="1:2">
      <c r="A1129" s="727">
        <v>41928</v>
      </c>
      <c r="B1129" s="723">
        <v>17.88</v>
      </c>
    </row>
    <row r="1130" spans="1:2">
      <c r="A1130" s="727">
        <v>41929</v>
      </c>
      <c r="B1130" s="723">
        <v>18.059999999999999</v>
      </c>
    </row>
    <row r="1131" spans="1:2">
      <c r="A1131" s="727">
        <v>41932</v>
      </c>
      <c r="B1131" s="723">
        <v>18</v>
      </c>
    </row>
    <row r="1132" spans="1:2">
      <c r="A1132" s="727">
        <v>41933</v>
      </c>
      <c r="B1132" s="723">
        <v>17</v>
      </c>
    </row>
    <row r="1133" spans="1:2">
      <c r="A1133" s="727">
        <v>41934</v>
      </c>
      <c r="B1133" s="723">
        <v>16.55</v>
      </c>
    </row>
    <row r="1134" spans="1:2">
      <c r="A1134" s="727">
        <v>41935</v>
      </c>
      <c r="B1134" s="723">
        <v>15.8</v>
      </c>
    </row>
    <row r="1135" spans="1:2">
      <c r="A1135" s="727">
        <v>41936</v>
      </c>
      <c r="B1135" s="723">
        <v>16.2</v>
      </c>
    </row>
    <row r="1136" spans="1:2">
      <c r="A1136" s="727">
        <v>41939</v>
      </c>
      <c r="B1136" s="723">
        <v>15.5</v>
      </c>
    </row>
    <row r="1137" spans="1:2">
      <c r="A1137" s="727">
        <v>41940</v>
      </c>
      <c r="B1137" s="723">
        <v>16.5</v>
      </c>
    </row>
    <row r="1138" spans="1:2">
      <c r="A1138" s="727">
        <v>41941</v>
      </c>
      <c r="B1138" s="723">
        <v>16.010000000000002</v>
      </c>
    </row>
    <row r="1139" spans="1:2">
      <c r="A1139" s="727">
        <v>41942</v>
      </c>
      <c r="B1139" s="723">
        <v>16.3</v>
      </c>
    </row>
    <row r="1140" spans="1:2">
      <c r="A1140" s="727">
        <v>41943</v>
      </c>
      <c r="B1140" s="723">
        <v>16.149999999999999</v>
      </c>
    </row>
    <row r="1141" spans="1:2">
      <c r="A1141" s="727">
        <v>41946</v>
      </c>
      <c r="B1141" s="723">
        <v>16</v>
      </c>
    </row>
    <row r="1142" spans="1:2">
      <c r="A1142" s="727">
        <v>41947</v>
      </c>
      <c r="B1142" s="723">
        <v>15.75</v>
      </c>
    </row>
    <row r="1143" spans="1:2">
      <c r="A1143" s="727">
        <v>41948</v>
      </c>
      <c r="B1143" s="723">
        <v>15.26</v>
      </c>
    </row>
    <row r="1144" spans="1:2">
      <c r="A1144" s="727">
        <v>41949</v>
      </c>
      <c r="B1144" s="723">
        <v>12.6</v>
      </c>
    </row>
    <row r="1145" spans="1:2">
      <c r="A1145" s="727">
        <v>41950</v>
      </c>
      <c r="B1145" s="723">
        <v>12</v>
      </c>
    </row>
    <row r="1146" spans="1:2">
      <c r="A1146" s="727">
        <v>41953</v>
      </c>
      <c r="B1146" s="723">
        <v>11.5</v>
      </c>
    </row>
    <row r="1147" spans="1:2">
      <c r="A1147" s="727">
        <v>41954</v>
      </c>
      <c r="B1147" s="723">
        <v>12.65</v>
      </c>
    </row>
    <row r="1148" spans="1:2">
      <c r="A1148" s="727">
        <v>41955</v>
      </c>
      <c r="B1148" s="723">
        <v>12.6</v>
      </c>
    </row>
    <row r="1149" spans="1:2">
      <c r="A1149" s="727">
        <v>41956</v>
      </c>
      <c r="B1149" s="723">
        <v>12.44</v>
      </c>
    </row>
    <row r="1150" spans="1:2">
      <c r="A1150" s="727">
        <v>41957</v>
      </c>
      <c r="B1150" s="723">
        <v>12.35</v>
      </c>
    </row>
    <row r="1151" spans="1:2">
      <c r="A1151" s="727">
        <v>41960</v>
      </c>
      <c r="B1151" s="723">
        <v>11.38</v>
      </c>
    </row>
    <row r="1152" spans="1:2">
      <c r="A1152" s="727">
        <v>41961</v>
      </c>
      <c r="B1152" s="723">
        <v>11.31</v>
      </c>
    </row>
    <row r="1153" spans="1:2">
      <c r="A1153" s="727">
        <v>41962</v>
      </c>
      <c r="B1153" s="723">
        <v>11.34</v>
      </c>
    </row>
    <row r="1154" spans="1:2">
      <c r="A1154" s="727">
        <v>41964</v>
      </c>
      <c r="B1154" s="723">
        <v>11.44</v>
      </c>
    </row>
    <row r="1155" spans="1:2">
      <c r="A1155" s="727">
        <v>41967</v>
      </c>
      <c r="B1155" s="723">
        <v>11.17</v>
      </c>
    </row>
    <row r="1156" spans="1:2">
      <c r="A1156" s="727">
        <v>41968</v>
      </c>
      <c r="B1156" s="723">
        <v>10.5</v>
      </c>
    </row>
    <row r="1157" spans="1:2">
      <c r="A1157" s="727">
        <v>41969</v>
      </c>
      <c r="B1157" s="723">
        <v>10.15</v>
      </c>
    </row>
    <row r="1158" spans="1:2">
      <c r="A1158" s="727">
        <v>41970</v>
      </c>
      <c r="B1158" s="723">
        <v>10.25</v>
      </c>
    </row>
    <row r="1159" spans="1:2">
      <c r="A1159" s="727">
        <v>41971</v>
      </c>
      <c r="B1159" s="723">
        <v>10.5</v>
      </c>
    </row>
    <row r="1160" spans="1:2">
      <c r="A1160" s="727">
        <v>41974</v>
      </c>
      <c r="B1160" s="723">
        <v>10.06</v>
      </c>
    </row>
    <row r="1161" spans="1:2">
      <c r="A1161" s="727">
        <v>41975</v>
      </c>
      <c r="B1161" s="723">
        <v>9.58</v>
      </c>
    </row>
    <row r="1162" spans="1:2">
      <c r="A1162" s="727">
        <v>41976</v>
      </c>
      <c r="B1162" s="723">
        <v>9.59</v>
      </c>
    </row>
    <row r="1163" spans="1:2">
      <c r="A1163" s="727">
        <v>41977</v>
      </c>
      <c r="B1163" s="723">
        <v>9.33</v>
      </c>
    </row>
    <row r="1164" spans="1:2">
      <c r="A1164" s="727">
        <v>41978</v>
      </c>
      <c r="B1164" s="723">
        <v>9.26</v>
      </c>
    </row>
    <row r="1165" spans="1:2">
      <c r="A1165" s="727">
        <v>41981</v>
      </c>
      <c r="B1165" s="723">
        <v>8.9499999999999993</v>
      </c>
    </row>
    <row r="1166" spans="1:2">
      <c r="A1166" s="727">
        <v>41982</v>
      </c>
      <c r="B1166" s="723">
        <v>8.8000000000000007</v>
      </c>
    </row>
    <row r="1167" spans="1:2">
      <c r="A1167" s="727">
        <v>41983</v>
      </c>
      <c r="B1167" s="723">
        <v>8.6</v>
      </c>
    </row>
    <row r="1168" spans="1:2">
      <c r="A1168" s="727">
        <v>41984</v>
      </c>
      <c r="B1168" s="723">
        <v>8.85</v>
      </c>
    </row>
    <row r="1169" spans="1:2">
      <c r="A1169" s="727">
        <v>41985</v>
      </c>
      <c r="B1169" s="723">
        <v>8.26</v>
      </c>
    </row>
    <row r="1170" spans="1:2">
      <c r="A1170" s="727">
        <v>41988</v>
      </c>
      <c r="B1170" s="723">
        <v>8.2100000000000009</v>
      </c>
    </row>
    <row r="1171" spans="1:2">
      <c r="A1171" s="727">
        <v>41989</v>
      </c>
      <c r="B1171" s="723">
        <v>8.32</v>
      </c>
    </row>
    <row r="1172" spans="1:2">
      <c r="A1172" s="727">
        <v>41990</v>
      </c>
      <c r="B1172" s="723">
        <v>8.65</v>
      </c>
    </row>
    <row r="1173" spans="1:2">
      <c r="A1173" s="727">
        <v>41991</v>
      </c>
      <c r="B1173" s="723">
        <v>9.0500000000000007</v>
      </c>
    </row>
    <row r="1174" spans="1:2">
      <c r="A1174" s="727">
        <v>41992</v>
      </c>
      <c r="B1174" s="723">
        <v>9</v>
      </c>
    </row>
    <row r="1175" spans="1:2">
      <c r="A1175" s="727">
        <v>41995</v>
      </c>
      <c r="B1175" s="723">
        <v>9.08</v>
      </c>
    </row>
    <row r="1176" spans="1:2">
      <c r="A1176" s="727">
        <v>41996</v>
      </c>
      <c r="B1176" s="723">
        <v>9.33</v>
      </c>
    </row>
    <row r="1177" spans="1:2">
      <c r="A1177" s="727">
        <v>41999</v>
      </c>
      <c r="B1177" s="723">
        <v>9.3000000000000007</v>
      </c>
    </row>
    <row r="1178" spans="1:2">
      <c r="A1178" s="727">
        <v>42002</v>
      </c>
      <c r="B1178" s="723">
        <v>9.34</v>
      </c>
    </row>
    <row r="1179" spans="1:2">
      <c r="A1179" s="727">
        <v>42003</v>
      </c>
      <c r="B1179" s="723">
        <v>9.5500000000000007</v>
      </c>
    </row>
    <row r="1180" spans="1:2">
      <c r="A1180" s="727">
        <v>42006</v>
      </c>
      <c r="B1180" s="723">
        <v>9.41</v>
      </c>
    </row>
    <row r="1181" spans="1:2">
      <c r="A1181" s="727">
        <v>42009</v>
      </c>
      <c r="B1181" s="723">
        <v>8.51</v>
      </c>
    </row>
    <row r="1182" spans="1:2">
      <c r="A1182" s="727">
        <v>42010</v>
      </c>
      <c r="B1182" s="723">
        <v>8.4499999999999993</v>
      </c>
    </row>
    <row r="1183" spans="1:2">
      <c r="A1183" s="727">
        <v>42011</v>
      </c>
      <c r="B1183" s="723">
        <v>8.4</v>
      </c>
    </row>
    <row r="1184" spans="1:2">
      <c r="A1184" s="727">
        <v>42012</v>
      </c>
      <c r="B1184" s="723">
        <v>8.93</v>
      </c>
    </row>
    <row r="1185" spans="1:2">
      <c r="A1185" s="727">
        <v>42013</v>
      </c>
      <c r="B1185" s="723">
        <v>8.81</v>
      </c>
    </row>
    <row r="1186" spans="1:2">
      <c r="A1186" s="727">
        <v>42016</v>
      </c>
      <c r="B1186" s="723">
        <v>8.1999999999999993</v>
      </c>
    </row>
    <row r="1187" spans="1:2">
      <c r="A1187" s="727">
        <v>42017</v>
      </c>
      <c r="B1187" s="723">
        <v>8.31</v>
      </c>
    </row>
    <row r="1188" spans="1:2">
      <c r="A1188" s="727">
        <v>42018</v>
      </c>
      <c r="B1188" s="723">
        <v>7.71</v>
      </c>
    </row>
    <row r="1189" spans="1:2">
      <c r="A1189" s="727">
        <v>42019</v>
      </c>
      <c r="B1189" s="723">
        <v>7.9</v>
      </c>
    </row>
    <row r="1190" spans="1:2">
      <c r="A1190" s="727">
        <v>42020</v>
      </c>
      <c r="B1190" s="723">
        <v>7.8</v>
      </c>
    </row>
    <row r="1191" spans="1:2">
      <c r="A1191" s="727">
        <v>42023</v>
      </c>
      <c r="B1191" s="723">
        <v>7.6</v>
      </c>
    </row>
    <row r="1192" spans="1:2">
      <c r="A1192" s="727">
        <v>42024</v>
      </c>
      <c r="B1192" s="723">
        <v>7.46</v>
      </c>
    </row>
    <row r="1193" spans="1:2">
      <c r="A1193" s="727">
        <v>42025</v>
      </c>
      <c r="B1193" s="723">
        <v>7.3</v>
      </c>
    </row>
    <row r="1194" spans="1:2">
      <c r="A1194" s="727">
        <v>42026</v>
      </c>
      <c r="B1194" s="723">
        <v>6.67</v>
      </c>
    </row>
    <row r="1195" spans="1:2">
      <c r="A1195" s="727">
        <v>42027</v>
      </c>
      <c r="B1195" s="723">
        <v>5.9</v>
      </c>
    </row>
    <row r="1196" spans="1:2">
      <c r="A1196" s="727">
        <v>42030</v>
      </c>
      <c r="B1196" s="723">
        <v>5.98</v>
      </c>
    </row>
    <row r="1197" spans="1:2">
      <c r="A1197" s="727">
        <v>42031</v>
      </c>
      <c r="B1197" s="723">
        <v>5.59</v>
      </c>
    </row>
    <row r="1198" spans="1:2">
      <c r="A1198" s="727">
        <v>42032</v>
      </c>
      <c r="B1198" s="723">
        <v>5.26</v>
      </c>
    </row>
    <row r="1199" spans="1:2">
      <c r="A1199" s="727">
        <v>42033</v>
      </c>
      <c r="B1199" s="723">
        <v>6</v>
      </c>
    </row>
    <row r="1200" spans="1:2">
      <c r="A1200" s="727">
        <v>42034</v>
      </c>
      <c r="B1200" s="723">
        <v>5.75</v>
      </c>
    </row>
    <row r="1201" spans="1:2">
      <c r="A1201" s="727">
        <v>42037</v>
      </c>
      <c r="B1201" s="723">
        <v>5.98</v>
      </c>
    </row>
    <row r="1202" spans="1:2">
      <c r="A1202" s="727">
        <v>42038</v>
      </c>
      <c r="B1202" s="723">
        <v>6.4</v>
      </c>
    </row>
    <row r="1203" spans="1:2">
      <c r="A1203" s="727">
        <v>42039</v>
      </c>
      <c r="B1203" s="723">
        <v>6.67</v>
      </c>
    </row>
    <row r="1204" spans="1:2">
      <c r="A1204" s="727">
        <v>42040</v>
      </c>
      <c r="B1204" s="723">
        <v>6.86</v>
      </c>
    </row>
    <row r="1205" spans="1:2">
      <c r="A1205" s="727">
        <v>42041</v>
      </c>
      <c r="B1205" s="723">
        <v>6.99</v>
      </c>
    </row>
    <row r="1206" spans="1:2">
      <c r="A1206" s="727">
        <v>42044</v>
      </c>
      <c r="B1206" s="723">
        <v>6.71</v>
      </c>
    </row>
    <row r="1207" spans="1:2">
      <c r="A1207" s="727">
        <v>42045</v>
      </c>
      <c r="B1207" s="723">
        <v>6.79</v>
      </c>
    </row>
    <row r="1208" spans="1:2">
      <c r="A1208" s="727">
        <v>42046</v>
      </c>
      <c r="B1208" s="723">
        <v>5.9</v>
      </c>
    </row>
    <row r="1209" spans="1:2">
      <c r="A1209" s="727">
        <v>42047</v>
      </c>
      <c r="B1209" s="723">
        <v>5.64</v>
      </c>
    </row>
    <row r="1210" spans="1:2">
      <c r="A1210" s="727">
        <v>42048</v>
      </c>
      <c r="B1210" s="723">
        <v>5.53</v>
      </c>
    </row>
    <row r="1211" spans="1:2">
      <c r="A1211" s="727">
        <v>42053</v>
      </c>
      <c r="B1211" s="723">
        <v>6.15</v>
      </c>
    </row>
    <row r="1212" spans="1:2">
      <c r="A1212" s="727">
        <v>42054</v>
      </c>
      <c r="B1212" s="723">
        <v>6.19</v>
      </c>
    </row>
    <row r="1213" spans="1:2">
      <c r="A1213" s="727">
        <v>42055</v>
      </c>
      <c r="B1213" s="723">
        <v>6.29</v>
      </c>
    </row>
    <row r="1214" spans="1:2">
      <c r="A1214" s="727">
        <v>42058</v>
      </c>
      <c r="B1214" s="723">
        <v>6.5</v>
      </c>
    </row>
    <row r="1215" spans="1:2">
      <c r="A1215" s="727">
        <v>42059</v>
      </c>
      <c r="B1215" s="723">
        <v>6.7</v>
      </c>
    </row>
    <row r="1216" spans="1:2">
      <c r="A1216" s="727">
        <v>42060</v>
      </c>
      <c r="B1216" s="723">
        <v>6.63</v>
      </c>
    </row>
    <row r="1217" spans="1:2">
      <c r="A1217" s="727">
        <v>42061</v>
      </c>
      <c r="B1217" s="723">
        <v>6.83</v>
      </c>
    </row>
    <row r="1218" spans="1:2">
      <c r="A1218" s="727">
        <v>42062</v>
      </c>
      <c r="B1218" s="723">
        <v>6.8</v>
      </c>
    </row>
    <row r="1219" spans="1:2">
      <c r="A1219" s="727">
        <v>42065</v>
      </c>
      <c r="B1219" s="723">
        <v>7.17</v>
      </c>
    </row>
    <row r="1220" spans="1:2">
      <c r="A1220" s="727">
        <v>42066</v>
      </c>
      <c r="B1220" s="723">
        <v>7.15</v>
      </c>
    </row>
    <row r="1221" spans="1:2">
      <c r="A1221" s="727">
        <v>42067</v>
      </c>
      <c r="B1221" s="723">
        <v>7.35</v>
      </c>
    </row>
    <row r="1222" spans="1:2">
      <c r="A1222" s="727">
        <v>42068</v>
      </c>
      <c r="B1222" s="723">
        <v>7.32</v>
      </c>
    </row>
    <row r="1223" spans="1:2">
      <c r="A1223" s="727">
        <v>42069</v>
      </c>
      <c r="B1223" s="723">
        <v>7.27</v>
      </c>
    </row>
    <row r="1224" spans="1:2">
      <c r="A1224" s="727">
        <v>42072</v>
      </c>
      <c r="B1224" s="723">
        <v>7</v>
      </c>
    </row>
    <row r="1225" spans="1:2">
      <c r="A1225" s="727">
        <v>42073</v>
      </c>
      <c r="B1225" s="723">
        <v>7</v>
      </c>
    </row>
    <row r="1226" spans="1:2">
      <c r="A1226" s="727">
        <v>42074</v>
      </c>
      <c r="B1226" s="723">
        <v>7.45</v>
      </c>
    </row>
    <row r="1227" spans="1:2">
      <c r="A1227" s="727">
        <v>42075</v>
      </c>
      <c r="B1227" s="723">
        <v>8</v>
      </c>
    </row>
    <row r="1228" spans="1:2">
      <c r="A1228" s="727">
        <v>42076</v>
      </c>
      <c r="B1228" s="723">
        <v>8.0500000000000007</v>
      </c>
    </row>
    <row r="1229" spans="1:2">
      <c r="A1229" s="727">
        <v>42079</v>
      </c>
      <c r="B1229" s="723">
        <v>8.3000000000000007</v>
      </c>
    </row>
    <row r="1230" spans="1:2">
      <c r="A1230" s="727">
        <v>42080</v>
      </c>
      <c r="B1230" s="723">
        <v>8.2100000000000009</v>
      </c>
    </row>
    <row r="1231" spans="1:2">
      <c r="A1231" s="727">
        <v>42081</v>
      </c>
      <c r="B1231" s="723">
        <v>8.2200000000000006</v>
      </c>
    </row>
    <row r="1232" spans="1:2">
      <c r="A1232" s="727">
        <v>42082</v>
      </c>
      <c r="B1232" s="723">
        <v>7.92</v>
      </c>
    </row>
    <row r="1233" spans="1:2">
      <c r="A1233" s="727">
        <v>42083</v>
      </c>
      <c r="B1233" s="723">
        <v>8</v>
      </c>
    </row>
    <row r="1234" spans="1:2">
      <c r="A1234" s="727">
        <v>42086</v>
      </c>
      <c r="B1234" s="723">
        <v>8.1</v>
      </c>
    </row>
    <row r="1235" spans="1:2">
      <c r="A1235" s="727">
        <v>42087</v>
      </c>
      <c r="B1235" s="723">
        <v>8.19</v>
      </c>
    </row>
    <row r="1236" spans="1:2">
      <c r="A1236" s="727">
        <v>42088</v>
      </c>
      <c r="B1236" s="723">
        <v>8.61</v>
      </c>
    </row>
    <row r="1237" spans="1:2">
      <c r="A1237" s="727">
        <v>42089</v>
      </c>
      <c r="B1237" s="723">
        <v>8.6300000000000008</v>
      </c>
    </row>
    <row r="1238" spans="1:2">
      <c r="A1238" s="727">
        <v>42090</v>
      </c>
      <c r="B1238" s="723">
        <v>8.65</v>
      </c>
    </row>
    <row r="1239" spans="1:2">
      <c r="A1239" s="727">
        <v>42093</v>
      </c>
      <c r="B1239" s="723">
        <v>8.16</v>
      </c>
    </row>
    <row r="1240" spans="1:2">
      <c r="A1240" s="727">
        <v>42094</v>
      </c>
      <c r="B1240" s="723">
        <v>7.93</v>
      </c>
    </row>
    <row r="1241" spans="1:2">
      <c r="A1241" s="727">
        <v>42095</v>
      </c>
      <c r="B1241" s="723">
        <v>8.3699999999999992</v>
      </c>
    </row>
    <row r="1242" spans="1:2">
      <c r="A1242" s="727">
        <v>42096</v>
      </c>
      <c r="B1242" s="723">
        <v>8.25</v>
      </c>
    </row>
    <row r="1243" spans="1:2">
      <c r="A1243" s="727">
        <v>42100</v>
      </c>
      <c r="B1243" s="723">
        <v>8.3800000000000008</v>
      </c>
    </row>
    <row r="1244" spans="1:2">
      <c r="A1244" s="727">
        <v>42101</v>
      </c>
      <c r="B1244" s="723">
        <v>8.06</v>
      </c>
    </row>
    <row r="1245" spans="1:2">
      <c r="A1245" s="727">
        <v>42102</v>
      </c>
      <c r="B1245" s="723">
        <v>8</v>
      </c>
    </row>
    <row r="1246" spans="1:2">
      <c r="A1246" s="727">
        <v>42103</v>
      </c>
      <c r="B1246" s="723">
        <v>7.88</v>
      </c>
    </row>
    <row r="1247" spans="1:2">
      <c r="A1247" s="727">
        <v>42104</v>
      </c>
      <c r="B1247" s="723">
        <v>8.1999999999999993</v>
      </c>
    </row>
    <row r="1248" spans="1:2">
      <c r="A1248" s="727">
        <v>42107</v>
      </c>
      <c r="B1248" s="723">
        <v>8.0500000000000007</v>
      </c>
    </row>
    <row r="1249" spans="1:2">
      <c r="A1249" s="727">
        <v>42108</v>
      </c>
      <c r="B1249" s="723">
        <v>8.25</v>
      </c>
    </row>
    <row r="1250" spans="1:2">
      <c r="A1250" s="727">
        <v>42109</v>
      </c>
      <c r="B1250" s="723">
        <v>8.42</v>
      </c>
    </row>
    <row r="1251" spans="1:2">
      <c r="A1251" s="727">
        <v>42110</v>
      </c>
      <c r="B1251" s="723">
        <v>8.5</v>
      </c>
    </row>
    <row r="1252" spans="1:2">
      <c r="A1252" s="727">
        <v>42111</v>
      </c>
      <c r="B1252" s="723">
        <v>8.9499999999999993</v>
      </c>
    </row>
    <row r="1253" spans="1:2">
      <c r="A1253" s="727">
        <v>42114</v>
      </c>
      <c r="B1253" s="723">
        <v>8.65</v>
      </c>
    </row>
    <row r="1254" spans="1:2">
      <c r="A1254" s="727">
        <v>42116</v>
      </c>
      <c r="B1254" s="723">
        <v>9.1300000000000008</v>
      </c>
    </row>
    <row r="1255" spans="1:2">
      <c r="A1255" s="727">
        <v>42117</v>
      </c>
      <c r="B1255" s="723">
        <v>9.4499999999999993</v>
      </c>
    </row>
    <row r="1256" spans="1:2">
      <c r="A1256" s="727">
        <v>42118</v>
      </c>
      <c r="B1256" s="723">
        <v>9.2200000000000006</v>
      </c>
    </row>
    <row r="1257" spans="1:2">
      <c r="A1257" s="727">
        <v>42121</v>
      </c>
      <c r="B1257" s="723">
        <v>8.39</v>
      </c>
    </row>
    <row r="1258" spans="1:2">
      <c r="A1258" s="727">
        <v>42122</v>
      </c>
      <c r="B1258" s="723">
        <v>7.9</v>
      </c>
    </row>
    <row r="1259" spans="1:2">
      <c r="A1259" s="727">
        <v>42123</v>
      </c>
      <c r="B1259" s="723">
        <v>7.33</v>
      </c>
    </row>
    <row r="1260" spans="1:2">
      <c r="A1260" s="727">
        <v>42124</v>
      </c>
      <c r="B1260" s="723">
        <v>7.36</v>
      </c>
    </row>
    <row r="1261" spans="1:2">
      <c r="A1261" s="727">
        <v>42128</v>
      </c>
      <c r="B1261" s="723">
        <v>7.35</v>
      </c>
    </row>
    <row r="1262" spans="1:2">
      <c r="A1262" s="727">
        <v>42129</v>
      </c>
      <c r="B1262" s="723">
        <v>7.5</v>
      </c>
    </row>
    <row r="1263" spans="1:2">
      <c r="A1263" s="727">
        <v>42130</v>
      </c>
      <c r="B1263" s="723">
        <v>7.88</v>
      </c>
    </row>
    <row r="1264" spans="1:2">
      <c r="A1264" s="727">
        <v>42131</v>
      </c>
      <c r="B1264" s="723">
        <v>7.83</v>
      </c>
    </row>
    <row r="1265" spans="1:2">
      <c r="A1265" s="727">
        <v>42132</v>
      </c>
      <c r="B1265" s="723">
        <v>8.44</v>
      </c>
    </row>
    <row r="1266" spans="1:2">
      <c r="A1266" s="727">
        <v>42135</v>
      </c>
      <c r="B1266" s="723">
        <v>8.5299999999999994</v>
      </c>
    </row>
    <row r="1267" spans="1:2">
      <c r="A1267" s="727">
        <v>42136</v>
      </c>
      <c r="B1267" s="723">
        <v>8.8000000000000007</v>
      </c>
    </row>
    <row r="1268" spans="1:2">
      <c r="A1268" s="727">
        <v>42137</v>
      </c>
      <c r="B1268" s="723">
        <v>8.65</v>
      </c>
    </row>
    <row r="1269" spans="1:2">
      <c r="A1269" s="727">
        <v>42138</v>
      </c>
      <c r="B1269" s="723">
        <v>8.2200000000000006</v>
      </c>
    </row>
    <row r="1270" spans="1:2">
      <c r="A1270" s="727">
        <v>42139</v>
      </c>
      <c r="B1270" s="723">
        <v>8.6</v>
      </c>
    </row>
    <row r="1271" spans="1:2">
      <c r="A1271" s="727">
        <v>42142</v>
      </c>
      <c r="B1271" s="723">
        <v>8.58</v>
      </c>
    </row>
    <row r="1272" spans="1:2">
      <c r="A1272" s="727">
        <v>42143</v>
      </c>
      <c r="B1272" s="723">
        <v>8.5</v>
      </c>
    </row>
    <row r="1273" spans="1:2">
      <c r="A1273" s="727">
        <v>42144</v>
      </c>
      <c r="B1273" s="723">
        <v>8.74</v>
      </c>
    </row>
    <row r="1274" spans="1:2">
      <c r="A1274" s="727">
        <v>42145</v>
      </c>
      <c r="B1274" s="723">
        <v>8.7100000000000009</v>
      </c>
    </row>
    <row r="1275" spans="1:2">
      <c r="A1275" s="727">
        <v>42146</v>
      </c>
      <c r="B1275" s="723">
        <v>8.91</v>
      </c>
    </row>
    <row r="1276" spans="1:2">
      <c r="A1276" s="727">
        <v>42149</v>
      </c>
      <c r="B1276" s="723">
        <v>8.67</v>
      </c>
    </row>
    <row r="1277" spans="1:2">
      <c r="A1277" s="727">
        <v>42150</v>
      </c>
      <c r="B1277" s="723">
        <v>8.51</v>
      </c>
    </row>
    <row r="1278" spans="1:2">
      <c r="A1278" s="727">
        <v>42151</v>
      </c>
      <c r="B1278" s="723">
        <v>8.76</v>
      </c>
    </row>
    <row r="1279" spans="1:2">
      <c r="A1279" s="727">
        <v>42152</v>
      </c>
      <c r="B1279" s="723">
        <v>8.85</v>
      </c>
    </row>
    <row r="1280" spans="1:2">
      <c r="A1280" s="727">
        <v>42153</v>
      </c>
      <c r="B1280" s="723">
        <v>8.57</v>
      </c>
    </row>
    <row r="1281" spans="1:2">
      <c r="A1281" s="727">
        <v>42156</v>
      </c>
      <c r="B1281" s="723">
        <v>8.6</v>
      </c>
    </row>
    <row r="1282" spans="1:2">
      <c r="A1282" s="727">
        <v>42157</v>
      </c>
      <c r="B1282" s="723">
        <v>8.6999999999999993</v>
      </c>
    </row>
    <row r="1283" spans="1:2">
      <c r="A1283" s="727">
        <v>42158</v>
      </c>
      <c r="B1283" s="723">
        <v>8.6999999999999993</v>
      </c>
    </row>
    <row r="1284" spans="1:2">
      <c r="A1284" s="727">
        <v>42160</v>
      </c>
      <c r="B1284" s="723">
        <v>8.9700000000000006</v>
      </c>
    </row>
    <row r="1285" spans="1:2">
      <c r="A1285" s="727">
        <v>42163</v>
      </c>
      <c r="B1285" s="723">
        <v>8.6</v>
      </c>
    </row>
    <row r="1286" spans="1:2">
      <c r="A1286" s="727">
        <v>42164</v>
      </c>
      <c r="B1286" s="723">
        <v>8.6</v>
      </c>
    </row>
    <row r="1287" spans="1:2">
      <c r="A1287" s="727">
        <v>42165</v>
      </c>
      <c r="B1287" s="723">
        <v>8.33</v>
      </c>
    </row>
    <row r="1288" spans="1:2">
      <c r="A1288" s="727">
        <v>42166</v>
      </c>
      <c r="B1288" s="723">
        <v>8</v>
      </c>
    </row>
    <row r="1289" spans="1:2">
      <c r="A1289" s="727">
        <v>42167</v>
      </c>
      <c r="B1289" s="723">
        <v>7.99</v>
      </c>
    </row>
    <row r="1290" spans="1:2">
      <c r="A1290" s="727">
        <v>42170</v>
      </c>
      <c r="B1290" s="723">
        <v>7.69</v>
      </c>
    </row>
    <row r="1291" spans="1:2">
      <c r="A1291" s="727">
        <v>42171</v>
      </c>
      <c r="B1291" s="723">
        <v>7.23</v>
      </c>
    </row>
    <row r="1292" spans="1:2">
      <c r="A1292" s="727">
        <v>42172</v>
      </c>
      <c r="B1292" s="723">
        <v>7.08</v>
      </c>
    </row>
    <row r="1293" spans="1:2">
      <c r="A1293" s="727">
        <v>42173</v>
      </c>
      <c r="B1293" s="723">
        <v>7.03</v>
      </c>
    </row>
    <row r="1294" spans="1:2">
      <c r="A1294" s="727">
        <v>42174</v>
      </c>
      <c r="B1294" s="723">
        <v>7.1</v>
      </c>
    </row>
    <row r="1295" spans="1:2">
      <c r="A1295" s="727">
        <v>42177</v>
      </c>
      <c r="B1295" s="723">
        <v>6.87</v>
      </c>
    </row>
    <row r="1296" spans="1:2">
      <c r="A1296" s="727">
        <v>42178</v>
      </c>
      <c r="B1296" s="723">
        <v>6.72</v>
      </c>
    </row>
    <row r="1297" spans="1:2">
      <c r="A1297" s="727">
        <v>42179</v>
      </c>
      <c r="B1297" s="723">
        <v>6.8</v>
      </c>
    </row>
    <row r="1298" spans="1:2">
      <c r="A1298" s="727">
        <v>42180</v>
      </c>
      <c r="B1298" s="723">
        <v>6.9</v>
      </c>
    </row>
    <row r="1299" spans="1:2">
      <c r="A1299" s="727">
        <v>42181</v>
      </c>
      <c r="B1299" s="723">
        <v>6.54</v>
      </c>
    </row>
    <row r="1300" spans="1:2">
      <c r="A1300" s="727">
        <v>42184</v>
      </c>
      <c r="B1300" s="723">
        <v>6.6</v>
      </c>
    </row>
    <row r="1301" spans="1:2">
      <c r="A1301" s="727">
        <v>42185</v>
      </c>
      <c r="B1301" s="723">
        <v>6.75</v>
      </c>
    </row>
    <row r="1302" spans="1:2">
      <c r="A1302" s="727">
        <v>42186</v>
      </c>
      <c r="B1302" s="723">
        <v>7.36</v>
      </c>
    </row>
    <row r="1303" spans="1:2">
      <c r="A1303" s="727">
        <v>42187</v>
      </c>
      <c r="B1303" s="723">
        <v>7.18</v>
      </c>
    </row>
    <row r="1304" spans="1:2">
      <c r="A1304" s="727">
        <v>42188</v>
      </c>
      <c r="B1304" s="723">
        <v>7</v>
      </c>
    </row>
    <row r="1305" spans="1:2">
      <c r="A1305" s="727">
        <v>42191</v>
      </c>
      <c r="B1305" s="723">
        <v>7.1</v>
      </c>
    </row>
    <row r="1306" spans="1:2">
      <c r="A1306" s="727">
        <v>42192</v>
      </c>
      <c r="B1306" s="723">
        <v>6.82</v>
      </c>
    </row>
    <row r="1307" spans="1:2">
      <c r="A1307" s="727">
        <v>42193</v>
      </c>
      <c r="B1307" s="723">
        <v>6.93</v>
      </c>
    </row>
    <row r="1308" spans="1:2">
      <c r="A1308" s="727">
        <v>42195</v>
      </c>
      <c r="B1308" s="723">
        <v>6.9</v>
      </c>
    </row>
    <row r="1309" spans="1:2">
      <c r="A1309" s="727">
        <v>42198</v>
      </c>
      <c r="B1309" s="723">
        <v>7</v>
      </c>
    </row>
    <row r="1310" spans="1:2">
      <c r="A1310" s="727">
        <v>42199</v>
      </c>
      <c r="B1310" s="723">
        <v>7.1</v>
      </c>
    </row>
    <row r="1311" spans="1:2">
      <c r="A1311" s="727">
        <v>42200</v>
      </c>
      <c r="B1311" s="723">
        <v>7.13</v>
      </c>
    </row>
    <row r="1312" spans="1:2">
      <c r="A1312" s="727">
        <v>42201</v>
      </c>
      <c r="B1312" s="723">
        <v>6.75</v>
      </c>
    </row>
    <row r="1313" spans="1:2">
      <c r="A1313" s="727">
        <v>42202</v>
      </c>
      <c r="B1313" s="723">
        <v>6.67</v>
      </c>
    </row>
    <row r="1314" spans="1:2">
      <c r="A1314" s="727">
        <v>42205</v>
      </c>
      <c r="B1314" s="723">
        <v>6.21</v>
      </c>
    </row>
    <row r="1315" spans="1:2">
      <c r="A1315" s="727">
        <v>42206</v>
      </c>
      <c r="B1315" s="723">
        <v>6.1</v>
      </c>
    </row>
    <row r="1316" spans="1:2">
      <c r="A1316" s="727">
        <v>42207</v>
      </c>
      <c r="B1316" s="723">
        <v>6.2</v>
      </c>
    </row>
    <row r="1317" spans="1:2">
      <c r="A1317" s="727">
        <v>42208</v>
      </c>
      <c r="B1317" s="723">
        <v>6.2</v>
      </c>
    </row>
    <row r="1318" spans="1:2">
      <c r="A1318" s="727">
        <v>42209</v>
      </c>
      <c r="B1318" s="723">
        <v>6.25</v>
      </c>
    </row>
    <row r="1319" spans="1:2">
      <c r="A1319" s="727">
        <v>42212</v>
      </c>
      <c r="B1319" s="723">
        <v>6.29</v>
      </c>
    </row>
    <row r="1320" spans="1:2">
      <c r="A1320" s="727">
        <v>42213</v>
      </c>
      <c r="B1320" s="723">
        <v>6.38</v>
      </c>
    </row>
    <row r="1321" spans="1:2">
      <c r="A1321" s="727">
        <v>42214</v>
      </c>
      <c r="B1321" s="723">
        <v>6.25</v>
      </c>
    </row>
    <row r="1322" spans="1:2">
      <c r="A1322" s="727">
        <v>42215</v>
      </c>
      <c r="B1322" s="723">
        <v>6.18</v>
      </c>
    </row>
    <row r="1323" spans="1:2">
      <c r="A1323" s="727">
        <v>42216</v>
      </c>
      <c r="B1323" s="723">
        <v>6.18</v>
      </c>
    </row>
    <row r="1324" spans="1:2">
      <c r="A1324" s="727">
        <v>42219</v>
      </c>
      <c r="B1324" s="723">
        <v>6.39</v>
      </c>
    </row>
    <row r="1325" spans="1:2">
      <c r="A1325" s="727">
        <v>42220</v>
      </c>
      <c r="B1325" s="723">
        <v>5.85</v>
      </c>
    </row>
    <row r="1326" spans="1:2">
      <c r="A1326" s="727">
        <v>42221</v>
      </c>
      <c r="B1326" s="723">
        <v>6.1</v>
      </c>
    </row>
    <row r="1327" spans="1:2">
      <c r="A1327" s="727">
        <v>42222</v>
      </c>
      <c r="B1327" s="723">
        <v>6.48</v>
      </c>
    </row>
    <row r="1328" spans="1:2">
      <c r="A1328" s="727">
        <v>42223</v>
      </c>
      <c r="B1328" s="723">
        <v>5.95</v>
      </c>
    </row>
    <row r="1329" spans="1:2">
      <c r="A1329" s="727">
        <v>42226</v>
      </c>
      <c r="B1329" s="723">
        <v>6.14</v>
      </c>
    </row>
    <row r="1330" spans="1:2">
      <c r="A1330" s="727">
        <v>42227</v>
      </c>
      <c r="B1330" s="723">
        <v>6.01</v>
      </c>
    </row>
    <row r="1331" spans="1:2">
      <c r="A1331" s="727">
        <v>42228</v>
      </c>
      <c r="B1331" s="723">
        <v>5.7</v>
      </c>
    </row>
    <row r="1332" spans="1:2">
      <c r="A1332" s="727">
        <v>42229</v>
      </c>
      <c r="B1332" s="723">
        <v>5.67</v>
      </c>
    </row>
    <row r="1333" spans="1:2">
      <c r="A1333" s="727">
        <v>42230</v>
      </c>
      <c r="B1333" s="723">
        <v>5.5</v>
      </c>
    </row>
    <row r="1334" spans="1:2">
      <c r="A1334" s="727">
        <v>42233</v>
      </c>
      <c r="B1334" s="723">
        <v>5.9</v>
      </c>
    </row>
    <row r="1335" spans="1:2">
      <c r="A1335" s="727">
        <v>42234</v>
      </c>
      <c r="B1335" s="723">
        <v>5.75</v>
      </c>
    </row>
    <row r="1336" spans="1:2">
      <c r="A1336" s="727">
        <v>42235</v>
      </c>
      <c r="B1336" s="723">
        <v>5.56</v>
      </c>
    </row>
    <row r="1337" spans="1:2">
      <c r="A1337" s="727">
        <v>42236</v>
      </c>
      <c r="B1337" s="723">
        <v>5.35</v>
      </c>
    </row>
    <row r="1338" spans="1:2">
      <c r="A1338" s="727">
        <v>42237</v>
      </c>
      <c r="B1338" s="723">
        <v>5.38</v>
      </c>
    </row>
    <row r="1339" spans="1:2">
      <c r="A1339" s="727">
        <v>42240</v>
      </c>
      <c r="B1339" s="723">
        <v>5.13</v>
      </c>
    </row>
    <row r="1340" spans="1:2">
      <c r="A1340" s="727">
        <v>42241</v>
      </c>
      <c r="B1340" s="723">
        <v>5.04</v>
      </c>
    </row>
    <row r="1341" spans="1:2">
      <c r="A1341" s="727">
        <v>42242</v>
      </c>
      <c r="B1341" s="723">
        <v>5.15</v>
      </c>
    </row>
    <row r="1342" spans="1:2">
      <c r="A1342" s="727">
        <v>42243</v>
      </c>
      <c r="B1342" s="723">
        <v>5.0999999999999996</v>
      </c>
    </row>
    <row r="1343" spans="1:2">
      <c r="A1343" s="727">
        <v>42244</v>
      </c>
      <c r="B1343" s="723">
        <v>5.15</v>
      </c>
    </row>
    <row r="1344" spans="1:2">
      <c r="A1344" s="727">
        <v>42247</v>
      </c>
      <c r="B1344" s="723">
        <v>4.9000000000000004</v>
      </c>
    </row>
    <row r="1345" spans="1:2">
      <c r="A1345" s="727">
        <v>42248</v>
      </c>
      <c r="B1345" s="723">
        <v>4.8</v>
      </c>
    </row>
    <row r="1346" spans="1:2">
      <c r="A1346" s="727">
        <v>42249</v>
      </c>
      <c r="B1346" s="723">
        <v>4.72</v>
      </c>
    </row>
    <row r="1347" spans="1:2">
      <c r="A1347" s="727">
        <v>42250</v>
      </c>
      <c r="B1347" s="723">
        <v>4.84</v>
      </c>
    </row>
    <row r="1348" spans="1:2">
      <c r="A1348" s="727">
        <v>42251</v>
      </c>
      <c r="B1348" s="723">
        <v>4.7</v>
      </c>
    </row>
    <row r="1349" spans="1:2">
      <c r="A1349" s="727">
        <v>42255</v>
      </c>
      <c r="B1349" s="723">
        <v>4.6500000000000004</v>
      </c>
    </row>
    <row r="1350" spans="1:2">
      <c r="A1350" s="727">
        <v>42256</v>
      </c>
      <c r="B1350" s="723">
        <v>4.55</v>
      </c>
    </row>
    <row r="1351" spans="1:2">
      <c r="A1351" s="727">
        <v>42257</v>
      </c>
      <c r="B1351" s="723">
        <v>4.6500000000000004</v>
      </c>
    </row>
    <row r="1352" spans="1:2">
      <c r="A1352" s="727">
        <v>42258</v>
      </c>
      <c r="B1352" s="723">
        <v>4.6399999999999997</v>
      </c>
    </row>
    <row r="1353" spans="1:2">
      <c r="A1353" s="727">
        <v>42261</v>
      </c>
      <c r="B1353" s="723">
        <v>4.5999999999999996</v>
      </c>
    </row>
    <row r="1354" spans="1:2">
      <c r="A1354" s="727">
        <v>42262</v>
      </c>
      <c r="B1354" s="723">
        <v>4.57</v>
      </c>
    </row>
    <row r="1355" spans="1:2">
      <c r="A1355" s="727">
        <v>42263</v>
      </c>
      <c r="B1355" s="723">
        <v>4.5599999999999996</v>
      </c>
    </row>
    <row r="1356" spans="1:2">
      <c r="A1356" s="727">
        <v>42264</v>
      </c>
      <c r="B1356" s="723">
        <v>4.8899999999999997</v>
      </c>
    </row>
    <row r="1357" spans="1:2">
      <c r="A1357" s="727">
        <v>42265</v>
      </c>
      <c r="B1357" s="723">
        <v>4.95</v>
      </c>
    </row>
    <row r="1358" spans="1:2">
      <c r="A1358" s="727">
        <v>42268</v>
      </c>
      <c r="B1358" s="723">
        <v>4.76</v>
      </c>
    </row>
    <row r="1359" spans="1:2">
      <c r="A1359" s="727">
        <v>42269</v>
      </c>
      <c r="B1359" s="723">
        <v>4.7</v>
      </c>
    </row>
    <row r="1360" spans="1:2">
      <c r="A1360" s="727">
        <v>42270</v>
      </c>
      <c r="B1360" s="723">
        <v>4.93</v>
      </c>
    </row>
    <row r="1361" spans="1:2">
      <c r="A1361" s="727">
        <v>42271</v>
      </c>
      <c r="B1361" s="723">
        <v>4.7</v>
      </c>
    </row>
    <row r="1362" spans="1:2">
      <c r="A1362" s="727">
        <v>42272</v>
      </c>
      <c r="B1362" s="723">
        <v>4.5599999999999996</v>
      </c>
    </row>
    <row r="1363" spans="1:2">
      <c r="A1363" s="727">
        <v>42275</v>
      </c>
      <c r="B1363" s="723">
        <v>4.59</v>
      </c>
    </row>
    <row r="1364" spans="1:2">
      <c r="A1364" s="727">
        <v>42276</v>
      </c>
      <c r="B1364" s="723">
        <v>4.54</v>
      </c>
    </row>
    <row r="1365" spans="1:2">
      <c r="A1365" s="727">
        <v>42277</v>
      </c>
      <c r="B1365" s="723">
        <v>4.5</v>
      </c>
    </row>
    <row r="1366" spans="1:2">
      <c r="A1366" s="727">
        <v>42278</v>
      </c>
      <c r="B1366" s="723">
        <v>4.45</v>
      </c>
    </row>
    <row r="1367" spans="1:2">
      <c r="A1367" s="727">
        <v>42279</v>
      </c>
      <c r="B1367" s="723">
        <v>4.54</v>
      </c>
    </row>
    <row r="1368" spans="1:2">
      <c r="A1368" s="727">
        <v>42282</v>
      </c>
      <c r="B1368" s="723">
        <v>4.59</v>
      </c>
    </row>
    <row r="1369" spans="1:2">
      <c r="A1369" s="727">
        <v>42283</v>
      </c>
      <c r="B1369" s="723">
        <v>4.8</v>
      </c>
    </row>
    <row r="1370" spans="1:2">
      <c r="A1370" s="727">
        <v>42284</v>
      </c>
      <c r="B1370" s="723">
        <v>5.04</v>
      </c>
    </row>
    <row r="1371" spans="1:2">
      <c r="A1371" s="727">
        <v>42285</v>
      </c>
      <c r="B1371" s="723">
        <v>5.6</v>
      </c>
    </row>
    <row r="1372" spans="1:2">
      <c r="A1372" s="727">
        <v>42286</v>
      </c>
      <c r="B1372" s="723">
        <v>5.95</v>
      </c>
    </row>
    <row r="1373" spans="1:2">
      <c r="A1373" s="727">
        <v>42290</v>
      </c>
      <c r="B1373" s="723">
        <v>5.39</v>
      </c>
    </row>
    <row r="1374" spans="1:2">
      <c r="A1374" s="727">
        <v>42291</v>
      </c>
      <c r="B1374" s="723">
        <v>5.5</v>
      </c>
    </row>
    <row r="1375" spans="1:2">
      <c r="A1375" s="727">
        <v>42292</v>
      </c>
      <c r="B1375" s="723">
        <v>5.28</v>
      </c>
    </row>
    <row r="1376" spans="1:2">
      <c r="A1376" s="727">
        <v>42293</v>
      </c>
      <c r="B1376" s="723">
        <v>4.87</v>
      </c>
    </row>
    <row r="1377" spans="1:2">
      <c r="A1377" s="727">
        <v>42296</v>
      </c>
      <c r="B1377" s="723">
        <v>4.5999999999999996</v>
      </c>
    </row>
    <row r="1378" spans="1:2">
      <c r="A1378" s="727">
        <v>42297</v>
      </c>
      <c r="B1378" s="723">
        <v>4.5199999999999996</v>
      </c>
    </row>
    <row r="1379" spans="1:2">
      <c r="A1379" s="727">
        <v>42298</v>
      </c>
      <c r="B1379" s="723">
        <v>4.41</v>
      </c>
    </row>
    <row r="1380" spans="1:2">
      <c r="A1380" s="727">
        <v>42299</v>
      </c>
      <c r="B1380" s="723">
        <v>4.5999999999999996</v>
      </c>
    </row>
    <row r="1381" spans="1:2">
      <c r="A1381" s="727">
        <v>42300</v>
      </c>
      <c r="B1381" s="723">
        <v>4.8</v>
      </c>
    </row>
    <row r="1382" spans="1:2">
      <c r="A1382" s="727">
        <v>42303</v>
      </c>
      <c r="B1382" s="723">
        <v>4.54</v>
      </c>
    </row>
    <row r="1383" spans="1:2">
      <c r="A1383" s="727">
        <v>42304</v>
      </c>
      <c r="B1383" s="723">
        <v>4.57</v>
      </c>
    </row>
    <row r="1384" spans="1:2">
      <c r="A1384" s="727">
        <v>42305</v>
      </c>
      <c r="B1384" s="723">
        <v>4.6399999999999997</v>
      </c>
    </row>
    <row r="1385" spans="1:2">
      <c r="A1385" s="727">
        <v>42306</v>
      </c>
      <c r="B1385" s="723">
        <v>4.59</v>
      </c>
    </row>
    <row r="1386" spans="1:2">
      <c r="A1386" s="727">
        <v>42307</v>
      </c>
      <c r="B1386" s="723">
        <v>4.4800000000000004</v>
      </c>
    </row>
    <row r="1387" spans="1:2">
      <c r="A1387" s="727">
        <v>42311</v>
      </c>
      <c r="B1387" s="723">
        <v>4.76</v>
      </c>
    </row>
    <row r="1388" spans="1:2">
      <c r="A1388" s="727">
        <v>42312</v>
      </c>
      <c r="B1388" s="723">
        <v>4.82</v>
      </c>
    </row>
    <row r="1389" spans="1:2">
      <c r="A1389" s="727">
        <v>42313</v>
      </c>
      <c r="B1389" s="723">
        <v>4.5</v>
      </c>
    </row>
    <row r="1390" spans="1:2">
      <c r="A1390" s="727">
        <v>42314</v>
      </c>
      <c r="B1390" s="723">
        <v>4.7</v>
      </c>
    </row>
    <row r="1391" spans="1:2">
      <c r="A1391" s="727">
        <v>42317</v>
      </c>
      <c r="B1391" s="723">
        <v>4.47</v>
      </c>
    </row>
    <row r="1392" spans="1:2">
      <c r="A1392" s="727">
        <v>42318</v>
      </c>
      <c r="B1392" s="723">
        <v>4.53</v>
      </c>
    </row>
    <row r="1393" spans="1:2">
      <c r="A1393" s="727">
        <v>42319</v>
      </c>
      <c r="B1393" s="723">
        <v>4.54</v>
      </c>
    </row>
    <row r="1394" spans="1:2">
      <c r="A1394" s="727">
        <v>42320</v>
      </c>
      <c r="B1394" s="723">
        <v>4.59</v>
      </c>
    </row>
    <row r="1395" spans="1:2">
      <c r="A1395" s="727">
        <v>42321</v>
      </c>
      <c r="B1395" s="723">
        <v>4.59</v>
      </c>
    </row>
    <row r="1396" spans="1:2">
      <c r="A1396" s="727">
        <v>42324</v>
      </c>
      <c r="B1396" s="723">
        <v>4.4800000000000004</v>
      </c>
    </row>
    <row r="1397" spans="1:2">
      <c r="A1397" s="727">
        <v>42325</v>
      </c>
      <c r="B1397" s="723">
        <v>4.42</v>
      </c>
    </row>
    <row r="1398" spans="1:2">
      <c r="A1398" s="727">
        <v>42326</v>
      </c>
      <c r="B1398" s="723">
        <v>3.67</v>
      </c>
    </row>
    <row r="1399" spans="1:2">
      <c r="A1399" s="727">
        <v>42327</v>
      </c>
      <c r="B1399" s="723">
        <v>3.89</v>
      </c>
    </row>
    <row r="1400" spans="1:2">
      <c r="A1400" s="727">
        <v>42331</v>
      </c>
      <c r="B1400" s="723">
        <v>3.86</v>
      </c>
    </row>
    <row r="1401" spans="1:2">
      <c r="A1401" s="727">
        <v>42332</v>
      </c>
      <c r="B1401" s="723">
        <v>4</v>
      </c>
    </row>
    <row r="1402" spans="1:2">
      <c r="A1402" s="727">
        <v>42333</v>
      </c>
      <c r="B1402" s="723">
        <v>3.9</v>
      </c>
    </row>
    <row r="1403" spans="1:2">
      <c r="A1403" s="727">
        <v>42334</v>
      </c>
      <c r="B1403" s="723">
        <v>3.95</v>
      </c>
    </row>
    <row r="1404" spans="1:2">
      <c r="A1404" s="727">
        <v>42335</v>
      </c>
      <c r="B1404" s="723">
        <v>3.6</v>
      </c>
    </row>
    <row r="1405" spans="1:2">
      <c r="A1405" s="727">
        <v>42338</v>
      </c>
      <c r="B1405" s="723">
        <v>3.4</v>
      </c>
    </row>
    <row r="1406" spans="1:2">
      <c r="A1406" s="727">
        <v>42339</v>
      </c>
      <c r="B1406" s="723">
        <v>3.14</v>
      </c>
    </row>
    <row r="1407" spans="1:2">
      <c r="A1407" s="727">
        <v>42340</v>
      </c>
      <c r="B1407" s="723">
        <v>2.95</v>
      </c>
    </row>
    <row r="1408" spans="1:2">
      <c r="A1408" s="727">
        <v>42341</v>
      </c>
      <c r="B1408" s="723">
        <v>2.94</v>
      </c>
    </row>
    <row r="1409" spans="1:2">
      <c r="A1409" s="727">
        <v>42342</v>
      </c>
      <c r="B1409" s="723">
        <v>2.8</v>
      </c>
    </row>
    <row r="1410" spans="1:2">
      <c r="A1410" s="727">
        <v>42345</v>
      </c>
      <c r="B1410" s="723">
        <v>2.66</v>
      </c>
    </row>
    <row r="1411" spans="1:2">
      <c r="A1411" s="727">
        <v>42346</v>
      </c>
      <c r="B1411" s="723">
        <v>2.4500000000000002</v>
      </c>
    </row>
    <row r="1412" spans="1:2">
      <c r="A1412" s="727">
        <v>42347</v>
      </c>
      <c r="B1412" s="723">
        <v>2.5</v>
      </c>
    </row>
    <row r="1413" spans="1:2">
      <c r="A1413" s="727">
        <v>42348</v>
      </c>
      <c r="B1413" s="723">
        <v>2.5</v>
      </c>
    </row>
    <row r="1414" spans="1:2">
      <c r="A1414" s="727">
        <v>42349</v>
      </c>
      <c r="B1414" s="723">
        <v>2.44</v>
      </c>
    </row>
    <row r="1415" spans="1:2">
      <c r="A1415" s="727">
        <v>42352</v>
      </c>
      <c r="B1415" s="723">
        <v>2.34</v>
      </c>
    </row>
    <row r="1416" spans="1:2">
      <c r="A1416" s="727">
        <v>42353</v>
      </c>
      <c r="B1416" s="723">
        <v>2.2000000000000002</v>
      </c>
    </row>
    <row r="1417" spans="1:2">
      <c r="A1417" s="727">
        <v>42354</v>
      </c>
      <c r="B1417" s="723">
        <v>2.4700000000000002</v>
      </c>
    </row>
    <row r="1418" spans="1:2">
      <c r="A1418" s="727">
        <v>42355</v>
      </c>
      <c r="B1418" s="723">
        <v>2.75</v>
      </c>
    </row>
    <row r="1419" spans="1:2">
      <c r="A1419" s="727">
        <v>42356</v>
      </c>
      <c r="B1419" s="723">
        <v>2.6</v>
      </c>
    </row>
    <row r="1420" spans="1:2">
      <c r="A1420" s="727">
        <v>42359</v>
      </c>
      <c r="B1420" s="723">
        <v>2.68</v>
      </c>
    </row>
    <row r="1421" spans="1:2">
      <c r="A1421" s="727">
        <v>42360</v>
      </c>
      <c r="B1421" s="723">
        <v>2.5099999999999998</v>
      </c>
    </row>
    <row r="1422" spans="1:2">
      <c r="A1422" s="727">
        <v>42361</v>
      </c>
      <c r="B1422" s="723">
        <v>2.64</v>
      </c>
    </row>
    <row r="1423" spans="1:2">
      <c r="A1423" s="727">
        <v>42366</v>
      </c>
      <c r="B1423" s="723">
        <v>2.64</v>
      </c>
    </row>
    <row r="1424" spans="1:2">
      <c r="A1424" s="727">
        <v>42367</v>
      </c>
      <c r="B1424" s="723">
        <v>2.5499999999999998</v>
      </c>
    </row>
    <row r="1425" spans="1:2">
      <c r="A1425" s="727">
        <v>42368</v>
      </c>
      <c r="B1425" s="723">
        <v>2.66</v>
      </c>
    </row>
    <row r="1426" spans="1:2">
      <c r="A1426" s="727">
        <v>42373</v>
      </c>
      <c r="B1426" s="723">
        <v>2.5499999999999998</v>
      </c>
    </row>
    <row r="1427" spans="1:2">
      <c r="A1427" s="727">
        <v>42374</v>
      </c>
      <c r="B1427" s="723">
        <v>2.54</v>
      </c>
    </row>
    <row r="1428" spans="1:2">
      <c r="A1428" s="727">
        <v>42375</v>
      </c>
      <c r="B1428" s="723">
        <v>2.48</v>
      </c>
    </row>
    <row r="1429" spans="1:2">
      <c r="A1429" s="727">
        <v>42376</v>
      </c>
      <c r="B1429" s="723">
        <v>2.42</v>
      </c>
    </row>
    <row r="1430" spans="1:2">
      <c r="A1430" s="727">
        <v>42377</v>
      </c>
      <c r="B1430" s="723">
        <v>2.4900000000000002</v>
      </c>
    </row>
    <row r="1431" spans="1:2">
      <c r="A1431" s="727">
        <v>42380</v>
      </c>
      <c r="B1431" s="723">
        <v>2.5</v>
      </c>
    </row>
    <row r="1432" spans="1:2">
      <c r="A1432" s="727">
        <v>42381</v>
      </c>
      <c r="B1432" s="723">
        <v>2.4500000000000002</v>
      </c>
    </row>
    <row r="1433" spans="1:2">
      <c r="A1433" s="727">
        <v>42382</v>
      </c>
      <c r="B1433" s="723">
        <v>2.4</v>
      </c>
    </row>
    <row r="1434" spans="1:2">
      <c r="A1434" s="727">
        <v>42383</v>
      </c>
      <c r="B1434" s="723">
        <v>2.35</v>
      </c>
    </row>
    <row r="1435" spans="1:2">
      <c r="A1435" s="727">
        <v>42384</v>
      </c>
      <c r="B1435" s="723">
        <v>2.36</v>
      </c>
    </row>
    <row r="1436" spans="1:2">
      <c r="A1436" s="727">
        <v>42387</v>
      </c>
      <c r="B1436" s="723">
        <v>2.35</v>
      </c>
    </row>
    <row r="1437" spans="1:2">
      <c r="A1437" s="727">
        <v>42388</v>
      </c>
      <c r="B1437" s="723">
        <v>2.4</v>
      </c>
    </row>
    <row r="1438" spans="1:2">
      <c r="A1438" s="727">
        <v>42389</v>
      </c>
      <c r="B1438" s="723">
        <v>2.31</v>
      </c>
    </row>
    <row r="1439" spans="1:2">
      <c r="A1439" s="727">
        <v>42390</v>
      </c>
      <c r="B1439" s="723">
        <v>2.25</v>
      </c>
    </row>
    <row r="1440" spans="1:2">
      <c r="A1440" s="727">
        <v>42391</v>
      </c>
      <c r="B1440" s="723">
        <v>2.33</v>
      </c>
    </row>
    <row r="1441" spans="1:2">
      <c r="A1441" s="727">
        <v>42395</v>
      </c>
      <c r="B1441" s="723">
        <v>2.29</v>
      </c>
    </row>
    <row r="1442" spans="1:2">
      <c r="A1442" s="727">
        <v>42396</v>
      </c>
      <c r="B1442" s="723">
        <v>2.38</v>
      </c>
    </row>
    <row r="1443" spans="1:2">
      <c r="A1443" s="727">
        <v>42397</v>
      </c>
      <c r="B1443" s="723">
        <v>2.41</v>
      </c>
    </row>
    <row r="1444" spans="1:2">
      <c r="A1444" s="727">
        <v>42398</v>
      </c>
      <c r="B1444" s="723">
        <v>2.4900000000000002</v>
      </c>
    </row>
    <row r="1445" spans="1:2">
      <c r="A1445" s="727">
        <v>42401</v>
      </c>
      <c r="B1445" s="723">
        <v>2.63</v>
      </c>
    </row>
    <row r="1446" spans="1:2">
      <c r="A1446" s="727">
        <v>42402</v>
      </c>
      <c r="B1446" s="723">
        <v>2.5499999999999998</v>
      </c>
    </row>
    <row r="1447" spans="1:2">
      <c r="A1447" s="727">
        <v>42403</v>
      </c>
      <c r="B1447" s="723">
        <v>2.76</v>
      </c>
    </row>
    <row r="1448" spans="1:2">
      <c r="A1448" s="727">
        <v>42404</v>
      </c>
      <c r="B1448" s="723">
        <v>2.7</v>
      </c>
    </row>
    <row r="1449" spans="1:2">
      <c r="A1449" s="727">
        <v>42405</v>
      </c>
      <c r="B1449" s="723">
        <v>2.77</v>
      </c>
    </row>
    <row r="1450" spans="1:2">
      <c r="A1450" s="727">
        <v>42410</v>
      </c>
      <c r="B1450" s="723">
        <v>2.5</v>
      </c>
    </row>
    <row r="1451" spans="1:2">
      <c r="A1451" s="727">
        <v>42411</v>
      </c>
      <c r="B1451" s="723">
        <v>2.4300000000000002</v>
      </c>
    </row>
    <row r="1452" spans="1:2">
      <c r="A1452" s="727">
        <v>42412</v>
      </c>
      <c r="B1452" s="723">
        <v>2.58</v>
      </c>
    </row>
    <row r="1453" spans="1:2">
      <c r="A1453" s="727">
        <v>42415</v>
      </c>
      <c r="B1453" s="723">
        <v>2.82</v>
      </c>
    </row>
    <row r="1454" spans="1:2">
      <c r="A1454" s="727">
        <v>42416</v>
      </c>
      <c r="B1454" s="723">
        <v>2.99</v>
      </c>
    </row>
    <row r="1455" spans="1:2">
      <c r="A1455" s="727">
        <v>42417</v>
      </c>
      <c r="B1455" s="723">
        <v>2.85</v>
      </c>
    </row>
    <row r="1456" spans="1:2">
      <c r="A1456" s="727">
        <v>42418</v>
      </c>
      <c r="B1456" s="723">
        <v>2.71</v>
      </c>
    </row>
    <row r="1457" spans="1:2">
      <c r="A1457" s="727">
        <v>42419</v>
      </c>
      <c r="B1457" s="723">
        <v>2.5499999999999998</v>
      </c>
    </row>
    <row r="1458" spans="1:2">
      <c r="A1458" s="727">
        <v>42422</v>
      </c>
      <c r="B1458" s="723">
        <v>2.5499999999999998</v>
      </c>
    </row>
    <row r="1459" spans="1:2">
      <c r="A1459" s="727">
        <v>42423</v>
      </c>
      <c r="B1459" s="723">
        <v>2.46</v>
      </c>
    </row>
    <row r="1460" spans="1:2">
      <c r="A1460" s="727">
        <v>42424</v>
      </c>
      <c r="B1460" s="723">
        <v>2.4500000000000002</v>
      </c>
    </row>
    <row r="1461" spans="1:2">
      <c r="A1461" s="727">
        <v>42425</v>
      </c>
      <c r="B1461" s="723">
        <v>2.4</v>
      </c>
    </row>
    <row r="1462" spans="1:2">
      <c r="A1462" s="727">
        <v>42426</v>
      </c>
      <c r="B1462" s="723">
        <v>2.41</v>
      </c>
    </row>
    <row r="1463" spans="1:2">
      <c r="A1463" s="727">
        <v>42429</v>
      </c>
      <c r="B1463" s="723">
        <v>2.34</v>
      </c>
    </row>
    <row r="1464" spans="1:2">
      <c r="A1464" s="727">
        <v>42430</v>
      </c>
      <c r="B1464" s="723">
        <v>2.29</v>
      </c>
    </row>
    <row r="1465" spans="1:2">
      <c r="A1465" s="727">
        <v>42431</v>
      </c>
      <c r="B1465" s="723">
        <v>2.5099999999999998</v>
      </c>
    </row>
    <row r="1466" spans="1:2">
      <c r="A1466" s="727">
        <v>42432</v>
      </c>
      <c r="B1466" s="723">
        <v>2.66</v>
      </c>
    </row>
    <row r="1467" spans="1:2">
      <c r="A1467" s="727">
        <v>42433</v>
      </c>
      <c r="B1467" s="723">
        <v>2.67</v>
      </c>
    </row>
    <row r="1468" spans="1:2">
      <c r="A1468" s="727">
        <v>42436</v>
      </c>
      <c r="B1468" s="723">
        <v>2.71</v>
      </c>
    </row>
    <row r="1469" spans="1:2">
      <c r="A1469" s="727">
        <v>42437</v>
      </c>
      <c r="B1469" s="723">
        <v>2.73</v>
      </c>
    </row>
    <row r="1470" spans="1:2">
      <c r="A1470" s="727">
        <v>42438</v>
      </c>
      <c r="B1470" s="723">
        <v>2.76</v>
      </c>
    </row>
    <row r="1471" spans="1:2">
      <c r="A1471" s="727">
        <v>42439</v>
      </c>
      <c r="B1471" s="723">
        <v>2.91</v>
      </c>
    </row>
    <row r="1472" spans="1:2">
      <c r="A1472" s="727">
        <v>42440</v>
      </c>
      <c r="B1472" s="723">
        <v>3.29</v>
      </c>
    </row>
    <row r="1473" spans="1:2">
      <c r="A1473" s="727">
        <v>42443</v>
      </c>
      <c r="B1473" s="723">
        <v>3.14</v>
      </c>
    </row>
    <row r="1474" spans="1:2">
      <c r="A1474" s="727">
        <v>42444</v>
      </c>
      <c r="B1474" s="723">
        <v>3</v>
      </c>
    </row>
    <row r="1475" spans="1:2">
      <c r="A1475" s="727">
        <v>42445</v>
      </c>
      <c r="B1475" s="723">
        <v>3.25</v>
      </c>
    </row>
    <row r="1476" spans="1:2">
      <c r="A1476" s="727">
        <v>42446</v>
      </c>
      <c r="B1476" s="723">
        <v>3.35</v>
      </c>
    </row>
    <row r="1477" spans="1:2">
      <c r="A1477" s="727">
        <v>42447</v>
      </c>
      <c r="B1477" s="723">
        <v>3.35</v>
      </c>
    </row>
    <row r="1478" spans="1:2">
      <c r="A1478" s="727">
        <v>42450</v>
      </c>
      <c r="B1478" s="723">
        <v>3.4</v>
      </c>
    </row>
    <row r="1479" spans="1:2">
      <c r="A1479" s="727">
        <v>42451</v>
      </c>
      <c r="B1479" s="723">
        <v>3.25</v>
      </c>
    </row>
    <row r="1480" spans="1:2">
      <c r="A1480" s="727">
        <v>42452</v>
      </c>
      <c r="B1480" s="723">
        <v>3.08</v>
      </c>
    </row>
    <row r="1481" spans="1:2">
      <c r="A1481" s="727">
        <v>42453</v>
      </c>
      <c r="B1481" s="723">
        <v>3.06</v>
      </c>
    </row>
    <row r="1482" spans="1:2">
      <c r="A1482" s="727">
        <v>42457</v>
      </c>
      <c r="B1482" s="723">
        <v>3.25</v>
      </c>
    </row>
    <row r="1483" spans="1:2">
      <c r="A1483" s="727">
        <v>42458</v>
      </c>
      <c r="B1483" s="723">
        <v>3.54</v>
      </c>
    </row>
    <row r="1484" spans="1:2">
      <c r="A1484" s="727">
        <v>42459</v>
      </c>
      <c r="B1484" s="723">
        <v>3.42</v>
      </c>
    </row>
    <row r="1485" spans="1:2">
      <c r="A1485" s="727">
        <v>42460</v>
      </c>
      <c r="B1485" s="723">
        <v>3.34</v>
      </c>
    </row>
    <row r="1486" spans="1:2">
      <c r="A1486" s="727">
        <v>42461</v>
      </c>
      <c r="B1486" s="723">
        <v>3.48</v>
      </c>
    </row>
    <row r="1487" spans="1:2">
      <c r="A1487" s="727">
        <v>42464</v>
      </c>
      <c r="B1487" s="723">
        <v>3.12</v>
      </c>
    </row>
    <row r="1488" spans="1:2">
      <c r="A1488" s="727">
        <v>42465</v>
      </c>
      <c r="B1488" s="723">
        <v>3.1</v>
      </c>
    </row>
    <row r="1489" spans="1:2">
      <c r="A1489" s="727">
        <v>42466</v>
      </c>
      <c r="B1489" s="723">
        <v>3.05</v>
      </c>
    </row>
    <row r="1490" spans="1:2">
      <c r="A1490" s="727">
        <v>42467</v>
      </c>
      <c r="B1490" s="723">
        <v>3.05</v>
      </c>
    </row>
    <row r="1491" spans="1:2">
      <c r="A1491" s="727">
        <v>42468</v>
      </c>
      <c r="B1491" s="723">
        <v>3.78</v>
      </c>
    </row>
    <row r="1492" spans="1:2">
      <c r="A1492" s="727">
        <v>42471</v>
      </c>
      <c r="B1492" s="723">
        <v>3.72</v>
      </c>
    </row>
    <row r="1493" spans="1:2">
      <c r="A1493" s="727">
        <v>42472</v>
      </c>
      <c r="B1493" s="723">
        <v>4.05</v>
      </c>
    </row>
    <row r="1494" spans="1:2">
      <c r="A1494" s="727">
        <v>42473</v>
      </c>
      <c r="B1494" s="723">
        <v>4.25</v>
      </c>
    </row>
    <row r="1495" spans="1:2">
      <c r="A1495" s="727">
        <v>42474</v>
      </c>
      <c r="B1495" s="723">
        <v>4.25</v>
      </c>
    </row>
    <row r="1496" spans="1:2">
      <c r="A1496" s="727">
        <v>42475</v>
      </c>
      <c r="B1496" s="723">
        <v>4.2699999999999996</v>
      </c>
    </row>
    <row r="1497" spans="1:2">
      <c r="A1497" s="727">
        <v>42478</v>
      </c>
      <c r="B1497" s="723">
        <v>4.3</v>
      </c>
    </row>
    <row r="1498" spans="1:2">
      <c r="A1498" s="727">
        <v>42479</v>
      </c>
      <c r="B1498" s="723">
        <v>4.45</v>
      </c>
    </row>
    <row r="1499" spans="1:2">
      <c r="A1499" s="727">
        <v>42480</v>
      </c>
      <c r="B1499" s="723">
        <v>4.28</v>
      </c>
    </row>
    <row r="1500" spans="1:2">
      <c r="A1500" s="727">
        <v>42482</v>
      </c>
      <c r="B1500" s="723">
        <v>4.1500000000000004</v>
      </c>
    </row>
    <row r="1501" spans="1:2">
      <c r="A1501" s="727">
        <v>42485</v>
      </c>
      <c r="B1501" s="723">
        <v>4.0999999999999996</v>
      </c>
    </row>
    <row r="1502" spans="1:2">
      <c r="A1502" s="727">
        <v>42486</v>
      </c>
      <c r="B1502" s="723">
        <v>4.07</v>
      </c>
    </row>
    <row r="1503" spans="1:2">
      <c r="A1503" s="727">
        <v>42487</v>
      </c>
      <c r="B1503" s="723">
        <v>4.3099999999999996</v>
      </c>
    </row>
    <row r="1504" spans="1:2">
      <c r="A1504" s="727">
        <v>42488</v>
      </c>
      <c r="B1504" s="723">
        <v>4.3099999999999996</v>
      </c>
    </row>
    <row r="1505" spans="1:2">
      <c r="A1505" s="727">
        <v>42489</v>
      </c>
      <c r="B1505" s="723">
        <v>4.21</v>
      </c>
    </row>
    <row r="1506" spans="1:2">
      <c r="A1506" s="727">
        <v>42492</v>
      </c>
      <c r="B1506" s="723">
        <v>4.26</v>
      </c>
    </row>
    <row r="1507" spans="1:2">
      <c r="A1507" s="727">
        <v>42493</v>
      </c>
      <c r="B1507" s="723">
        <v>4.12</v>
      </c>
    </row>
    <row r="1508" spans="1:2">
      <c r="A1508" s="727">
        <v>42494</v>
      </c>
      <c r="B1508" s="723">
        <v>4.3</v>
      </c>
    </row>
    <row r="1509" spans="1:2">
      <c r="A1509" s="727">
        <v>42495</v>
      </c>
      <c r="B1509" s="723">
        <v>4.21</v>
      </c>
    </row>
    <row r="1510" spans="1:2">
      <c r="A1510" s="727">
        <v>42496</v>
      </c>
      <c r="B1510" s="723">
        <v>4.34</v>
      </c>
    </row>
    <row r="1511" spans="1:2">
      <c r="A1511" s="727">
        <v>42499</v>
      </c>
      <c r="B1511" s="723">
        <v>4.29</v>
      </c>
    </row>
    <row r="1512" spans="1:2">
      <c r="A1512" s="727">
        <v>42500</v>
      </c>
      <c r="B1512" s="723">
        <v>4.67</v>
      </c>
    </row>
    <row r="1513" spans="1:2">
      <c r="A1513" s="727">
        <v>42501</v>
      </c>
      <c r="B1513" s="723">
        <v>4.75</v>
      </c>
    </row>
    <row r="1514" spans="1:2">
      <c r="A1514" s="727">
        <v>42502</v>
      </c>
      <c r="B1514" s="723">
        <v>4.9000000000000004</v>
      </c>
    </row>
    <row r="1515" spans="1:2">
      <c r="A1515" s="727">
        <v>42503</v>
      </c>
      <c r="B1515" s="723">
        <v>4.9000000000000004</v>
      </c>
    </row>
    <row r="1516" spans="1:2">
      <c r="A1516" s="727">
        <v>42506</v>
      </c>
      <c r="B1516" s="723">
        <v>4.7</v>
      </c>
    </row>
    <row r="1517" spans="1:2">
      <c r="A1517" s="727">
        <v>42507</v>
      </c>
      <c r="B1517" s="723">
        <v>4.68</v>
      </c>
    </row>
    <row r="1518" spans="1:2">
      <c r="A1518" s="727">
        <v>42508</v>
      </c>
      <c r="B1518" s="723">
        <v>4.6399999999999997</v>
      </c>
    </row>
    <row r="1519" spans="1:2">
      <c r="A1519" s="727">
        <v>42509</v>
      </c>
      <c r="B1519" s="723">
        <v>4.3600000000000003</v>
      </c>
    </row>
    <row r="1520" spans="1:2">
      <c r="A1520" s="727">
        <v>42510</v>
      </c>
      <c r="B1520" s="723">
        <v>4.5</v>
      </c>
    </row>
    <row r="1521" spans="1:2">
      <c r="A1521" s="727">
        <v>42513</v>
      </c>
      <c r="B1521" s="723">
        <v>4.3499999999999996</v>
      </c>
    </row>
    <row r="1522" spans="1:2">
      <c r="A1522" s="727">
        <v>42514</v>
      </c>
      <c r="B1522" s="723">
        <v>4.42</v>
      </c>
    </row>
    <row r="1523" spans="1:2">
      <c r="A1523" s="727">
        <v>42515</v>
      </c>
      <c r="B1523" s="723">
        <v>4.5999999999999996</v>
      </c>
    </row>
    <row r="1524" spans="1:2">
      <c r="A1524" s="727">
        <v>42517</v>
      </c>
      <c r="B1524" s="723">
        <v>4.4800000000000004</v>
      </c>
    </row>
    <row r="1525" spans="1:2">
      <c r="A1525" s="727">
        <v>42520</v>
      </c>
      <c r="B1525" s="723">
        <v>4.5999999999999996</v>
      </c>
    </row>
    <row r="1526" spans="1:2">
      <c r="A1526" s="727">
        <v>42521</v>
      </c>
      <c r="B1526" s="723">
        <v>4.7</v>
      </c>
    </row>
    <row r="1527" spans="1:2">
      <c r="A1527" s="727">
        <v>42522</v>
      </c>
      <c r="B1527" s="723">
        <v>4.5</v>
      </c>
    </row>
    <row r="1528" spans="1:2">
      <c r="A1528" s="727">
        <v>42523</v>
      </c>
      <c r="B1528" s="723">
        <v>4.5</v>
      </c>
    </row>
    <row r="1529" spans="1:2">
      <c r="A1529" s="727">
        <v>42524</v>
      </c>
      <c r="B1529" s="723">
        <v>4.51</v>
      </c>
    </row>
    <row r="1530" spans="1:2">
      <c r="A1530" s="727">
        <v>42527</v>
      </c>
      <c r="B1530" s="723">
        <v>4.5</v>
      </c>
    </row>
    <row r="1531" spans="1:2">
      <c r="A1531" s="727">
        <v>42528</v>
      </c>
      <c r="B1531" s="723">
        <v>4.45</v>
      </c>
    </row>
    <row r="1532" spans="1:2">
      <c r="A1532" s="727">
        <v>42529</v>
      </c>
      <c r="B1532" s="723">
        <v>4.5599999999999996</v>
      </c>
    </row>
    <row r="1533" spans="1:2">
      <c r="A1533" s="727">
        <v>42530</v>
      </c>
      <c r="B1533" s="723">
        <v>4.51</v>
      </c>
    </row>
    <row r="1534" spans="1:2">
      <c r="A1534" s="727">
        <v>42531</v>
      </c>
      <c r="B1534" s="723">
        <v>4.47</v>
      </c>
    </row>
    <row r="1535" spans="1:2">
      <c r="A1535" s="727">
        <v>42534</v>
      </c>
      <c r="B1535" s="723">
        <v>4.41</v>
      </c>
    </row>
    <row r="1536" spans="1:2">
      <c r="A1536" s="727">
        <v>42535</v>
      </c>
      <c r="B1536" s="723">
        <v>4.37</v>
      </c>
    </row>
    <row r="1537" spans="1:2">
      <c r="A1537" s="727">
        <v>42536</v>
      </c>
      <c r="B1537" s="723">
        <v>4.3600000000000003</v>
      </c>
    </row>
    <row r="1538" spans="1:2">
      <c r="A1538" s="727">
        <v>42537</v>
      </c>
      <c r="B1538" s="723">
        <v>4.43</v>
      </c>
    </row>
    <row r="1539" spans="1:2">
      <c r="A1539" s="727">
        <v>42538</v>
      </c>
      <c r="B1539" s="723">
        <v>4.4000000000000004</v>
      </c>
    </row>
    <row r="1540" spans="1:2">
      <c r="A1540" s="727">
        <v>42541</v>
      </c>
      <c r="B1540" s="723">
        <v>4.26</v>
      </c>
    </row>
    <row r="1541" spans="1:2">
      <c r="A1541" s="727">
        <v>42542</v>
      </c>
      <c r="B1541" s="723">
        <v>4.3099999999999996</v>
      </c>
    </row>
    <row r="1542" spans="1:2">
      <c r="A1542" s="727">
        <v>42543</v>
      </c>
      <c r="B1542" s="723">
        <v>4.37</v>
      </c>
    </row>
    <row r="1543" spans="1:2">
      <c r="A1543" s="727">
        <v>42544</v>
      </c>
      <c r="B1543" s="723">
        <v>4.3499999999999996</v>
      </c>
    </row>
    <row r="1544" spans="1:2">
      <c r="A1544" s="727">
        <v>42545</v>
      </c>
      <c r="B1544" s="723">
        <v>4.28</v>
      </c>
    </row>
    <row r="1545" spans="1:2">
      <c r="A1545" s="727">
        <v>42548</v>
      </c>
      <c r="B1545" s="723">
        <v>4</v>
      </c>
    </row>
    <row r="1546" spans="1:2">
      <c r="A1546" s="727">
        <v>42549</v>
      </c>
      <c r="B1546" s="723">
        <v>4.0999999999999996</v>
      </c>
    </row>
    <row r="1547" spans="1:2">
      <c r="A1547" s="727">
        <v>42550</v>
      </c>
      <c r="B1547" s="723">
        <v>4.2300000000000004</v>
      </c>
    </row>
    <row r="1548" spans="1:2">
      <c r="A1548" s="727">
        <v>42551</v>
      </c>
      <c r="B1548" s="723">
        <v>4.29</v>
      </c>
    </row>
    <row r="1549" spans="1:2">
      <c r="A1549" s="727">
        <v>42552</v>
      </c>
      <c r="B1549" s="723">
        <v>4.4000000000000004</v>
      </c>
    </row>
    <row r="1550" spans="1:2">
      <c r="A1550" s="727">
        <v>42555</v>
      </c>
      <c r="B1550" s="723">
        <v>4.55</v>
      </c>
    </row>
    <row r="1551" spans="1:2">
      <c r="A1551" s="727">
        <v>42556</v>
      </c>
      <c r="B1551" s="723">
        <v>4.6399999999999997</v>
      </c>
    </row>
    <row r="1552" spans="1:2">
      <c r="A1552" s="727">
        <v>42557</v>
      </c>
      <c r="B1552" s="723">
        <v>4.58</v>
      </c>
    </row>
    <row r="1553" spans="1:2">
      <c r="A1553" s="727">
        <v>42558</v>
      </c>
      <c r="B1553" s="723">
        <v>4.45</v>
      </c>
    </row>
    <row r="1554" spans="1:2">
      <c r="A1554" s="727">
        <v>42559</v>
      </c>
      <c r="B1554" s="723">
        <v>4.4000000000000004</v>
      </c>
    </row>
    <row r="1555" spans="1:2">
      <c r="A1555" s="727">
        <v>42562</v>
      </c>
      <c r="B1555" s="723">
        <v>4.5599999999999996</v>
      </c>
    </row>
    <row r="1556" spans="1:2">
      <c r="A1556" s="727">
        <v>42563</v>
      </c>
      <c r="B1556" s="723">
        <v>4.75</v>
      </c>
    </row>
    <row r="1557" spans="1:2">
      <c r="A1557" s="727">
        <v>42564</v>
      </c>
      <c r="B1557" s="723">
        <v>4.95</v>
      </c>
    </row>
    <row r="1558" spans="1:2">
      <c r="A1558" s="727">
        <v>42565</v>
      </c>
      <c r="B1558" s="723">
        <v>5.29</v>
      </c>
    </row>
    <row r="1559" spans="1:2">
      <c r="A1559" s="727">
        <v>42566</v>
      </c>
      <c r="B1559" s="723">
        <v>5.4</v>
      </c>
    </row>
    <row r="1560" spans="1:2">
      <c r="A1560" s="727">
        <v>42569</v>
      </c>
      <c r="B1560" s="723">
        <v>5.68</v>
      </c>
    </row>
    <row r="1561" spans="1:2">
      <c r="A1561" s="727">
        <v>42570</v>
      </c>
      <c r="B1561" s="723">
        <v>5.8</v>
      </c>
    </row>
    <row r="1562" spans="1:2">
      <c r="A1562" s="727">
        <v>42571</v>
      </c>
      <c r="B1562" s="723">
        <v>5.75</v>
      </c>
    </row>
    <row r="1563" spans="1:2">
      <c r="A1563" s="727">
        <v>42572</v>
      </c>
      <c r="B1563" s="723">
        <v>6.05</v>
      </c>
    </row>
    <row r="1564" spans="1:2">
      <c r="A1564" s="727">
        <v>42573</v>
      </c>
      <c r="B1564" s="723">
        <v>6.35</v>
      </c>
    </row>
    <row r="1565" spans="1:2">
      <c r="A1565" s="727">
        <v>42576</v>
      </c>
      <c r="B1565" s="723">
        <v>6.16</v>
      </c>
    </row>
    <row r="1566" spans="1:2">
      <c r="A1566" s="727">
        <v>42577</v>
      </c>
      <c r="B1566" s="723">
        <v>5.85</v>
      </c>
    </row>
    <row r="1567" spans="1:2">
      <c r="A1567" s="727">
        <v>42578</v>
      </c>
      <c r="B1567" s="723">
        <v>5.98</v>
      </c>
    </row>
    <row r="1568" spans="1:2">
      <c r="A1568" s="727">
        <v>42579</v>
      </c>
      <c r="B1568" s="723">
        <v>5.96</v>
      </c>
    </row>
    <row r="1569" spans="1:2">
      <c r="A1569" s="727">
        <v>42580</v>
      </c>
      <c r="B1569" s="723">
        <v>5.7</v>
      </c>
    </row>
    <row r="1570" spans="1:2">
      <c r="A1570" s="727">
        <v>42583</v>
      </c>
      <c r="B1570" s="723">
        <v>5.86</v>
      </c>
    </row>
    <row r="1571" spans="1:2">
      <c r="A1571" s="727">
        <v>42584</v>
      </c>
      <c r="B1571" s="723">
        <v>5.81</v>
      </c>
    </row>
    <row r="1572" spans="1:2">
      <c r="A1572" s="727">
        <v>42585</v>
      </c>
      <c r="B1572" s="723">
        <v>5.76</v>
      </c>
    </row>
    <row r="1573" spans="1:2">
      <c r="A1573" s="727">
        <v>42586</v>
      </c>
      <c r="B1573" s="723">
        <v>5.44</v>
      </c>
    </row>
    <row r="1574" spans="1:2">
      <c r="A1574" s="727">
        <v>42587</v>
      </c>
      <c r="B1574" s="723">
        <v>5.59</v>
      </c>
    </row>
    <row r="1575" spans="1:2">
      <c r="A1575" s="727">
        <v>42590</v>
      </c>
      <c r="B1575" s="723">
        <v>5.99</v>
      </c>
    </row>
    <row r="1576" spans="1:2">
      <c r="A1576" s="727">
        <v>42591</v>
      </c>
      <c r="B1576" s="723">
        <v>6.1</v>
      </c>
    </row>
    <row r="1577" spans="1:2">
      <c r="A1577" s="727">
        <v>42592</v>
      </c>
      <c r="B1577" s="723">
        <v>5.98</v>
      </c>
    </row>
    <row r="1578" spans="1:2">
      <c r="A1578" s="727">
        <v>42593</v>
      </c>
      <c r="B1578" s="723">
        <v>5.95</v>
      </c>
    </row>
    <row r="1579" spans="1:2">
      <c r="A1579" s="727">
        <v>42594</v>
      </c>
      <c r="B1579" s="723">
        <v>5.75</v>
      </c>
    </row>
    <row r="1580" spans="1:2">
      <c r="A1580" s="727">
        <v>42597</v>
      </c>
      <c r="B1580" s="723">
        <v>5.7</v>
      </c>
    </row>
    <row r="1581" spans="1:2">
      <c r="A1581" s="727">
        <v>42598</v>
      </c>
      <c r="B1581" s="723">
        <v>5.75</v>
      </c>
    </row>
    <row r="1582" spans="1:2">
      <c r="A1582" s="727">
        <v>42599</v>
      </c>
      <c r="B1582" s="723">
        <v>5.57</v>
      </c>
    </row>
    <row r="1583" spans="1:2">
      <c r="A1583" s="727">
        <v>42600</v>
      </c>
      <c r="B1583" s="723">
        <v>5.4</v>
      </c>
    </row>
    <row r="1584" spans="1:2">
      <c r="A1584" s="727">
        <v>42601</v>
      </c>
      <c r="B1584" s="723">
        <v>5.42</v>
      </c>
    </row>
    <row r="1585" spans="1:2">
      <c r="A1585" s="727">
        <v>42604</v>
      </c>
      <c r="B1585" s="723">
        <v>5.43</v>
      </c>
    </row>
    <row r="1586" spans="1:2">
      <c r="A1586" s="727">
        <v>42605</v>
      </c>
      <c r="B1586" s="723">
        <v>5.21</v>
      </c>
    </row>
    <row r="1587" spans="1:2">
      <c r="A1587" s="727">
        <v>42606</v>
      </c>
      <c r="B1587" s="723">
        <v>5.17</v>
      </c>
    </row>
    <row r="1588" spans="1:2">
      <c r="A1588" s="727">
        <v>42607</v>
      </c>
      <c r="B1588" s="723">
        <v>5.0999999999999996</v>
      </c>
    </row>
    <row r="1589" spans="1:2">
      <c r="A1589" s="727">
        <v>42608</v>
      </c>
      <c r="B1589" s="723">
        <v>5.2</v>
      </c>
    </row>
    <row r="1590" spans="1:2">
      <c r="A1590" s="727">
        <v>42611</v>
      </c>
      <c r="B1590" s="723">
        <v>5.01</v>
      </c>
    </row>
    <row r="1591" spans="1:2">
      <c r="A1591" s="727">
        <v>42612</v>
      </c>
      <c r="B1591" s="723">
        <v>4.83</v>
      </c>
    </row>
    <row r="1592" spans="1:2">
      <c r="A1592" s="727">
        <v>42613</v>
      </c>
      <c r="B1592" s="723">
        <v>4.9400000000000004</v>
      </c>
    </row>
    <row r="1593" spans="1:2">
      <c r="A1593" s="727">
        <v>42614</v>
      </c>
      <c r="B1593" s="723">
        <v>5</v>
      </c>
    </row>
    <row r="1594" spans="1:2">
      <c r="A1594" s="727">
        <v>42615</v>
      </c>
      <c r="B1594" s="723">
        <v>5.4</v>
      </c>
    </row>
    <row r="1595" spans="1:2">
      <c r="A1595" s="727">
        <v>42618</v>
      </c>
      <c r="B1595" s="723">
        <v>5.34</v>
      </c>
    </row>
    <row r="1596" spans="1:2">
      <c r="A1596" s="727">
        <v>42619</v>
      </c>
      <c r="B1596" s="723">
        <v>5.2</v>
      </c>
    </row>
    <row r="1597" spans="1:2">
      <c r="A1597" s="727">
        <v>42621</v>
      </c>
      <c r="B1597" s="723">
        <v>5.14</v>
      </c>
    </row>
    <row r="1598" spans="1:2">
      <c r="A1598" s="727">
        <v>42622</v>
      </c>
      <c r="B1598" s="723">
        <v>4.93</v>
      </c>
    </row>
    <row r="1599" spans="1:2">
      <c r="A1599" s="727">
        <v>42625</v>
      </c>
      <c r="B1599" s="723">
        <v>4.5999999999999996</v>
      </c>
    </row>
    <row r="1600" spans="1:2">
      <c r="A1600" s="727">
        <v>42626</v>
      </c>
      <c r="B1600" s="723">
        <v>4.42</v>
      </c>
    </row>
    <row r="1601" spans="1:2">
      <c r="A1601" s="727">
        <v>42627</v>
      </c>
      <c r="B1601" s="723">
        <v>4.54</v>
      </c>
    </row>
    <row r="1602" spans="1:2">
      <c r="A1602" s="727">
        <v>42628</v>
      </c>
      <c r="B1602" s="723">
        <v>4.7300000000000004</v>
      </c>
    </row>
    <row r="1603" spans="1:2">
      <c r="A1603" s="727">
        <v>42629</v>
      </c>
      <c r="B1603" s="723">
        <v>4.6100000000000003</v>
      </c>
    </row>
    <row r="1604" spans="1:2">
      <c r="A1604" s="727">
        <v>42632</v>
      </c>
      <c r="B1604" s="723">
        <v>4.4000000000000004</v>
      </c>
    </row>
    <row r="1605" spans="1:2">
      <c r="A1605" s="727">
        <v>42633</v>
      </c>
      <c r="B1605" s="723">
        <v>4.13</v>
      </c>
    </row>
    <row r="1606" spans="1:2">
      <c r="A1606" s="727">
        <v>42634</v>
      </c>
      <c r="B1606" s="723">
        <v>4.0999999999999996</v>
      </c>
    </row>
    <row r="1607" spans="1:2">
      <c r="A1607" s="727">
        <v>42635</v>
      </c>
      <c r="B1607" s="723">
        <v>4.2</v>
      </c>
    </row>
    <row r="1608" spans="1:2">
      <c r="A1608" s="727">
        <v>42636</v>
      </c>
      <c r="B1608" s="723">
        <v>4.17</v>
      </c>
    </row>
    <row r="1609" spans="1:2">
      <c r="A1609" s="727">
        <v>42639</v>
      </c>
      <c r="B1609" s="723">
        <v>4.2</v>
      </c>
    </row>
    <row r="1610" spans="1:2">
      <c r="A1610" s="727">
        <v>42640</v>
      </c>
      <c r="B1610" s="723">
        <v>4.25</v>
      </c>
    </row>
    <row r="1611" spans="1:2">
      <c r="A1611" s="727">
        <v>42641</v>
      </c>
      <c r="B1611" s="723">
        <v>4.32</v>
      </c>
    </row>
    <row r="1612" spans="1:2">
      <c r="A1612" s="727">
        <v>42642</v>
      </c>
      <c r="B1612" s="723">
        <v>4.37</v>
      </c>
    </row>
    <row r="1613" spans="1:2">
      <c r="A1613" s="727">
        <v>42643</v>
      </c>
      <c r="B1613" s="723">
        <v>4.58</v>
      </c>
    </row>
    <row r="1614" spans="1:2">
      <c r="A1614" s="727">
        <v>42646</v>
      </c>
      <c r="B1614" s="723">
        <v>4.54</v>
      </c>
    </row>
    <row r="1615" spans="1:2">
      <c r="A1615" s="727">
        <v>42647</v>
      </c>
      <c r="B1615" s="723">
        <v>4.4000000000000004</v>
      </c>
    </row>
    <row r="1616" spans="1:2">
      <c r="A1616" s="727">
        <v>42648</v>
      </c>
      <c r="B1616" s="723">
        <v>4.42</v>
      </c>
    </row>
    <row r="1617" spans="1:2">
      <c r="A1617" s="727">
        <v>42649</v>
      </c>
      <c r="B1617" s="723">
        <v>4.54</v>
      </c>
    </row>
    <row r="1618" spans="1:2">
      <c r="A1618" s="727">
        <v>42650</v>
      </c>
      <c r="B1618" s="723">
        <v>4.55</v>
      </c>
    </row>
    <row r="1619" spans="1:2">
      <c r="A1619" s="727">
        <v>42653</v>
      </c>
      <c r="B1619" s="723">
        <v>4.6500000000000004</v>
      </c>
    </row>
    <row r="1620" spans="1:2">
      <c r="A1620" s="727">
        <v>42654</v>
      </c>
      <c r="B1620" s="723">
        <v>4.63</v>
      </c>
    </row>
    <row r="1621" spans="1:2">
      <c r="A1621" s="727">
        <v>42656</v>
      </c>
      <c r="B1621" s="723">
        <v>4.42</v>
      </c>
    </row>
    <row r="1622" spans="1:2">
      <c r="A1622" s="727">
        <v>42657</v>
      </c>
      <c r="B1622" s="723">
        <v>4.3499999999999996</v>
      </c>
    </row>
    <row r="1623" spans="1:2">
      <c r="A1623" s="727">
        <v>42660</v>
      </c>
      <c r="B1623" s="723">
        <v>4.38</v>
      </c>
    </row>
    <row r="1624" spans="1:2">
      <c r="A1624" s="727">
        <v>42661</v>
      </c>
      <c r="B1624" s="723">
        <v>4.6399999999999997</v>
      </c>
    </row>
    <row r="1625" spans="1:2">
      <c r="A1625" s="727">
        <v>42662</v>
      </c>
      <c r="B1625" s="723">
        <v>4.58</v>
      </c>
    </row>
    <row r="1626" spans="1:2">
      <c r="A1626" s="727">
        <v>42663</v>
      </c>
      <c r="B1626" s="723">
        <v>4.5999999999999996</v>
      </c>
    </row>
    <row r="1627" spans="1:2">
      <c r="A1627" s="727">
        <v>42664</v>
      </c>
      <c r="B1627" s="723">
        <v>4.4800000000000004</v>
      </c>
    </row>
    <row r="1628" spans="1:2">
      <c r="A1628" s="727">
        <v>42667</v>
      </c>
      <c r="B1628" s="723">
        <v>4.82</v>
      </c>
    </row>
    <row r="1629" spans="1:2">
      <c r="A1629" s="727">
        <v>42668</v>
      </c>
      <c r="B1629" s="723">
        <v>4.75</v>
      </c>
    </row>
    <row r="1630" spans="1:2">
      <c r="A1630" s="727">
        <v>42669</v>
      </c>
      <c r="B1630" s="723">
        <v>4.84</v>
      </c>
    </row>
    <row r="1631" spans="1:2">
      <c r="A1631" s="727">
        <v>42670</v>
      </c>
      <c r="B1631" s="723">
        <v>5.01</v>
      </c>
    </row>
    <row r="1632" spans="1:2">
      <c r="A1632" s="727">
        <v>42671</v>
      </c>
      <c r="B1632" s="723">
        <v>5.08</v>
      </c>
    </row>
    <row r="1633" spans="1:2">
      <c r="A1633" s="727">
        <v>42674</v>
      </c>
      <c r="B1633" s="723">
        <v>4.99</v>
      </c>
    </row>
    <row r="1634" spans="1:2">
      <c r="A1634" s="727">
        <v>42675</v>
      </c>
      <c r="B1634" s="723">
        <v>4.71</v>
      </c>
    </row>
    <row r="1635" spans="1:2">
      <c r="A1635" s="727">
        <v>42677</v>
      </c>
      <c r="B1635" s="723">
        <v>4.57</v>
      </c>
    </row>
    <row r="1636" spans="1:2">
      <c r="A1636" s="727">
        <v>42678</v>
      </c>
      <c r="B1636" s="723">
        <v>4.6900000000000004</v>
      </c>
    </row>
    <row r="1637" spans="1:2">
      <c r="A1637" s="727">
        <v>42681</v>
      </c>
      <c r="B1637" s="723">
        <v>4.91</v>
      </c>
    </row>
    <row r="1638" spans="1:2">
      <c r="A1638" s="727">
        <v>42682</v>
      </c>
      <c r="B1638" s="723">
        <v>4.54</v>
      </c>
    </row>
    <row r="1639" spans="1:2">
      <c r="A1639" s="727">
        <v>42683</v>
      </c>
      <c r="B1639" s="723">
        <v>4.3</v>
      </c>
    </row>
    <row r="1640" spans="1:2">
      <c r="A1640" s="727">
        <v>42684</v>
      </c>
      <c r="B1640" s="723">
        <v>4.08</v>
      </c>
    </row>
    <row r="1641" spans="1:2">
      <c r="A1641" s="727">
        <v>42685</v>
      </c>
      <c r="B1641" s="723">
        <v>3.96</v>
      </c>
    </row>
    <row r="1642" spans="1:2">
      <c r="A1642" s="727">
        <v>42688</v>
      </c>
      <c r="B1642" s="723">
        <v>3.58</v>
      </c>
    </row>
    <row r="1643" spans="1:2">
      <c r="A1643" s="727">
        <v>42690</v>
      </c>
      <c r="B1643" s="723">
        <v>3.79</v>
      </c>
    </row>
    <row r="1644" spans="1:2">
      <c r="A1644" s="727">
        <v>42691</v>
      </c>
      <c r="B1644" s="723">
        <v>3.71</v>
      </c>
    </row>
    <row r="1645" spans="1:2">
      <c r="A1645" s="727">
        <v>42692</v>
      </c>
      <c r="B1645" s="723">
        <v>3.62</v>
      </c>
    </row>
    <row r="1646" spans="1:2">
      <c r="A1646" s="727">
        <v>42695</v>
      </c>
      <c r="B1646" s="723">
        <v>3.6</v>
      </c>
    </row>
    <row r="1647" spans="1:2">
      <c r="A1647" s="727">
        <v>42696</v>
      </c>
      <c r="B1647" s="723">
        <v>3.67</v>
      </c>
    </row>
    <row r="1648" spans="1:2">
      <c r="A1648" s="727">
        <v>42697</v>
      </c>
      <c r="B1648" s="723">
        <v>3.66</v>
      </c>
    </row>
    <row r="1649" spans="1:2">
      <c r="A1649" s="727">
        <v>42698</v>
      </c>
      <c r="B1649" s="723">
        <v>3.72</v>
      </c>
    </row>
    <row r="1650" spans="1:2">
      <c r="A1650" s="727">
        <v>42699</v>
      </c>
      <c r="B1650" s="723">
        <v>3.71</v>
      </c>
    </row>
    <row r="1651" spans="1:2">
      <c r="A1651" s="727">
        <v>42702</v>
      </c>
      <c r="B1651" s="723">
        <v>3.64</v>
      </c>
    </row>
    <row r="1652" spans="1:2">
      <c r="A1652" s="727">
        <v>42703</v>
      </c>
      <c r="B1652" s="723">
        <v>3.57</v>
      </c>
    </row>
    <row r="1653" spans="1:2">
      <c r="A1653" s="727">
        <v>42704</v>
      </c>
      <c r="B1653" s="723">
        <v>3.65</v>
      </c>
    </row>
    <row r="1654" spans="1:2">
      <c r="A1654" s="727">
        <v>42705</v>
      </c>
      <c r="B1654" s="723">
        <v>3.45</v>
      </c>
    </row>
    <row r="1655" spans="1:2">
      <c r="A1655" s="727">
        <v>42706</v>
      </c>
      <c r="B1655" s="723">
        <v>3.65</v>
      </c>
    </row>
    <row r="1656" spans="1:2">
      <c r="A1656" s="727">
        <v>42709</v>
      </c>
      <c r="B1656" s="723">
        <v>3.55</v>
      </c>
    </row>
    <row r="1657" spans="1:2">
      <c r="A1657" s="727">
        <v>42710</v>
      </c>
      <c r="B1657" s="723">
        <v>3.53</v>
      </c>
    </row>
    <row r="1658" spans="1:2">
      <c r="A1658" s="727">
        <v>42711</v>
      </c>
      <c r="B1658" s="723">
        <v>3.72</v>
      </c>
    </row>
    <row r="1659" spans="1:2">
      <c r="A1659" s="727">
        <v>42712</v>
      </c>
      <c r="B1659" s="723">
        <v>3.7</v>
      </c>
    </row>
    <row r="1660" spans="1:2">
      <c r="A1660" s="727">
        <v>42713</v>
      </c>
      <c r="B1660" s="723">
        <v>3.77</v>
      </c>
    </row>
    <row r="1661" spans="1:2">
      <c r="A1661" s="727">
        <v>42716</v>
      </c>
      <c r="B1661" s="723">
        <v>3.57</v>
      </c>
    </row>
    <row r="1662" spans="1:2">
      <c r="A1662" s="727">
        <v>42717</v>
      </c>
      <c r="B1662" s="723">
        <v>3.76</v>
      </c>
    </row>
    <row r="1663" spans="1:2">
      <c r="A1663" s="727">
        <v>42718</v>
      </c>
      <c r="B1663" s="723">
        <v>3.72</v>
      </c>
    </row>
    <row r="1664" spans="1:2">
      <c r="A1664" s="727">
        <v>42719</v>
      </c>
      <c r="B1664" s="723">
        <v>3.9</v>
      </c>
    </row>
    <row r="1665" spans="1:2">
      <c r="A1665" s="727">
        <v>42720</v>
      </c>
      <c r="B1665" s="723">
        <v>4.1500000000000004</v>
      </c>
    </row>
    <row r="1666" spans="1:2">
      <c r="A1666" s="727">
        <v>42723</v>
      </c>
      <c r="B1666" s="723">
        <v>3.86</v>
      </c>
    </row>
    <row r="1667" spans="1:2">
      <c r="A1667" s="727">
        <v>42724</v>
      </c>
      <c r="B1667" s="723">
        <v>3.77</v>
      </c>
    </row>
    <row r="1668" spans="1:2">
      <c r="A1668" s="727">
        <v>42725</v>
      </c>
      <c r="B1668" s="723">
        <v>3.77</v>
      </c>
    </row>
    <row r="1669" spans="1:2">
      <c r="A1669" s="727">
        <v>42726</v>
      </c>
      <c r="B1669" s="723">
        <v>3.77</v>
      </c>
    </row>
    <row r="1670" spans="1:2">
      <c r="A1670" s="727">
        <v>42727</v>
      </c>
      <c r="B1670" s="723">
        <v>3.83</v>
      </c>
    </row>
    <row r="1671" spans="1:2">
      <c r="A1671" s="727">
        <v>42730</v>
      </c>
      <c r="B1671" s="723">
        <v>3.84</v>
      </c>
    </row>
    <row r="1672" spans="1:2">
      <c r="A1672" s="727">
        <v>42731</v>
      </c>
      <c r="B1672" s="723">
        <v>3.89</v>
      </c>
    </row>
    <row r="1673" spans="1:2">
      <c r="A1673" s="727">
        <v>42732</v>
      </c>
      <c r="B1673" s="723">
        <v>3.92</v>
      </c>
    </row>
    <row r="1674" spans="1:2">
      <c r="A1674" s="727">
        <v>42733</v>
      </c>
      <c r="B1674" s="723">
        <v>3.91</v>
      </c>
    </row>
    <row r="1675" spans="1:2">
      <c r="A1675" s="727">
        <v>42737</v>
      </c>
      <c r="B1675" s="723">
        <v>3.93</v>
      </c>
    </row>
    <row r="1676" spans="1:2">
      <c r="A1676" s="727">
        <v>42738</v>
      </c>
      <c r="B1676" s="723">
        <v>4.3</v>
      </c>
    </row>
    <row r="1677" spans="1:2">
      <c r="A1677" s="727">
        <v>42739</v>
      </c>
      <c r="B1677" s="723">
        <v>4.4000000000000004</v>
      </c>
    </row>
    <row r="1678" spans="1:2">
      <c r="A1678" s="727">
        <v>42740</v>
      </c>
      <c r="B1678" s="723">
        <v>4.4000000000000004</v>
      </c>
    </row>
    <row r="1679" spans="1:2">
      <c r="A1679" s="727">
        <v>42741</v>
      </c>
      <c r="B1679" s="723">
        <v>4.4000000000000004</v>
      </c>
    </row>
    <row r="1680" spans="1:2">
      <c r="A1680" s="727">
        <v>42744</v>
      </c>
      <c r="B1680" s="723">
        <v>4.3499999999999996</v>
      </c>
    </row>
    <row r="1681" spans="1:2">
      <c r="A1681" s="727">
        <v>42745</v>
      </c>
      <c r="B1681" s="723">
        <v>4.3</v>
      </c>
    </row>
    <row r="1682" spans="1:2">
      <c r="A1682" s="727">
        <v>42746</v>
      </c>
      <c r="B1682" s="723">
        <v>4.09</v>
      </c>
    </row>
    <row r="1683" spans="1:2">
      <c r="A1683" s="727">
        <v>42747</v>
      </c>
      <c r="B1683" s="723">
        <v>4.32</v>
      </c>
    </row>
    <row r="1684" spans="1:2">
      <c r="A1684" s="727">
        <v>42748</v>
      </c>
      <c r="B1684" s="723">
        <v>4.1900000000000004</v>
      </c>
    </row>
    <row r="1685" spans="1:2">
      <c r="A1685" s="727">
        <v>42751</v>
      </c>
      <c r="B1685" s="723">
        <v>4.04</v>
      </c>
    </row>
    <row r="1686" spans="1:2">
      <c r="A1686" s="727">
        <v>42752</v>
      </c>
      <c r="B1686" s="723">
        <v>3.95</v>
      </c>
    </row>
    <row r="1687" spans="1:2">
      <c r="A1687" s="727">
        <v>42753</v>
      </c>
      <c r="B1687" s="723">
        <v>3.95</v>
      </c>
    </row>
    <row r="1688" spans="1:2">
      <c r="A1688" s="727">
        <v>42754</v>
      </c>
      <c r="B1688" s="723">
        <v>3.93</v>
      </c>
    </row>
    <row r="1689" spans="1:2">
      <c r="A1689" s="727">
        <v>42755</v>
      </c>
      <c r="B1689" s="723">
        <v>3.94</v>
      </c>
    </row>
    <row r="1690" spans="1:2">
      <c r="A1690" s="727">
        <v>42758</v>
      </c>
      <c r="B1690" s="723">
        <v>3.9</v>
      </c>
    </row>
    <row r="1691" spans="1:2">
      <c r="A1691" s="727">
        <v>42759</v>
      </c>
      <c r="B1691" s="723">
        <v>3.84</v>
      </c>
    </row>
    <row r="1692" spans="1:2">
      <c r="A1692" s="727">
        <v>42761</v>
      </c>
      <c r="B1692" s="723">
        <v>4.0999999999999996</v>
      </c>
    </row>
    <row r="1693" spans="1:2">
      <c r="A1693" s="727">
        <v>42762</v>
      </c>
      <c r="B1693" s="723">
        <v>4.12</v>
      </c>
    </row>
    <row r="1694" spans="1:2">
      <c r="A1694" s="727">
        <v>42765</v>
      </c>
      <c r="B1694" s="723">
        <v>3.9</v>
      </c>
    </row>
    <row r="1695" spans="1:2">
      <c r="A1695" s="727">
        <v>42766</v>
      </c>
      <c r="B1695" s="723">
        <v>3.97</v>
      </c>
    </row>
    <row r="1696" spans="1:2">
      <c r="A1696" s="727">
        <v>42767</v>
      </c>
      <c r="B1696" s="723">
        <v>4.13</v>
      </c>
    </row>
    <row r="1697" spans="1:2">
      <c r="A1697" s="727">
        <v>42768</v>
      </c>
      <c r="B1697" s="723">
        <v>4.0199999999999996</v>
      </c>
    </row>
    <row r="1698" spans="1:2">
      <c r="A1698" s="727">
        <v>42769</v>
      </c>
      <c r="B1698" s="723">
        <v>4.08</v>
      </c>
    </row>
    <row r="1699" spans="1:2">
      <c r="A1699" s="727">
        <v>42772</v>
      </c>
      <c r="B1699" s="723">
        <v>4.1500000000000004</v>
      </c>
    </row>
    <row r="1700" spans="1:2">
      <c r="A1700" s="727">
        <v>42773</v>
      </c>
      <c r="B1700" s="723">
        <v>4.08</v>
      </c>
    </row>
    <row r="1701" spans="1:2">
      <c r="A1701" s="727">
        <v>42774</v>
      </c>
      <c r="B1701" s="723">
        <v>3.95</v>
      </c>
    </row>
    <row r="1702" spans="1:2">
      <c r="A1702" s="727">
        <v>42775</v>
      </c>
      <c r="B1702" s="723">
        <v>4.03</v>
      </c>
    </row>
    <row r="1703" spans="1:2">
      <c r="A1703" s="727">
        <v>42776</v>
      </c>
      <c r="B1703" s="723">
        <v>4.05</v>
      </c>
    </row>
    <row r="1704" spans="1:2">
      <c r="A1704" s="727">
        <v>42779</v>
      </c>
      <c r="B1704" s="723">
        <v>4.08</v>
      </c>
    </row>
    <row r="1705" spans="1:2">
      <c r="A1705" s="727">
        <v>42780</v>
      </c>
      <c r="B1705" s="723">
        <v>4.0999999999999996</v>
      </c>
    </row>
    <row r="1706" spans="1:2">
      <c r="A1706" s="727">
        <v>42781</v>
      </c>
      <c r="B1706" s="723">
        <v>4.0999999999999996</v>
      </c>
    </row>
    <row r="1707" spans="1:2">
      <c r="A1707" s="727">
        <v>42782</v>
      </c>
      <c r="B1707" s="723">
        <v>4.2300000000000004</v>
      </c>
    </row>
    <row r="1708" spans="1:2">
      <c r="A1708" s="727">
        <v>42783</v>
      </c>
      <c r="B1708" s="723">
        <v>4.18</v>
      </c>
    </row>
    <row r="1709" spans="1:2">
      <c r="A1709" s="727">
        <v>42786</v>
      </c>
      <c r="B1709" s="723">
        <v>4.5999999999999996</v>
      </c>
    </row>
    <row r="1710" spans="1:2">
      <c r="A1710" s="727">
        <v>42787</v>
      </c>
      <c r="B1710" s="723">
        <v>4.75</v>
      </c>
    </row>
    <row r="1711" spans="1:2">
      <c r="A1711" s="727">
        <v>42788</v>
      </c>
      <c r="B1711" s="723">
        <v>4.57</v>
      </c>
    </row>
    <row r="1712" spans="1:2">
      <c r="A1712" s="727">
        <v>42789</v>
      </c>
      <c r="B1712" s="723">
        <v>4.3</v>
      </c>
    </row>
    <row r="1713" spans="1:2">
      <c r="A1713" s="727">
        <v>42790</v>
      </c>
      <c r="B1713" s="723">
        <v>4.24</v>
      </c>
    </row>
    <row r="1714" spans="1:2">
      <c r="A1714" s="727">
        <v>42795</v>
      </c>
      <c r="B1714" s="723">
        <v>4.37</v>
      </c>
    </row>
    <row r="1715" spans="1:2">
      <c r="A1715" s="727">
        <v>42796</v>
      </c>
      <c r="B1715" s="723">
        <v>4.2</v>
      </c>
    </row>
    <row r="1716" spans="1:2">
      <c r="A1716" s="727">
        <v>42797</v>
      </c>
      <c r="B1716" s="723">
        <v>4.29</v>
      </c>
    </row>
    <row r="1717" spans="1:2">
      <c r="A1717" s="727">
        <v>42800</v>
      </c>
      <c r="B1717" s="723">
        <v>5.09</v>
      </c>
    </row>
    <row r="1718" spans="1:2">
      <c r="A1718" s="727">
        <v>42801</v>
      </c>
      <c r="B1718" s="723">
        <v>4.63</v>
      </c>
    </row>
    <row r="1719" spans="1:2">
      <c r="A1719" s="727">
        <v>42802</v>
      </c>
      <c r="B1719" s="723">
        <v>4.43</v>
      </c>
    </row>
    <row r="1720" spans="1:2">
      <c r="A1720" s="727">
        <v>42803</v>
      </c>
      <c r="B1720" s="723">
        <v>4.0999999999999996</v>
      </c>
    </row>
    <row r="1721" spans="1:2">
      <c r="A1721" s="727">
        <v>42804</v>
      </c>
      <c r="B1721" s="723">
        <v>4.29</v>
      </c>
    </row>
    <row r="1722" spans="1:2">
      <c r="A1722" s="727">
        <v>42807</v>
      </c>
      <c r="B1722" s="723">
        <v>4.1500000000000004</v>
      </c>
    </row>
    <row r="1723" spans="1:2">
      <c r="A1723" s="727">
        <v>42808</v>
      </c>
      <c r="B1723" s="723">
        <v>4.01</v>
      </c>
    </row>
    <row r="1724" spans="1:2">
      <c r="A1724" s="727">
        <v>42809</v>
      </c>
      <c r="B1724" s="723">
        <v>3.91</v>
      </c>
    </row>
    <row r="1725" spans="1:2">
      <c r="A1725" s="727">
        <v>42810</v>
      </c>
      <c r="B1725" s="723">
        <v>3.85</v>
      </c>
    </row>
    <row r="1726" spans="1:2">
      <c r="A1726" s="727">
        <v>42811</v>
      </c>
      <c r="B1726" s="723">
        <v>3.79</v>
      </c>
    </row>
    <row r="1727" spans="1:2">
      <c r="A1727" s="727">
        <v>42814</v>
      </c>
      <c r="B1727" s="723">
        <v>3.75</v>
      </c>
    </row>
    <row r="1728" spans="1:2">
      <c r="A1728" s="727">
        <v>42815</v>
      </c>
      <c r="B1728" s="723">
        <v>3.57</v>
      </c>
    </row>
    <row r="1729" spans="1:2">
      <c r="A1729" s="727">
        <v>42816</v>
      </c>
      <c r="B1729" s="723">
        <v>3.7</v>
      </c>
    </row>
    <row r="1730" spans="1:2">
      <c r="A1730" s="727">
        <v>42817</v>
      </c>
      <c r="B1730" s="723">
        <v>3.6</v>
      </c>
    </row>
    <row r="1731" spans="1:2">
      <c r="A1731" s="727">
        <v>42818</v>
      </c>
      <c r="B1731" s="723">
        <v>3.54</v>
      </c>
    </row>
    <row r="1732" spans="1:2">
      <c r="A1732" s="727">
        <v>42821</v>
      </c>
      <c r="B1732" s="723">
        <v>3.55</v>
      </c>
    </row>
    <row r="1733" spans="1:2">
      <c r="A1733" s="727">
        <v>42822</v>
      </c>
      <c r="B1733" s="723">
        <v>3.43</v>
      </c>
    </row>
    <row r="1734" spans="1:2">
      <c r="A1734" s="727">
        <v>42823</v>
      </c>
      <c r="B1734" s="723">
        <v>3.52</v>
      </c>
    </row>
    <row r="1735" spans="1:2">
      <c r="A1735" s="727">
        <v>42824</v>
      </c>
      <c r="B1735" s="723">
        <v>3.84</v>
      </c>
    </row>
    <row r="1736" spans="1:2">
      <c r="A1736" s="727">
        <v>42825</v>
      </c>
      <c r="B1736" s="723">
        <v>3.74</v>
      </c>
    </row>
    <row r="1737" spans="1:2">
      <c r="A1737" s="727">
        <v>42828</v>
      </c>
      <c r="B1737" s="723">
        <v>3.67</v>
      </c>
    </row>
    <row r="1738" spans="1:2">
      <c r="A1738" s="727">
        <v>42829</v>
      </c>
      <c r="B1738" s="723">
        <v>3.74</v>
      </c>
    </row>
    <row r="1739" spans="1:2">
      <c r="A1739" s="727">
        <v>42830</v>
      </c>
      <c r="B1739" s="723">
        <v>3.54</v>
      </c>
    </row>
    <row r="1740" spans="1:2">
      <c r="A1740" s="727">
        <v>42831</v>
      </c>
      <c r="B1740" s="723">
        <v>3.58</v>
      </c>
    </row>
    <row r="1741" spans="1:2">
      <c r="A1741" s="727">
        <v>42832</v>
      </c>
      <c r="B1741" s="723">
        <v>3.76</v>
      </c>
    </row>
    <row r="1742" spans="1:2">
      <c r="A1742" s="727">
        <v>42835</v>
      </c>
      <c r="B1742" s="723">
        <v>3.74</v>
      </c>
    </row>
    <row r="1743" spans="1:2">
      <c r="A1743" s="727">
        <v>42836</v>
      </c>
      <c r="B1743" s="723">
        <v>3.67</v>
      </c>
    </row>
    <row r="1744" spans="1:2">
      <c r="A1744" s="727">
        <v>42837</v>
      </c>
      <c r="B1744" s="723">
        <v>3.7</v>
      </c>
    </row>
    <row r="1745" spans="1:2">
      <c r="A1745" s="727">
        <v>42838</v>
      </c>
      <c r="B1745" s="723">
        <v>3.68</v>
      </c>
    </row>
    <row r="1746" spans="1:2">
      <c r="A1746" s="727">
        <v>42842</v>
      </c>
      <c r="B1746" s="723">
        <v>3.79</v>
      </c>
    </row>
    <row r="1747" spans="1:2">
      <c r="A1747" s="727">
        <v>42843</v>
      </c>
      <c r="B1747" s="723">
        <v>3.6</v>
      </c>
    </row>
    <row r="1748" spans="1:2">
      <c r="A1748" s="727">
        <v>42844</v>
      </c>
      <c r="B1748" s="723">
        <v>3.53</v>
      </c>
    </row>
    <row r="1749" spans="1:2">
      <c r="A1749" s="727">
        <v>42845</v>
      </c>
      <c r="B1749" s="723">
        <v>3.67</v>
      </c>
    </row>
    <row r="1750" spans="1:2">
      <c r="A1750" s="727">
        <v>42849</v>
      </c>
      <c r="B1750" s="723">
        <v>3.59</v>
      </c>
    </row>
    <row r="1751" spans="1:2">
      <c r="A1751" s="727">
        <v>42850</v>
      </c>
      <c r="B1751" s="723">
        <v>3.53</v>
      </c>
    </row>
    <row r="1752" spans="1:2">
      <c r="A1752" s="727">
        <v>42851</v>
      </c>
      <c r="B1752" s="723">
        <v>3.46</v>
      </c>
    </row>
    <row r="1753" spans="1:2">
      <c r="A1753" s="727">
        <v>42852</v>
      </c>
      <c r="B1753" s="723">
        <v>3.43</v>
      </c>
    </row>
    <row r="1754" spans="1:2">
      <c r="A1754" s="727">
        <v>42853</v>
      </c>
      <c r="B1754" s="723">
        <v>3.49</v>
      </c>
    </row>
    <row r="1755" spans="1:2">
      <c r="A1755" s="727">
        <v>42857</v>
      </c>
      <c r="B1755" s="723">
        <v>3.68</v>
      </c>
    </row>
    <row r="1756" spans="1:2">
      <c r="A1756" s="727">
        <v>42858</v>
      </c>
      <c r="B1756" s="723">
        <v>3.64</v>
      </c>
    </row>
    <row r="1757" spans="1:2">
      <c r="A1757" s="727">
        <v>42859</v>
      </c>
      <c r="B1757" s="723">
        <v>3.56</v>
      </c>
    </row>
    <row r="1758" spans="1:2">
      <c r="A1758" s="727">
        <v>42860</v>
      </c>
      <c r="B1758" s="723">
        <v>3.58</v>
      </c>
    </row>
    <row r="1759" spans="1:2">
      <c r="A1759" s="727">
        <v>42863</v>
      </c>
      <c r="B1759" s="723">
        <v>3.79</v>
      </c>
    </row>
    <row r="1760" spans="1:2">
      <c r="A1760" s="727">
        <v>42864</v>
      </c>
      <c r="B1760" s="723">
        <v>3.95</v>
      </c>
    </row>
    <row r="1761" spans="1:2">
      <c r="A1761" s="727">
        <v>42865</v>
      </c>
      <c r="B1761" s="723">
        <v>4.04</v>
      </c>
    </row>
    <row r="1762" spans="1:2">
      <c r="A1762" s="727">
        <v>42866</v>
      </c>
      <c r="B1762" s="723">
        <v>3.95</v>
      </c>
    </row>
    <row r="1763" spans="1:2">
      <c r="A1763" s="727">
        <v>42867</v>
      </c>
      <c r="B1763" s="723">
        <v>3.82</v>
      </c>
    </row>
    <row r="1764" spans="1:2">
      <c r="A1764" s="727">
        <v>42870</v>
      </c>
      <c r="B1764" s="723">
        <v>3.93</v>
      </c>
    </row>
    <row r="1765" spans="1:2">
      <c r="A1765" s="727">
        <v>42871</v>
      </c>
      <c r="B1765" s="723">
        <v>4.07</v>
      </c>
    </row>
    <row r="1766" spans="1:2">
      <c r="A1766" s="727">
        <v>42872</v>
      </c>
      <c r="B1766" s="723">
        <v>3.9</v>
      </c>
    </row>
    <row r="1767" spans="1:2">
      <c r="A1767" s="727">
        <v>42873</v>
      </c>
      <c r="B1767" s="723">
        <v>3.31</v>
      </c>
    </row>
    <row r="1768" spans="1:2">
      <c r="A1768" s="727">
        <v>42874</v>
      </c>
      <c r="B1768" s="723">
        <v>3.35</v>
      </c>
    </row>
    <row r="1769" spans="1:2">
      <c r="A1769" s="727">
        <v>42877</v>
      </c>
      <c r="B1769" s="723">
        <v>3.27</v>
      </c>
    </row>
    <row r="1770" spans="1:2">
      <c r="A1770" s="727">
        <v>42878</v>
      </c>
      <c r="B1770" s="723">
        <v>3.34</v>
      </c>
    </row>
    <row r="1771" spans="1:2">
      <c r="A1771" s="727">
        <v>42879</v>
      </c>
      <c r="B1771" s="723">
        <v>3.69</v>
      </c>
    </row>
    <row r="1772" spans="1:2">
      <c r="A1772" s="727">
        <v>42880</v>
      </c>
      <c r="B1772" s="723">
        <v>3.63</v>
      </c>
    </row>
    <row r="1773" spans="1:2">
      <c r="A1773" s="727">
        <v>42881</v>
      </c>
      <c r="B1773" s="723">
        <v>3.84</v>
      </c>
    </row>
    <row r="1774" spans="1:2">
      <c r="A1774" s="727">
        <v>42884</v>
      </c>
      <c r="B1774" s="723">
        <v>3.93</v>
      </c>
    </row>
    <row r="1775" spans="1:2">
      <c r="A1775" s="727">
        <v>42885</v>
      </c>
      <c r="B1775" s="723">
        <v>3.8</v>
      </c>
    </row>
    <row r="1776" spans="1:2">
      <c r="A1776" s="727">
        <v>42886</v>
      </c>
      <c r="B1776" s="723">
        <v>3.65</v>
      </c>
    </row>
    <row r="1777" spans="1:2">
      <c r="A1777" s="727">
        <v>42887</v>
      </c>
      <c r="B1777" s="723">
        <v>3.7</v>
      </c>
    </row>
    <row r="1778" spans="1:2">
      <c r="A1778" s="727">
        <v>42888</v>
      </c>
      <c r="B1778" s="723">
        <v>3.89</v>
      </c>
    </row>
    <row r="1779" spans="1:2">
      <c r="A1779" s="727">
        <v>42891</v>
      </c>
      <c r="B1779" s="723">
        <v>3.8</v>
      </c>
    </row>
    <row r="1780" spans="1:2">
      <c r="A1780" s="727">
        <v>42892</v>
      </c>
      <c r="B1780" s="723">
        <v>3.86</v>
      </c>
    </row>
    <row r="1781" spans="1:2">
      <c r="A1781" s="727">
        <v>42893</v>
      </c>
      <c r="B1781" s="723">
        <v>3.86</v>
      </c>
    </row>
    <row r="1782" spans="1:2">
      <c r="A1782" s="727">
        <v>42894</v>
      </c>
      <c r="B1782" s="723">
        <v>3.79</v>
      </c>
    </row>
    <row r="1783" spans="1:2">
      <c r="A1783" s="727">
        <v>42895</v>
      </c>
      <c r="B1783" s="723">
        <v>3.74</v>
      </c>
    </row>
    <row r="1784" spans="1:2">
      <c r="A1784" s="727">
        <v>42898</v>
      </c>
      <c r="B1784" s="723">
        <v>3.81</v>
      </c>
    </row>
    <row r="1785" spans="1:2">
      <c r="A1785" s="727">
        <v>42899</v>
      </c>
      <c r="B1785" s="723">
        <v>3.82</v>
      </c>
    </row>
    <row r="1786" spans="1:2">
      <c r="A1786" s="727">
        <v>42900</v>
      </c>
      <c r="B1786" s="723">
        <v>3.62</v>
      </c>
    </row>
    <row r="1787" spans="1:2">
      <c r="A1787" s="727">
        <v>42902</v>
      </c>
      <c r="B1787" s="723">
        <v>3.7</v>
      </c>
    </row>
    <row r="1788" spans="1:2">
      <c r="A1788" s="727">
        <v>42905</v>
      </c>
      <c r="B1788" s="723">
        <v>3.68</v>
      </c>
    </row>
    <row r="1789" spans="1:2">
      <c r="A1789" s="727">
        <v>42906</v>
      </c>
      <c r="B1789" s="723">
        <v>3.63</v>
      </c>
    </row>
    <row r="1790" spans="1:2">
      <c r="A1790" s="727">
        <v>42907</v>
      </c>
      <c r="B1790" s="723">
        <v>3.57</v>
      </c>
    </row>
    <row r="1791" spans="1:2">
      <c r="A1791" s="727">
        <v>42908</v>
      </c>
      <c r="B1791" s="723">
        <v>3.62</v>
      </c>
    </row>
    <row r="1792" spans="1:2">
      <c r="A1792" s="727">
        <v>42909</v>
      </c>
      <c r="B1792" s="723">
        <v>3.61</v>
      </c>
    </row>
    <row r="1793" spans="1:2">
      <c r="A1793" s="727">
        <v>42912</v>
      </c>
      <c r="B1793" s="723">
        <v>3.64</v>
      </c>
    </row>
    <row r="1794" spans="1:2">
      <c r="A1794" s="727">
        <v>42913</v>
      </c>
      <c r="B1794" s="723">
        <v>3.6</v>
      </c>
    </row>
    <row r="1795" spans="1:2">
      <c r="A1795" s="727">
        <v>42914</v>
      </c>
      <c r="B1795" s="723">
        <v>3.6</v>
      </c>
    </row>
    <row r="1796" spans="1:2">
      <c r="A1796" s="727">
        <v>42915</v>
      </c>
      <c r="B1796" s="723">
        <v>3.6</v>
      </c>
    </row>
    <row r="1797" spans="1:2">
      <c r="A1797" s="727">
        <v>42916</v>
      </c>
      <c r="B1797" s="723">
        <v>3.65</v>
      </c>
    </row>
    <row r="1798" spans="1:2">
      <c r="A1798" s="727">
        <v>42919</v>
      </c>
      <c r="B1798" s="723">
        <v>3.64</v>
      </c>
    </row>
    <row r="1799" spans="1:2">
      <c r="A1799" s="727">
        <v>42920</v>
      </c>
      <c r="B1799" s="723">
        <v>3.73</v>
      </c>
    </row>
    <row r="1800" spans="1:2">
      <c r="A1800" s="727">
        <v>42921</v>
      </c>
      <c r="B1800" s="723">
        <v>3.68</v>
      </c>
    </row>
    <row r="1801" spans="1:2">
      <c r="A1801" s="727">
        <v>42922</v>
      </c>
      <c r="B1801" s="723">
        <v>3.66</v>
      </c>
    </row>
    <row r="1802" spans="1:2">
      <c r="A1802" s="727">
        <v>42923</v>
      </c>
      <c r="B1802" s="723">
        <v>3.63</v>
      </c>
    </row>
    <row r="1803" spans="1:2">
      <c r="A1803" s="727">
        <v>42926</v>
      </c>
      <c r="B1803" s="723">
        <v>3.62</v>
      </c>
    </row>
    <row r="1804" spans="1:2">
      <c r="A1804" s="727">
        <v>42927</v>
      </c>
      <c r="B1804" s="723">
        <v>3.63</v>
      </c>
    </row>
    <row r="1805" spans="1:2">
      <c r="A1805" s="727">
        <v>42928</v>
      </c>
      <c r="B1805" s="723">
        <v>3.7</v>
      </c>
    </row>
    <row r="1806" spans="1:2">
      <c r="A1806" s="727">
        <v>42929</v>
      </c>
      <c r="B1806" s="723">
        <v>3.75</v>
      </c>
    </row>
    <row r="1807" spans="1:2">
      <c r="A1807" s="727">
        <v>42930</v>
      </c>
      <c r="B1807" s="723">
        <v>3.79</v>
      </c>
    </row>
    <row r="1808" spans="1:2">
      <c r="A1808" s="727">
        <v>42933</v>
      </c>
      <c r="B1808" s="723">
        <v>3.95</v>
      </c>
    </row>
    <row r="1809" spans="1:2">
      <c r="A1809" s="727">
        <v>42934</v>
      </c>
      <c r="B1809" s="723">
        <v>4.12</v>
      </c>
    </row>
    <row r="1810" spans="1:2">
      <c r="A1810" s="727">
        <v>42935</v>
      </c>
      <c r="B1810" s="723">
        <v>4.24</v>
      </c>
    </row>
    <row r="1811" spans="1:2">
      <c r="A1811" s="727">
        <v>42936</v>
      </c>
      <c r="B1811" s="723">
        <v>4.12</v>
      </c>
    </row>
    <row r="1812" spans="1:2">
      <c r="A1812" s="727">
        <v>42937</v>
      </c>
      <c r="B1812" s="723">
        <v>4</v>
      </c>
    </row>
    <row r="1813" spans="1:2">
      <c r="A1813" s="727">
        <v>42940</v>
      </c>
      <c r="B1813" s="723">
        <v>4.03</v>
      </c>
    </row>
    <row r="1814" spans="1:2">
      <c r="A1814" s="727">
        <v>42941</v>
      </c>
      <c r="B1814" s="723">
        <v>3.91</v>
      </c>
    </row>
    <row r="1815" spans="1:2">
      <c r="A1815" s="727">
        <v>42942</v>
      </c>
      <c r="B1815" s="723">
        <v>3.94</v>
      </c>
    </row>
    <row r="1816" spans="1:2">
      <c r="A1816" s="727">
        <v>42943</v>
      </c>
      <c r="B1816" s="723">
        <v>4.1100000000000003</v>
      </c>
    </row>
    <row r="1817" spans="1:2">
      <c r="A1817" s="727">
        <v>42944</v>
      </c>
      <c r="B1817" s="723">
        <v>4.04</v>
      </c>
    </row>
    <row r="1818" spans="1:2">
      <c r="A1818" s="727">
        <v>42947</v>
      </c>
      <c r="B1818" s="723">
        <v>3.98</v>
      </c>
    </row>
    <row r="1819" spans="1:2">
      <c r="A1819" s="727">
        <v>42948</v>
      </c>
      <c r="B1819" s="723">
        <v>3.9</v>
      </c>
    </row>
    <row r="1820" spans="1:2">
      <c r="A1820" s="727">
        <v>42949</v>
      </c>
      <c r="B1820" s="723">
        <v>4.1100000000000003</v>
      </c>
    </row>
    <row r="1821" spans="1:2">
      <c r="A1821" s="727">
        <v>42950</v>
      </c>
      <c r="B1821" s="723">
        <v>4.04</v>
      </c>
    </row>
    <row r="1822" spans="1:2">
      <c r="A1822" s="727">
        <v>42951</v>
      </c>
      <c r="B1822" s="723">
        <v>4.04</v>
      </c>
    </row>
    <row r="1823" spans="1:2">
      <c r="A1823" s="727">
        <v>42954</v>
      </c>
      <c r="B1823" s="723">
        <v>4.04</v>
      </c>
    </row>
    <row r="1824" spans="1:2">
      <c r="A1824" s="727">
        <v>42955</v>
      </c>
      <c r="B1824" s="723">
        <v>4.03</v>
      </c>
    </row>
    <row r="1825" spans="1:2">
      <c r="A1825" s="727">
        <v>42956</v>
      </c>
      <c r="B1825" s="723">
        <v>3.86</v>
      </c>
    </row>
    <row r="1826" spans="1:2">
      <c r="A1826" s="727">
        <v>42957</v>
      </c>
      <c r="B1826" s="723">
        <v>3.75</v>
      </c>
    </row>
    <row r="1827" spans="1:2">
      <c r="A1827" s="727">
        <v>42958</v>
      </c>
      <c r="B1827" s="723">
        <v>3.82</v>
      </c>
    </row>
    <row r="1828" spans="1:2">
      <c r="A1828" s="727">
        <v>42961</v>
      </c>
      <c r="B1828" s="723">
        <v>3.77</v>
      </c>
    </row>
    <row r="1829" spans="1:2">
      <c r="A1829" s="727">
        <v>42962</v>
      </c>
      <c r="B1829" s="723">
        <v>3.77</v>
      </c>
    </row>
    <row r="1830" spans="1:2">
      <c r="A1830" s="727">
        <v>42963</v>
      </c>
      <c r="B1830" s="723">
        <v>3.77</v>
      </c>
    </row>
    <row r="1831" spans="1:2">
      <c r="A1831" s="727">
        <v>42964</v>
      </c>
      <c r="B1831" s="723">
        <v>3.71</v>
      </c>
    </row>
    <row r="1832" spans="1:2">
      <c r="A1832" s="727">
        <v>42965</v>
      </c>
      <c r="B1832" s="723">
        <v>3.78</v>
      </c>
    </row>
    <row r="1833" spans="1:2">
      <c r="A1833" s="727">
        <v>42968</v>
      </c>
      <c r="B1833" s="723">
        <v>3.8</v>
      </c>
    </row>
    <row r="1834" spans="1:2">
      <c r="A1834" s="727">
        <v>42969</v>
      </c>
      <c r="B1834" s="723">
        <v>3.81</v>
      </c>
    </row>
    <row r="1835" spans="1:2">
      <c r="A1835" s="727">
        <v>42970</v>
      </c>
      <c r="B1835" s="723">
        <v>3.82</v>
      </c>
    </row>
    <row r="1836" spans="1:2">
      <c r="A1836" s="727">
        <v>42971</v>
      </c>
      <c r="B1836" s="723">
        <v>3.87</v>
      </c>
    </row>
    <row r="1837" spans="1:2">
      <c r="A1837" s="727">
        <v>42972</v>
      </c>
      <c r="B1837" s="723">
        <v>3.94</v>
      </c>
    </row>
    <row r="1838" spans="1:2">
      <c r="A1838" s="727">
        <v>42975</v>
      </c>
      <c r="B1838" s="723">
        <v>4.12</v>
      </c>
    </row>
    <row r="1839" spans="1:2">
      <c r="A1839" s="727">
        <v>42976</v>
      </c>
      <c r="B1839" s="723">
        <v>4.13</v>
      </c>
    </row>
    <row r="1840" spans="1:2">
      <c r="A1840" s="727">
        <v>42977</v>
      </c>
      <c r="B1840" s="723">
        <v>4.05</v>
      </c>
    </row>
    <row r="1841" spans="1:2">
      <c r="A1841" s="727">
        <v>42978</v>
      </c>
      <c r="B1841" s="723">
        <v>4.07</v>
      </c>
    </row>
    <row r="1842" spans="1:2">
      <c r="A1842" s="727">
        <v>42979</v>
      </c>
      <c r="B1842" s="723">
        <v>4.08</v>
      </c>
    </row>
    <row r="1843" spans="1:2">
      <c r="A1843" s="727">
        <v>42982</v>
      </c>
      <c r="B1843" s="723">
        <v>4.24</v>
      </c>
    </row>
    <row r="1844" spans="1:2">
      <c r="A1844" s="727">
        <v>42983</v>
      </c>
      <c r="B1844" s="723">
        <v>4.24</v>
      </c>
    </row>
    <row r="1845" spans="1:2">
      <c r="A1845" s="727">
        <v>42984</v>
      </c>
      <c r="B1845" s="723">
        <v>4.59</v>
      </c>
    </row>
    <row r="1846" spans="1:2">
      <c r="A1846" s="727">
        <v>42986</v>
      </c>
      <c r="B1846" s="723">
        <v>4.7699999999999996</v>
      </c>
    </row>
    <row r="1847" spans="1:2">
      <c r="A1847" s="727">
        <v>42989</v>
      </c>
      <c r="B1847" s="723">
        <v>4.99</v>
      </c>
    </row>
    <row r="1848" spans="1:2">
      <c r="A1848" s="727">
        <v>42990</v>
      </c>
      <c r="B1848" s="723">
        <v>4.74</v>
      </c>
    </row>
    <row r="1849" spans="1:2">
      <c r="A1849" s="727">
        <v>42991</v>
      </c>
      <c r="B1849" s="723">
        <v>4.92</v>
      </c>
    </row>
    <row r="1850" spans="1:2">
      <c r="A1850" s="727">
        <v>42992</v>
      </c>
      <c r="B1850" s="723">
        <v>4.9000000000000004</v>
      </c>
    </row>
    <row r="1851" spans="1:2">
      <c r="A1851" s="727">
        <v>42993</v>
      </c>
      <c r="B1851" s="723">
        <v>5</v>
      </c>
    </row>
    <row r="1852" spans="1:2">
      <c r="A1852" s="727">
        <v>42996</v>
      </c>
      <c r="B1852" s="723">
        <v>5.24</v>
      </c>
    </row>
    <row r="1853" spans="1:2">
      <c r="A1853" s="727">
        <v>42997</v>
      </c>
      <c r="B1853" s="723">
        <v>5.17</v>
      </c>
    </row>
    <row r="1854" spans="1:2">
      <c r="A1854" s="727">
        <v>42998</v>
      </c>
      <c r="B1854" s="723">
        <v>5.16</v>
      </c>
    </row>
    <row r="1855" spans="1:2">
      <c r="A1855" s="727">
        <v>42999</v>
      </c>
      <c r="B1855" s="723">
        <v>5.03</v>
      </c>
    </row>
    <row r="1856" spans="1:2">
      <c r="A1856" s="727">
        <v>43000</v>
      </c>
      <c r="B1856" s="723">
        <v>5.04</v>
      </c>
    </row>
    <row r="1857" spans="1:2">
      <c r="A1857" s="727">
        <v>43003</v>
      </c>
      <c r="B1857" s="723">
        <v>4.7</v>
      </c>
    </row>
    <row r="1858" spans="1:2">
      <c r="A1858" s="727">
        <v>43004</v>
      </c>
      <c r="B1858" s="723">
        <v>4.8600000000000003</v>
      </c>
    </row>
    <row r="1859" spans="1:2">
      <c r="A1859" s="727">
        <v>43005</v>
      </c>
      <c r="B1859" s="723">
        <v>4.59</v>
      </c>
    </row>
    <row r="1860" spans="1:2">
      <c r="A1860" s="727">
        <v>43006</v>
      </c>
      <c r="B1860" s="723">
        <v>4.5</v>
      </c>
    </row>
    <row r="1861" spans="1:2">
      <c r="A1861" s="727">
        <v>43007</v>
      </c>
      <c r="B1861" s="723">
        <v>4.6399999999999997</v>
      </c>
    </row>
    <row r="1862" spans="1:2">
      <c r="A1862" s="727">
        <v>43010</v>
      </c>
      <c r="B1862" s="723">
        <v>4.79</v>
      </c>
    </row>
    <row r="1863" spans="1:2">
      <c r="A1863" s="727">
        <v>43011</v>
      </c>
      <c r="B1863" s="723">
        <v>4.96</v>
      </c>
    </row>
    <row r="1864" spans="1:2">
      <c r="A1864" s="727">
        <v>43012</v>
      </c>
      <c r="B1864" s="723">
        <v>4.8</v>
      </c>
    </row>
    <row r="1865" spans="1:2">
      <c r="A1865" s="727">
        <v>43013</v>
      </c>
      <c r="B1865" s="723">
        <v>4.68</v>
      </c>
    </row>
    <row r="1866" spans="1:2">
      <c r="A1866" s="727">
        <v>43014</v>
      </c>
      <c r="B1866" s="723">
        <v>4.76</v>
      </c>
    </row>
    <row r="1867" spans="1:2">
      <c r="A1867" s="727">
        <v>43017</v>
      </c>
      <c r="B1867" s="723">
        <v>4.75</v>
      </c>
    </row>
    <row r="1868" spans="1:2">
      <c r="A1868" s="727">
        <v>43018</v>
      </c>
      <c r="B1868" s="723">
        <v>4.75</v>
      </c>
    </row>
    <row r="1869" spans="1:2">
      <c r="A1869" s="727">
        <v>43019</v>
      </c>
      <c r="B1869" s="723">
        <v>4.74</v>
      </c>
    </row>
    <row r="1870" spans="1:2">
      <c r="A1870" s="727">
        <v>43021</v>
      </c>
      <c r="B1870" s="723">
        <v>4.59</v>
      </c>
    </row>
    <row r="1871" spans="1:2">
      <c r="A1871" s="727">
        <v>43024</v>
      </c>
      <c r="B1871" s="723">
        <v>4.45</v>
      </c>
    </row>
    <row r="1872" spans="1:2">
      <c r="A1872" s="727">
        <v>43025</v>
      </c>
      <c r="B1872" s="723">
        <v>4.59</v>
      </c>
    </row>
    <row r="1873" spans="1:2">
      <c r="A1873" s="727">
        <v>43026</v>
      </c>
      <c r="B1873" s="723">
        <v>4.5199999999999996</v>
      </c>
    </row>
    <row r="1874" spans="1:2">
      <c r="A1874" s="727">
        <v>43027</v>
      </c>
      <c r="B1874" s="723">
        <v>4.55</v>
      </c>
    </row>
    <row r="1875" spans="1:2">
      <c r="A1875" s="727">
        <v>43028</v>
      </c>
      <c r="B1875" s="723">
        <v>4.46</v>
      </c>
    </row>
    <row r="1876" spans="1:2">
      <c r="A1876" s="727">
        <v>43031</v>
      </c>
      <c r="B1876" s="723">
        <v>4.32</v>
      </c>
    </row>
    <row r="1877" spans="1:2">
      <c r="A1877" s="727">
        <v>43032</v>
      </c>
      <c r="B1877" s="723">
        <v>4.4400000000000004</v>
      </c>
    </row>
    <row r="1878" spans="1:2">
      <c r="A1878" s="727">
        <v>43033</v>
      </c>
      <c r="B1878" s="723">
        <v>4.4400000000000004</v>
      </c>
    </row>
    <row r="1879" spans="1:2">
      <c r="A1879" s="727">
        <v>43034</v>
      </c>
      <c r="B1879" s="723">
        <v>4.32</v>
      </c>
    </row>
    <row r="1880" spans="1:2">
      <c r="A1880" s="727">
        <v>43035</v>
      </c>
      <c r="B1880" s="723">
        <v>4.34</v>
      </c>
    </row>
    <row r="1881" spans="1:2">
      <c r="A1881" s="727">
        <v>43038</v>
      </c>
      <c r="B1881" s="723">
        <v>4.16</v>
      </c>
    </row>
    <row r="1882" spans="1:2">
      <c r="A1882" s="727">
        <v>43039</v>
      </c>
      <c r="B1882" s="723">
        <v>4.28</v>
      </c>
    </row>
    <row r="1883" spans="1:2">
      <c r="A1883" s="727">
        <v>43040</v>
      </c>
      <c r="B1883" s="723">
        <v>4.1900000000000004</v>
      </c>
    </row>
    <row r="1884" spans="1:2">
      <c r="A1884" s="727">
        <v>43042</v>
      </c>
      <c r="B1884" s="723">
        <v>4.5</v>
      </c>
    </row>
    <row r="1885" spans="1:2">
      <c r="A1885" s="727">
        <v>43045</v>
      </c>
      <c r="B1885" s="723">
        <v>4.67</v>
      </c>
    </row>
    <row r="1886" spans="1:2">
      <c r="A1886" s="727">
        <v>43046</v>
      </c>
      <c r="B1886" s="723">
        <v>4.4000000000000004</v>
      </c>
    </row>
    <row r="1887" spans="1:2">
      <c r="A1887" s="727">
        <v>43047</v>
      </c>
      <c r="B1887" s="723">
        <v>4.38</v>
      </c>
    </row>
    <row r="1888" spans="1:2">
      <c r="A1888" s="727">
        <v>43048</v>
      </c>
      <c r="B1888" s="723">
        <v>4.24</v>
      </c>
    </row>
    <row r="1889" spans="1:2">
      <c r="A1889" s="727">
        <v>43049</v>
      </c>
      <c r="B1889" s="723">
        <v>4.05</v>
      </c>
    </row>
    <row r="1890" spans="1:2">
      <c r="A1890" s="727">
        <v>43052</v>
      </c>
      <c r="B1890" s="723">
        <v>4.05</v>
      </c>
    </row>
    <row r="1891" spans="1:2">
      <c r="A1891" s="727">
        <v>43053</v>
      </c>
      <c r="B1891" s="723">
        <v>3.95</v>
      </c>
    </row>
    <row r="1892" spans="1:2">
      <c r="A1892" s="727">
        <v>43055</v>
      </c>
      <c r="B1892" s="723">
        <v>4</v>
      </c>
    </row>
    <row r="1893" spans="1:2">
      <c r="A1893" s="727">
        <v>43056</v>
      </c>
      <c r="B1893" s="723">
        <v>4.2300000000000004</v>
      </c>
    </row>
    <row r="1894" spans="1:2">
      <c r="A1894" s="727">
        <v>43060</v>
      </c>
      <c r="B1894" s="723">
        <v>4.16</v>
      </c>
    </row>
    <row r="1895" spans="1:2">
      <c r="A1895" s="727">
        <v>43061</v>
      </c>
      <c r="B1895" s="723">
        <v>4.45</v>
      </c>
    </row>
    <row r="1896" spans="1:2">
      <c r="A1896" s="727">
        <v>43062</v>
      </c>
      <c r="B1896" s="723">
        <v>4.3099999999999996</v>
      </c>
    </row>
    <row r="1897" spans="1:2">
      <c r="A1897" s="727">
        <v>43063</v>
      </c>
      <c r="B1897" s="723">
        <v>4.38</v>
      </c>
    </row>
    <row r="1898" spans="1:2">
      <c r="A1898" s="727">
        <v>43066</v>
      </c>
      <c r="B1898" s="723">
        <v>4.49</v>
      </c>
    </row>
    <row r="1899" spans="1:2">
      <c r="A1899" s="727">
        <v>43067</v>
      </c>
      <c r="B1899" s="723">
        <v>4.57</v>
      </c>
    </row>
    <row r="1900" spans="1:2">
      <c r="A1900" s="727">
        <v>43068</v>
      </c>
      <c r="B1900" s="723">
        <v>4.5</v>
      </c>
    </row>
    <row r="1901" spans="1:2">
      <c r="A1901" s="727">
        <v>43069</v>
      </c>
      <c r="B1901" s="723">
        <v>4.42</v>
      </c>
    </row>
    <row r="1902" spans="1:2">
      <c r="A1902" s="727">
        <v>43070</v>
      </c>
      <c r="B1902" s="723">
        <v>4.4000000000000004</v>
      </c>
    </row>
    <row r="1903" spans="1:2">
      <c r="A1903" s="727">
        <v>43073</v>
      </c>
      <c r="B1903" s="723">
        <v>4.47</v>
      </c>
    </row>
    <row r="1904" spans="1:2">
      <c r="A1904" s="727">
        <v>43074</v>
      </c>
      <c r="B1904" s="723">
        <v>4.38</v>
      </c>
    </row>
    <row r="1905" spans="1:2">
      <c r="A1905" s="727">
        <v>43075</v>
      </c>
      <c r="B1905" s="723">
        <v>4.45</v>
      </c>
    </row>
    <row r="1906" spans="1:2">
      <c r="A1906" s="727">
        <v>43076</v>
      </c>
      <c r="B1906" s="723">
        <v>4.25</v>
      </c>
    </row>
    <row r="1907" spans="1:2">
      <c r="A1907" s="727">
        <v>43077</v>
      </c>
      <c r="B1907" s="723">
        <v>4.1900000000000004</v>
      </c>
    </row>
    <row r="1908" spans="1:2">
      <c r="A1908" s="727">
        <v>43080</v>
      </c>
      <c r="B1908" s="723">
        <v>4.1500000000000004</v>
      </c>
    </row>
    <row r="1909" spans="1:2">
      <c r="A1909" s="727">
        <v>43081</v>
      </c>
      <c r="B1909" s="723">
        <v>4.13</v>
      </c>
    </row>
    <row r="1910" spans="1:2">
      <c r="A1910" s="727">
        <v>43082</v>
      </c>
      <c r="B1910" s="723">
        <v>4.01</v>
      </c>
    </row>
    <row r="1911" spans="1:2">
      <c r="A1911" s="727">
        <v>43083</v>
      </c>
      <c r="B1911" s="723">
        <v>4</v>
      </c>
    </row>
    <row r="1912" spans="1:2">
      <c r="A1912" s="727">
        <v>43084</v>
      </c>
      <c r="B1912" s="723">
        <v>3.95</v>
      </c>
    </row>
    <row r="1913" spans="1:2">
      <c r="A1913" s="727">
        <v>43087</v>
      </c>
      <c r="B1913" s="723">
        <v>4</v>
      </c>
    </row>
    <row r="1914" spans="1:2">
      <c r="A1914" s="727">
        <v>43088</v>
      </c>
      <c r="B1914" s="723">
        <v>4</v>
      </c>
    </row>
    <row r="1915" spans="1:2">
      <c r="A1915" s="727">
        <v>43089</v>
      </c>
      <c r="B1915" s="723">
        <v>4.1399999999999997</v>
      </c>
    </row>
    <row r="1916" spans="1:2">
      <c r="A1916" s="727">
        <v>43090</v>
      </c>
      <c r="B1916" s="723">
        <v>4.21</v>
      </c>
    </row>
    <row r="1917" spans="1:2">
      <c r="A1917" s="727">
        <v>43091</v>
      </c>
      <c r="B1917" s="723">
        <v>4.1500000000000004</v>
      </c>
    </row>
    <row r="1918" spans="1:2">
      <c r="A1918" s="727">
        <v>43095</v>
      </c>
      <c r="B1918" s="723">
        <v>4.09</v>
      </c>
    </row>
    <row r="1919" spans="1:2">
      <c r="A1919" s="727">
        <v>43096</v>
      </c>
      <c r="B1919" s="723">
        <v>4.09</v>
      </c>
    </row>
    <row r="1920" spans="1:2">
      <c r="A1920" s="727">
        <v>43097</v>
      </c>
      <c r="B1920" s="723">
        <v>4.12</v>
      </c>
    </row>
    <row r="1921" spans="1:2">
      <c r="A1921" s="727">
        <v>43102</v>
      </c>
      <c r="B1921" s="723">
        <v>4.22</v>
      </c>
    </row>
    <row r="1922" spans="1:2">
      <c r="A1922" s="727">
        <v>43103</v>
      </c>
      <c r="B1922" s="723">
        <v>4.1900000000000004</v>
      </c>
    </row>
    <row r="1923" spans="1:2">
      <c r="A1923" s="727">
        <v>43104</v>
      </c>
      <c r="B1923" s="723">
        <v>4.21</v>
      </c>
    </row>
    <row r="1924" spans="1:2">
      <c r="A1924" s="727">
        <v>43105</v>
      </c>
      <c r="B1924" s="723">
        <v>4.4000000000000004</v>
      </c>
    </row>
    <row r="1925" spans="1:2">
      <c r="A1925" s="727">
        <v>43108</v>
      </c>
      <c r="B1925" s="723">
        <v>4.3499999999999996</v>
      </c>
    </row>
    <row r="1926" spans="1:2">
      <c r="A1926" s="727">
        <v>43109</v>
      </c>
      <c r="B1926" s="723">
        <v>4.29</v>
      </c>
    </row>
    <row r="1927" spans="1:2">
      <c r="A1927" s="727">
        <v>43110</v>
      </c>
      <c r="B1927" s="723">
        <v>4.26</v>
      </c>
    </row>
    <row r="1928" spans="1:2">
      <c r="A1928" s="727">
        <v>43111</v>
      </c>
      <c r="B1928" s="723">
        <v>4.6500000000000004</v>
      </c>
    </row>
    <row r="1929" spans="1:2">
      <c r="A1929" s="727">
        <v>43112</v>
      </c>
      <c r="B1929" s="723">
        <v>4.4400000000000004</v>
      </c>
    </row>
    <row r="1930" spans="1:2">
      <c r="A1930" s="727">
        <v>43115</v>
      </c>
      <c r="B1930" s="723">
        <v>4.43</v>
      </c>
    </row>
    <row r="1931" spans="1:2">
      <c r="A1931" s="727">
        <v>43116</v>
      </c>
      <c r="B1931" s="723">
        <v>4.45</v>
      </c>
    </row>
    <row r="1932" spans="1:2">
      <c r="A1932" s="727">
        <v>43117</v>
      </c>
      <c r="B1932" s="723">
        <v>4.42</v>
      </c>
    </row>
    <row r="1933" spans="1:2">
      <c r="A1933" s="727">
        <v>43118</v>
      </c>
      <c r="B1933" s="723">
        <v>4.24</v>
      </c>
    </row>
    <row r="1934" spans="1:2">
      <c r="A1934" s="727">
        <v>43119</v>
      </c>
      <c r="B1934" s="723">
        <v>4.2300000000000004</v>
      </c>
    </row>
    <row r="1935" spans="1:2">
      <c r="A1935" s="727">
        <v>43122</v>
      </c>
      <c r="B1935" s="723">
        <v>4.25</v>
      </c>
    </row>
    <row r="1936" spans="1:2">
      <c r="A1936" s="727">
        <v>43123</v>
      </c>
      <c r="B1936" s="723">
        <v>4.3</v>
      </c>
    </row>
    <row r="1937" spans="1:2">
      <c r="A1937" s="727">
        <v>43124</v>
      </c>
      <c r="B1937" s="723">
        <v>4.47</v>
      </c>
    </row>
    <row r="1938" spans="1:2">
      <c r="A1938" s="727">
        <v>43126</v>
      </c>
      <c r="B1938" s="723">
        <v>4.47</v>
      </c>
    </row>
    <row r="1939" spans="1:2">
      <c r="A1939" s="727">
        <v>43129</v>
      </c>
      <c r="B1939" s="723">
        <v>4.3499999999999996</v>
      </c>
    </row>
    <row r="1940" spans="1:2">
      <c r="A1940" s="727">
        <v>43130</v>
      </c>
      <c r="B1940" s="723">
        <v>4.37</v>
      </c>
    </row>
    <row r="1941" spans="1:2">
      <c r="A1941" s="727">
        <v>43131</v>
      </c>
      <c r="B1941" s="723">
        <v>4.45</v>
      </c>
    </row>
    <row r="1942" spans="1:2">
      <c r="A1942" s="727">
        <v>43132</v>
      </c>
      <c r="B1942" s="723">
        <v>4.45</v>
      </c>
    </row>
    <row r="1943" spans="1:2">
      <c r="A1943" s="727">
        <v>43133</v>
      </c>
      <c r="B1943" s="723">
        <v>4.3</v>
      </c>
    </row>
    <row r="1944" spans="1:2">
      <c r="A1944" s="727">
        <v>43136</v>
      </c>
      <c r="B1944" s="723">
        <v>4.26</v>
      </c>
    </row>
    <row r="1945" spans="1:2">
      <c r="A1945" s="727">
        <v>43137</v>
      </c>
      <c r="B1945" s="723">
        <v>4.2</v>
      </c>
    </row>
    <row r="1946" spans="1:2">
      <c r="A1946" s="727">
        <v>43138</v>
      </c>
      <c r="B1946" s="723">
        <v>4.0599999999999996</v>
      </c>
    </row>
    <row r="1947" spans="1:2">
      <c r="A1947" s="727">
        <v>43139</v>
      </c>
      <c r="B1947" s="723">
        <v>4.03</v>
      </c>
    </row>
    <row r="1948" spans="1:2">
      <c r="A1948" s="727">
        <v>43140</v>
      </c>
      <c r="B1948" s="723">
        <v>4</v>
      </c>
    </row>
    <row r="1949" spans="1:2">
      <c r="A1949" s="727">
        <v>43145</v>
      </c>
      <c r="B1949" s="723">
        <v>4.05</v>
      </c>
    </row>
    <row r="1950" spans="1:2">
      <c r="A1950" s="727">
        <v>43146</v>
      </c>
      <c r="B1950" s="723">
        <v>4.03</v>
      </c>
    </row>
    <row r="1951" spans="1:2">
      <c r="A1951" s="727">
        <v>43147</v>
      </c>
      <c r="B1951" s="723">
        <v>4.03</v>
      </c>
    </row>
    <row r="1952" spans="1:2">
      <c r="A1952" s="727">
        <v>43150</v>
      </c>
      <c r="B1952" s="723">
        <v>4</v>
      </c>
    </row>
    <row r="1953" spans="1:2">
      <c r="A1953" s="727">
        <v>43151</v>
      </c>
      <c r="B1953" s="723">
        <v>4.01</v>
      </c>
    </row>
    <row r="1954" spans="1:2">
      <c r="A1954" s="727">
        <v>43152</v>
      </c>
      <c r="B1954" s="723">
        <v>4</v>
      </c>
    </row>
    <row r="1955" spans="1:2">
      <c r="A1955" s="727">
        <v>43153</v>
      </c>
      <c r="B1955" s="723">
        <v>3.93</v>
      </c>
    </row>
    <row r="1956" spans="1:2">
      <c r="A1956" s="727">
        <v>43154</v>
      </c>
      <c r="B1956" s="723">
        <v>3.85</v>
      </c>
    </row>
    <row r="1957" spans="1:2">
      <c r="A1957" s="727">
        <v>43157</v>
      </c>
      <c r="B1957" s="723">
        <v>3.87</v>
      </c>
    </row>
    <row r="1958" spans="1:2">
      <c r="A1958" s="727">
        <v>43158</v>
      </c>
      <c r="B1958" s="723">
        <v>3.68</v>
      </c>
    </row>
    <row r="1959" spans="1:2">
      <c r="A1959" s="727">
        <v>43159</v>
      </c>
      <c r="B1959" s="723">
        <v>3.57</v>
      </c>
    </row>
    <row r="1960" spans="1:2">
      <c r="A1960" s="727">
        <v>43160</v>
      </c>
      <c r="B1960" s="723">
        <v>3.49</v>
      </c>
    </row>
    <row r="1961" spans="1:2">
      <c r="A1961" s="727">
        <v>43161</v>
      </c>
      <c r="B1961" s="723">
        <v>3.54</v>
      </c>
    </row>
    <row r="1962" spans="1:2">
      <c r="A1962" s="727">
        <v>43164</v>
      </c>
      <c r="B1962" s="723">
        <v>3.32</v>
      </c>
    </row>
    <row r="1963" spans="1:2">
      <c r="A1963" s="727">
        <v>43165</v>
      </c>
      <c r="B1963" s="723">
        <v>3.29</v>
      </c>
    </row>
    <row r="1964" spans="1:2">
      <c r="A1964" s="727">
        <v>43166</v>
      </c>
      <c r="B1964" s="723">
        <v>3.25</v>
      </c>
    </row>
    <row r="1965" spans="1:2">
      <c r="A1965" s="727">
        <v>43167</v>
      </c>
      <c r="B1965" s="723">
        <v>3.46</v>
      </c>
    </row>
    <row r="1966" spans="1:2">
      <c r="A1966" s="727">
        <v>43168</v>
      </c>
      <c r="B1966" s="723">
        <v>3.45</v>
      </c>
    </row>
    <row r="1967" spans="1:2">
      <c r="A1967" s="727">
        <v>43171</v>
      </c>
      <c r="B1967" s="723">
        <v>3.43</v>
      </c>
    </row>
    <row r="1968" spans="1:2">
      <c r="A1968" s="727">
        <v>43172</v>
      </c>
      <c r="B1968" s="723">
        <v>3.52</v>
      </c>
    </row>
    <row r="1969" spans="1:2">
      <c r="A1969" s="727">
        <v>43173</v>
      </c>
      <c r="B1969" s="723">
        <v>3.31</v>
      </c>
    </row>
    <row r="1970" spans="1:2">
      <c r="A1970" s="727">
        <v>43174</v>
      </c>
      <c r="B1970" s="723">
        <v>3.15</v>
      </c>
    </row>
    <row r="1971" spans="1:2">
      <c r="A1971" s="727">
        <v>43175</v>
      </c>
      <c r="B1971" s="723">
        <v>3.2</v>
      </c>
    </row>
    <row r="1972" spans="1:2">
      <c r="A1972" s="727">
        <v>43178</v>
      </c>
      <c r="B1972" s="723">
        <v>3.18</v>
      </c>
    </row>
    <row r="1973" spans="1:2">
      <c r="A1973" s="727">
        <v>43179</v>
      </c>
      <c r="B1973" s="723">
        <v>3.2</v>
      </c>
    </row>
    <row r="1974" spans="1:2">
      <c r="A1974" s="727">
        <v>43180</v>
      </c>
      <c r="B1974" s="723">
        <v>3.2</v>
      </c>
    </row>
    <row r="1975" spans="1:2">
      <c r="A1975" s="727">
        <v>43181</v>
      </c>
      <c r="B1975" s="723">
        <v>3.29</v>
      </c>
    </row>
    <row r="1976" spans="1:2">
      <c r="A1976" s="727">
        <v>43182</v>
      </c>
      <c r="B1976" s="723">
        <v>3.36</v>
      </c>
    </row>
    <row r="1977" spans="1:2">
      <c r="A1977" s="727">
        <v>43185</v>
      </c>
      <c r="B1977" s="723">
        <v>3.19</v>
      </c>
    </row>
    <row r="1978" spans="1:2">
      <c r="A1978" s="727">
        <v>43186</v>
      </c>
      <c r="B1978" s="723">
        <v>3.23</v>
      </c>
    </row>
    <row r="1979" spans="1:2">
      <c r="A1979" s="727">
        <v>43187</v>
      </c>
      <c r="B1979" s="723">
        <v>3.24</v>
      </c>
    </row>
    <row r="1980" spans="1:2">
      <c r="A1980" s="727">
        <v>43188</v>
      </c>
      <c r="B1980" s="723">
        <v>3.24</v>
      </c>
    </row>
    <row r="1981" spans="1:2">
      <c r="A1981" s="727">
        <v>43192</v>
      </c>
      <c r="B1981" s="723">
        <v>3.21</v>
      </c>
    </row>
    <row r="1982" spans="1:2">
      <c r="A1982" s="727">
        <v>43193</v>
      </c>
      <c r="B1982" s="723">
        <v>3.25</v>
      </c>
    </row>
    <row r="1983" spans="1:2">
      <c r="A1983" s="727">
        <v>43194</v>
      </c>
      <c r="B1983" s="723">
        <v>3.35</v>
      </c>
    </row>
    <row r="1984" spans="1:2">
      <c r="A1984" s="727">
        <v>43195</v>
      </c>
      <c r="B1984" s="723">
        <v>3.33</v>
      </c>
    </row>
    <row r="1985" spans="1:2">
      <c r="A1985" s="727">
        <v>43196</v>
      </c>
      <c r="B1985" s="723">
        <v>3.4</v>
      </c>
    </row>
    <row r="1986" spans="1:2">
      <c r="A1986" s="727">
        <v>43199</v>
      </c>
      <c r="B1986" s="723">
        <v>3.39</v>
      </c>
    </row>
    <row r="1987" spans="1:2">
      <c r="A1987" s="727">
        <v>43200</v>
      </c>
      <c r="B1987" s="723">
        <v>3.5</v>
      </c>
    </row>
    <row r="1988" spans="1:2">
      <c r="A1988" s="727">
        <v>43201</v>
      </c>
      <c r="B1988" s="723">
        <v>3.55</v>
      </c>
    </row>
    <row r="1989" spans="1:2">
      <c r="A1989" s="727">
        <v>43202</v>
      </c>
      <c r="B1989" s="723">
        <v>3.65</v>
      </c>
    </row>
    <row r="1990" spans="1:2">
      <c r="A1990" s="727">
        <v>43203</v>
      </c>
      <c r="B1990" s="723">
        <v>3.62</v>
      </c>
    </row>
    <row r="1991" spans="1:2">
      <c r="A1991" s="727">
        <v>43206</v>
      </c>
      <c r="B1991" s="723">
        <v>3.48</v>
      </c>
    </row>
    <row r="1992" spans="1:2">
      <c r="A1992" s="727">
        <v>43207</v>
      </c>
      <c r="B1992" s="723">
        <v>3.6</v>
      </c>
    </row>
    <row r="1993" spans="1:2">
      <c r="A1993" s="727">
        <v>43208</v>
      </c>
      <c r="B1993" s="723">
        <v>3.62</v>
      </c>
    </row>
    <row r="1994" spans="1:2">
      <c r="A1994" s="727">
        <v>43209</v>
      </c>
      <c r="B1994" s="723">
        <v>3.68</v>
      </c>
    </row>
    <row r="1995" spans="1:2">
      <c r="A1995" s="727">
        <v>43210</v>
      </c>
      <c r="B1995" s="723">
        <v>3.77</v>
      </c>
    </row>
    <row r="1996" spans="1:2">
      <c r="A1996" s="727">
        <v>43213</v>
      </c>
      <c r="B1996" s="723">
        <v>3.67</v>
      </c>
    </row>
    <row r="1997" spans="1:2">
      <c r="A1997" s="727">
        <v>43214</v>
      </c>
      <c r="B1997" s="723">
        <v>3.5</v>
      </c>
    </row>
    <row r="1998" spans="1:2">
      <c r="A1998" s="727">
        <v>43215</v>
      </c>
      <c r="B1998" s="723">
        <v>3.37</v>
      </c>
    </row>
    <row r="1999" spans="1:2">
      <c r="A1999" s="727">
        <v>43216</v>
      </c>
      <c r="B1999" s="723">
        <v>3.39</v>
      </c>
    </row>
    <row r="2000" spans="1:2">
      <c r="A2000" s="727">
        <v>43217</v>
      </c>
      <c r="B2000" s="723">
        <v>3.39</v>
      </c>
    </row>
    <row r="2001" spans="1:2">
      <c r="A2001" s="727">
        <v>43220</v>
      </c>
      <c r="B2001" s="723">
        <v>3.48</v>
      </c>
    </row>
    <row r="2002" spans="1:2">
      <c r="A2002" s="727">
        <v>43222</v>
      </c>
      <c r="B2002" s="723">
        <v>3.45</v>
      </c>
    </row>
    <row r="2003" spans="1:2">
      <c r="A2003" s="727">
        <v>43223</v>
      </c>
      <c r="B2003" s="723">
        <v>3.31</v>
      </c>
    </row>
    <row r="2004" spans="1:2">
      <c r="A2004" s="727">
        <v>43224</v>
      </c>
      <c r="B2004" s="723">
        <v>3.25</v>
      </c>
    </row>
    <row r="2005" spans="1:2">
      <c r="A2005" s="727">
        <v>43227</v>
      </c>
      <c r="B2005" s="723">
        <v>3.29</v>
      </c>
    </row>
    <row r="2006" spans="1:2">
      <c r="A2006" s="727">
        <v>43228</v>
      </c>
      <c r="B2006" s="723">
        <v>3.42</v>
      </c>
    </row>
    <row r="2007" spans="1:2">
      <c r="A2007" s="727">
        <v>43229</v>
      </c>
      <c r="B2007" s="723">
        <v>3.41</v>
      </c>
    </row>
    <row r="2008" spans="1:2">
      <c r="A2008" s="727">
        <v>43230</v>
      </c>
      <c r="B2008" s="723">
        <v>3.49</v>
      </c>
    </row>
    <row r="2009" spans="1:2">
      <c r="A2009" s="727">
        <v>43231</v>
      </c>
      <c r="B2009" s="723">
        <v>3.49</v>
      </c>
    </row>
    <row r="2010" spans="1:2">
      <c r="A2010" s="727">
        <v>43234</v>
      </c>
      <c r="B2010" s="723">
        <v>3.38</v>
      </c>
    </row>
    <row r="2011" spans="1:2">
      <c r="A2011" s="727">
        <v>43235</v>
      </c>
      <c r="B2011" s="723">
        <v>3.36</v>
      </c>
    </row>
    <row r="2012" spans="1:2">
      <c r="A2012" s="727">
        <v>43236</v>
      </c>
      <c r="B2012" s="723">
        <v>3.47</v>
      </c>
    </row>
    <row r="2013" spans="1:2">
      <c r="A2013" s="727">
        <v>43237</v>
      </c>
      <c r="B2013" s="723">
        <v>3.26</v>
      </c>
    </row>
    <row r="2014" spans="1:2">
      <c r="A2014" s="727">
        <v>43238</v>
      </c>
      <c r="B2014" s="723">
        <v>3.05</v>
      </c>
    </row>
    <row r="2015" spans="1:2">
      <c r="A2015" s="727">
        <v>43241</v>
      </c>
      <c r="B2015" s="723">
        <v>3</v>
      </c>
    </row>
    <row r="2016" spans="1:2">
      <c r="A2016" s="727">
        <v>43242</v>
      </c>
      <c r="B2016" s="723">
        <v>3.03</v>
      </c>
    </row>
    <row r="2017" spans="1:2">
      <c r="A2017" s="727">
        <v>43243</v>
      </c>
      <c r="B2017" s="723">
        <v>3.01</v>
      </c>
    </row>
    <row r="2018" spans="1:2">
      <c r="A2018" s="727">
        <v>43244</v>
      </c>
      <c r="B2018" s="723">
        <v>2.92</v>
      </c>
    </row>
    <row r="2019" spans="1:2">
      <c r="A2019" s="727">
        <v>43245</v>
      </c>
      <c r="B2019" s="723">
        <v>2.92</v>
      </c>
    </row>
    <row r="2020" spans="1:2">
      <c r="A2020" s="727">
        <v>43248</v>
      </c>
      <c r="B2020" s="723">
        <v>2.72</v>
      </c>
    </row>
    <row r="2021" spans="1:2">
      <c r="A2021" s="727">
        <v>43249</v>
      </c>
      <c r="B2021" s="723">
        <v>2.66</v>
      </c>
    </row>
    <row r="2022" spans="1:2">
      <c r="A2022" s="727">
        <v>43250</v>
      </c>
      <c r="B2022" s="723">
        <v>2.6</v>
      </c>
    </row>
    <row r="2023" spans="1:2">
      <c r="A2023" s="727">
        <v>43252</v>
      </c>
      <c r="B2023" s="723">
        <v>2.64</v>
      </c>
    </row>
    <row r="2024" spans="1:2">
      <c r="A2024" s="727">
        <v>43255</v>
      </c>
      <c r="B2024" s="723">
        <v>2.9</v>
      </c>
    </row>
    <row r="2025" spans="1:2">
      <c r="A2025" s="727">
        <v>43256</v>
      </c>
      <c r="B2025" s="723">
        <v>2.86</v>
      </c>
    </row>
    <row r="2026" spans="1:2">
      <c r="A2026" s="727">
        <v>43257</v>
      </c>
      <c r="B2026" s="723">
        <v>2.64</v>
      </c>
    </row>
    <row r="2027" spans="1:2">
      <c r="A2027" s="727">
        <v>43258</v>
      </c>
      <c r="B2027" s="723">
        <v>2.25</v>
      </c>
    </row>
    <row r="2028" spans="1:2">
      <c r="A2028" s="727">
        <v>43259</v>
      </c>
      <c r="B2028" s="723">
        <v>2.17</v>
      </c>
    </row>
    <row r="2029" spans="1:2">
      <c r="A2029" s="727">
        <v>43262</v>
      </c>
      <c r="B2029" s="723">
        <v>2.1800000000000002</v>
      </c>
    </row>
    <row r="2030" spans="1:2">
      <c r="A2030" s="727">
        <v>43263</v>
      </c>
      <c r="B2030" s="723">
        <v>2.15</v>
      </c>
    </row>
    <row r="2031" spans="1:2">
      <c r="A2031" s="727">
        <v>43264</v>
      </c>
      <c r="B2031" s="723">
        <v>1.99</v>
      </c>
    </row>
    <row r="2032" spans="1:2">
      <c r="A2032" s="727">
        <v>43265</v>
      </c>
      <c r="B2032" s="723">
        <v>2.04</v>
      </c>
    </row>
    <row r="2033" spans="1:2">
      <c r="A2033" s="727">
        <v>43266</v>
      </c>
      <c r="B2033" s="723">
        <v>2.04</v>
      </c>
    </row>
    <row r="2034" spans="1:2">
      <c r="A2034" s="727">
        <v>43269</v>
      </c>
      <c r="B2034" s="723">
        <v>1.98</v>
      </c>
    </row>
    <row r="2035" spans="1:2">
      <c r="A2035" s="727">
        <v>43270</v>
      </c>
      <c r="B2035" s="723">
        <v>2.06</v>
      </c>
    </row>
    <row r="2036" spans="1:2">
      <c r="A2036" s="727">
        <v>43271</v>
      </c>
      <c r="B2036" s="723">
        <v>2.06</v>
      </c>
    </row>
    <row r="2037" spans="1:2">
      <c r="A2037" s="727">
        <v>43272</v>
      </c>
      <c r="B2037" s="723">
        <v>2.0299999999999998</v>
      </c>
    </row>
    <row r="2038" spans="1:2">
      <c r="A2038" s="727">
        <v>43273</v>
      </c>
      <c r="B2038" s="723">
        <v>2.04</v>
      </c>
    </row>
    <row r="2039" spans="1:2">
      <c r="A2039" s="727">
        <v>43276</v>
      </c>
      <c r="B2039" s="723">
        <v>2.0299999999999998</v>
      </c>
    </row>
    <row r="2040" spans="1:2">
      <c r="A2040" s="727">
        <v>43277</v>
      </c>
      <c r="B2040" s="723">
        <v>2.02</v>
      </c>
    </row>
    <row r="2041" spans="1:2">
      <c r="A2041" s="727">
        <v>43278</v>
      </c>
      <c r="B2041" s="723">
        <v>1.98</v>
      </c>
    </row>
    <row r="2042" spans="1:2">
      <c r="A2042" s="727">
        <v>43279</v>
      </c>
      <c r="B2042" s="723">
        <v>1.98</v>
      </c>
    </row>
    <row r="2043" spans="1:2">
      <c r="A2043" s="727">
        <v>43280</v>
      </c>
      <c r="B2043" s="723">
        <v>1.95</v>
      </c>
    </row>
    <row r="2044" spans="1:2">
      <c r="A2044" s="727">
        <v>43283</v>
      </c>
      <c r="B2044" s="723">
        <v>2</v>
      </c>
    </row>
    <row r="2045" spans="1:2">
      <c r="A2045" s="727">
        <v>43284</v>
      </c>
      <c r="B2045" s="723">
        <v>2.04</v>
      </c>
    </row>
    <row r="2046" spans="1:2">
      <c r="A2046" s="727">
        <v>43285</v>
      </c>
      <c r="B2046" s="723">
        <v>2.12</v>
      </c>
    </row>
    <row r="2047" spans="1:2">
      <c r="A2047" s="727">
        <v>43286</v>
      </c>
      <c r="B2047" s="723">
        <v>2.12</v>
      </c>
    </row>
    <row r="2048" spans="1:2">
      <c r="A2048" s="727">
        <v>43287</v>
      </c>
      <c r="B2048" s="723">
        <v>2.17</v>
      </c>
    </row>
    <row r="2049" spans="1:2">
      <c r="A2049" s="727">
        <v>43291</v>
      </c>
      <c r="B2049" s="723">
        <v>2.1800000000000002</v>
      </c>
    </row>
    <row r="2050" spans="1:2">
      <c r="A2050" s="727">
        <v>43292</v>
      </c>
      <c r="B2050" s="723">
        <v>2.2400000000000002</v>
      </c>
    </row>
    <row r="2051" spans="1:2">
      <c r="A2051" s="727">
        <v>43293</v>
      </c>
      <c r="B2051" s="723">
        <v>2.2799999999999998</v>
      </c>
    </row>
    <row r="2052" spans="1:2">
      <c r="A2052" s="727">
        <v>43294</v>
      </c>
      <c r="B2052" s="723">
        <v>2.25</v>
      </c>
    </row>
    <row r="2053" spans="1:2">
      <c r="A2053" s="727">
        <v>43297</v>
      </c>
      <c r="B2053" s="723">
        <v>2.34</v>
      </c>
    </row>
    <row r="2054" spans="1:2">
      <c r="A2054" s="727">
        <v>43298</v>
      </c>
      <c r="B2054" s="723">
        <v>2.4500000000000002</v>
      </c>
    </row>
    <row r="2055" spans="1:2">
      <c r="A2055" s="727">
        <v>43299</v>
      </c>
      <c r="B2055" s="723">
        <v>2.52</v>
      </c>
    </row>
    <row r="2056" spans="1:2">
      <c r="A2056" s="727">
        <v>43300</v>
      </c>
      <c r="B2056" s="723">
        <v>2.31</v>
      </c>
    </row>
    <row r="2057" spans="1:2">
      <c r="A2057" s="727">
        <v>43301</v>
      </c>
      <c r="B2057" s="723">
        <v>2.39</v>
      </c>
    </row>
    <row r="2058" spans="1:2">
      <c r="A2058" s="727">
        <v>43304</v>
      </c>
      <c r="B2058" s="723">
        <v>2.39</v>
      </c>
    </row>
    <row r="2059" spans="1:2">
      <c r="A2059" s="727">
        <v>43305</v>
      </c>
      <c r="B2059" s="723">
        <v>2.34</v>
      </c>
    </row>
    <row r="2060" spans="1:2">
      <c r="A2060" s="727">
        <v>43306</v>
      </c>
      <c r="B2060" s="723">
        <v>2.33</v>
      </c>
    </row>
    <row r="2061" spans="1:2">
      <c r="A2061" s="727">
        <v>43307</v>
      </c>
      <c r="B2061" s="723">
        <v>2.2200000000000002</v>
      </c>
    </row>
    <row r="2062" spans="1:2">
      <c r="A2062" s="727">
        <v>43308</v>
      </c>
      <c r="B2062" s="723">
        <v>2.25</v>
      </c>
    </row>
    <row r="2063" spans="1:2">
      <c r="A2063" s="727">
        <v>43311</v>
      </c>
      <c r="B2063" s="723">
        <v>2.27</v>
      </c>
    </row>
    <row r="2064" spans="1:2">
      <c r="A2064" s="727">
        <v>43312</v>
      </c>
      <c r="B2064" s="723">
        <v>2.17</v>
      </c>
    </row>
    <row r="2065" spans="1:2">
      <c r="A2065" s="727">
        <v>43313</v>
      </c>
      <c r="B2065" s="723">
        <v>2.2400000000000002</v>
      </c>
    </row>
    <row r="2066" spans="1:2">
      <c r="A2066" s="727">
        <v>43314</v>
      </c>
      <c r="B2066" s="723">
        <v>2.2400000000000002</v>
      </c>
    </row>
    <row r="2067" spans="1:2">
      <c r="A2067" s="727">
        <v>43315</v>
      </c>
      <c r="B2067" s="723">
        <v>2.2599999999999998</v>
      </c>
    </row>
    <row r="2068" spans="1:2">
      <c r="A2068" s="727">
        <v>43318</v>
      </c>
      <c r="B2068" s="723">
        <v>2.25</v>
      </c>
    </row>
    <row r="2069" spans="1:2">
      <c r="A2069" s="727">
        <v>43319</v>
      </c>
      <c r="B2069" s="723">
        <v>2.2400000000000002</v>
      </c>
    </row>
    <row r="2070" spans="1:2">
      <c r="A2070" s="727">
        <v>43320</v>
      </c>
      <c r="B2070" s="723">
        <v>2.2999999999999998</v>
      </c>
    </row>
    <row r="2071" spans="1:2">
      <c r="A2071" s="727">
        <v>43321</v>
      </c>
      <c r="B2071" s="723">
        <v>2.17</v>
      </c>
    </row>
    <row r="2072" spans="1:2">
      <c r="A2072" s="727">
        <v>43322</v>
      </c>
      <c r="B2072" s="723">
        <v>2.06</v>
      </c>
    </row>
    <row r="2073" spans="1:2">
      <c r="A2073" s="727">
        <v>43325</v>
      </c>
      <c r="B2073" s="723">
        <v>2.1</v>
      </c>
    </row>
    <row r="2074" spans="1:2">
      <c r="A2074" s="727">
        <v>43326</v>
      </c>
      <c r="B2074" s="723">
        <v>2.1</v>
      </c>
    </row>
    <row r="2075" spans="1:2">
      <c r="A2075" s="727">
        <v>43327</v>
      </c>
      <c r="B2075" s="723">
        <v>2.09</v>
      </c>
    </row>
    <row r="2076" spans="1:2">
      <c r="A2076" s="727">
        <v>43328</v>
      </c>
      <c r="B2076" s="723">
        <v>2.08</v>
      </c>
    </row>
    <row r="2077" spans="1:2">
      <c r="A2077" s="727">
        <v>43329</v>
      </c>
      <c r="B2077" s="723">
        <v>2.15</v>
      </c>
    </row>
    <row r="2078" spans="1:2">
      <c r="A2078" s="727">
        <v>43332</v>
      </c>
      <c r="B2078" s="723">
        <v>2.12</v>
      </c>
    </row>
    <row r="2079" spans="1:2">
      <c r="A2079" s="727">
        <v>43333</v>
      </c>
      <c r="B2079" s="723">
        <v>2.15</v>
      </c>
    </row>
    <row r="2080" spans="1:2">
      <c r="A2080" s="727">
        <v>43334</v>
      </c>
      <c r="B2080" s="723">
        <v>2.27</v>
      </c>
    </row>
    <row r="2081" spans="1:2">
      <c r="A2081" s="727">
        <v>43335</v>
      </c>
      <c r="B2081" s="723">
        <v>2.19</v>
      </c>
    </row>
    <row r="2082" spans="1:2">
      <c r="A2082" s="727">
        <v>43336</v>
      </c>
      <c r="B2082" s="723">
        <v>2.19</v>
      </c>
    </row>
    <row r="2083" spans="1:2">
      <c r="A2083" s="727">
        <v>43339</v>
      </c>
      <c r="B2083" s="723">
        <v>2.2599999999999998</v>
      </c>
    </row>
    <row r="2084" spans="1:2">
      <c r="A2084" s="727">
        <v>43340</v>
      </c>
      <c r="B2084" s="723">
        <v>2.23</v>
      </c>
    </row>
    <row r="2085" spans="1:2">
      <c r="A2085" s="727">
        <v>43341</v>
      </c>
      <c r="B2085" s="723">
        <v>2.23</v>
      </c>
    </row>
    <row r="2086" spans="1:2">
      <c r="A2086" s="727">
        <v>43342</v>
      </c>
      <c r="B2086" s="723">
        <v>2.23</v>
      </c>
    </row>
    <row r="2087" spans="1:2">
      <c r="A2087" s="727">
        <v>43343</v>
      </c>
      <c r="B2087" s="723">
        <v>2.17</v>
      </c>
    </row>
    <row r="2088" spans="1:2">
      <c r="A2088" s="727">
        <v>43346</v>
      </c>
      <c r="B2088" s="723">
        <v>2.2000000000000002</v>
      </c>
    </row>
    <row r="2089" spans="1:2">
      <c r="A2089" s="727">
        <v>43347</v>
      </c>
      <c r="B2089" s="723">
        <v>2.13</v>
      </c>
    </row>
    <row r="2090" spans="1:2">
      <c r="A2090" s="727">
        <v>43348</v>
      </c>
      <c r="B2090" s="723">
        <v>2.0699999999999998</v>
      </c>
    </row>
    <row r="2091" spans="1:2">
      <c r="A2091" s="727">
        <v>43349</v>
      </c>
      <c r="B2091" s="723">
        <v>2.04</v>
      </c>
    </row>
    <row r="2092" spans="1:2">
      <c r="A2092" s="727">
        <v>43353</v>
      </c>
      <c r="B2092" s="723">
        <v>2.0499999999999998</v>
      </c>
    </row>
    <row r="2093" spans="1:2">
      <c r="A2093" s="727">
        <v>43354</v>
      </c>
      <c r="B2093" s="723">
        <v>2.04</v>
      </c>
    </row>
    <row r="2094" spans="1:2">
      <c r="A2094" s="727">
        <v>43355</v>
      </c>
      <c r="B2094" s="723">
        <v>1.98</v>
      </c>
    </row>
    <row r="2095" spans="1:2">
      <c r="A2095" s="727">
        <v>43356</v>
      </c>
      <c r="B2095" s="723">
        <v>1.99</v>
      </c>
    </row>
    <row r="2096" spans="1:2">
      <c r="A2096" s="727">
        <v>43357</v>
      </c>
      <c r="B2096" s="723">
        <v>2.04</v>
      </c>
    </row>
    <row r="2097" spans="1:2">
      <c r="A2097" s="727">
        <v>43360</v>
      </c>
      <c r="B2097" s="723">
        <v>2</v>
      </c>
    </row>
    <row r="2098" spans="1:2">
      <c r="A2098" s="727">
        <v>43361</v>
      </c>
      <c r="B2098" s="723">
        <v>1.98</v>
      </c>
    </row>
    <row r="2099" spans="1:2">
      <c r="A2099" s="727">
        <v>43362</v>
      </c>
      <c r="B2099" s="723">
        <v>2</v>
      </c>
    </row>
    <row r="2100" spans="1:2">
      <c r="A2100" s="727">
        <v>43363</v>
      </c>
      <c r="B2100" s="723">
        <v>1.97</v>
      </c>
    </row>
    <row r="2101" spans="1:2">
      <c r="A2101" s="727">
        <v>43364</v>
      </c>
      <c r="B2101" s="723">
        <v>1.92</v>
      </c>
    </row>
    <row r="2102" spans="1:2">
      <c r="A2102" s="727">
        <v>43367</v>
      </c>
      <c r="B2102" s="723">
        <v>1.7</v>
      </c>
    </row>
    <row r="2103" spans="1:2">
      <c r="A2103" s="727">
        <v>43368</v>
      </c>
      <c r="B2103" s="723">
        <v>1.73</v>
      </c>
    </row>
    <row r="2104" spans="1:2">
      <c r="A2104" s="727">
        <v>43369</v>
      </c>
      <c r="B2104" s="723">
        <v>1.88</v>
      </c>
    </row>
    <row r="2105" spans="1:2">
      <c r="A2105" s="727">
        <v>43370</v>
      </c>
      <c r="B2105" s="723">
        <v>1.85</v>
      </c>
    </row>
    <row r="2106" spans="1:2">
      <c r="A2106" s="727">
        <v>43371</v>
      </c>
      <c r="B2106" s="723">
        <v>1.84</v>
      </c>
    </row>
    <row r="2107" spans="1:2">
      <c r="A2107" s="727">
        <v>43374</v>
      </c>
      <c r="B2107" s="723">
        <v>1.79</v>
      </c>
    </row>
    <row r="2108" spans="1:2">
      <c r="A2108" s="727">
        <v>43375</v>
      </c>
      <c r="B2108" s="723">
        <v>1.8</v>
      </c>
    </row>
    <row r="2109" spans="1:2">
      <c r="A2109" s="727">
        <v>43376</v>
      </c>
      <c r="B2109" s="723">
        <v>1.94</v>
      </c>
    </row>
    <row r="2110" spans="1:2">
      <c r="A2110" s="727">
        <v>43377</v>
      </c>
      <c r="B2110" s="723">
        <v>1.97</v>
      </c>
    </row>
    <row r="2111" spans="1:2">
      <c r="A2111" s="727">
        <v>43378</v>
      </c>
      <c r="B2111" s="723">
        <v>2.04</v>
      </c>
    </row>
    <row r="2112" spans="1:2">
      <c r="A2112" s="727">
        <v>43381</v>
      </c>
      <c r="B2112" s="723">
        <v>2.15</v>
      </c>
    </row>
    <row r="2113" spans="1:2">
      <c r="A2113" s="727">
        <v>43382</v>
      </c>
      <c r="B2113" s="723">
        <v>2.46</v>
      </c>
    </row>
    <row r="2114" spans="1:2">
      <c r="A2114" s="727">
        <v>43383</v>
      </c>
      <c r="B2114" s="723">
        <v>2.38</v>
      </c>
    </row>
    <row r="2115" spans="1:2">
      <c r="A2115" s="727">
        <v>43384</v>
      </c>
      <c r="B2115" s="723">
        <v>2.42</v>
      </c>
    </row>
    <row r="2116" spans="1:2">
      <c r="A2116" s="727">
        <v>43388</v>
      </c>
      <c r="B2116" s="723">
        <v>2.1800000000000002</v>
      </c>
    </row>
    <row r="2117" spans="1:2">
      <c r="A2117" s="727">
        <v>43389</v>
      </c>
      <c r="B2117" s="723">
        <v>2.2000000000000002</v>
      </c>
    </row>
    <row r="2118" spans="1:2">
      <c r="A2118" s="727">
        <v>43390</v>
      </c>
      <c r="B2118" s="723">
        <v>2.42</v>
      </c>
    </row>
    <row r="2119" spans="1:2">
      <c r="A2119" s="727">
        <v>43391</v>
      </c>
      <c r="B2119" s="723">
        <v>2.59</v>
      </c>
    </row>
    <row r="2120" spans="1:2">
      <c r="A2120" s="727">
        <v>43392</v>
      </c>
      <c r="B2120" s="723">
        <v>2.59</v>
      </c>
    </row>
    <row r="2121" spans="1:2">
      <c r="A2121" s="727">
        <v>43395</v>
      </c>
      <c r="B2121" s="723">
        <v>2.6</v>
      </c>
    </row>
    <row r="2122" spans="1:2">
      <c r="A2122" s="727">
        <v>43396</v>
      </c>
      <c r="B2122" s="723">
        <v>2.65</v>
      </c>
    </row>
    <row r="2123" spans="1:2">
      <c r="A2123" s="727">
        <v>43397</v>
      </c>
      <c r="B2123" s="723">
        <v>2.85</v>
      </c>
    </row>
    <row r="2124" spans="1:2">
      <c r="A2124" s="727">
        <v>43398</v>
      </c>
      <c r="B2124" s="723">
        <v>2.95</v>
      </c>
    </row>
    <row r="2125" spans="1:2">
      <c r="A2125" s="727">
        <v>43399</v>
      </c>
      <c r="B2125" s="723">
        <v>3.15</v>
      </c>
    </row>
    <row r="2126" spans="1:2">
      <c r="A2126" s="727">
        <v>43402</v>
      </c>
      <c r="B2126" s="723">
        <v>3.21</v>
      </c>
    </row>
    <row r="2127" spans="1:2">
      <c r="A2127" s="727">
        <v>43403</v>
      </c>
      <c r="B2127" s="723">
        <v>3.25</v>
      </c>
    </row>
    <row r="2128" spans="1:2">
      <c r="A2128" s="727">
        <v>43404</v>
      </c>
      <c r="B2128" s="723">
        <v>3.14</v>
      </c>
    </row>
    <row r="2129" spans="1:2">
      <c r="A2129" s="727">
        <v>43405</v>
      </c>
      <c r="B2129" s="723">
        <v>3.14</v>
      </c>
    </row>
    <row r="2130" spans="1:2">
      <c r="A2130" s="727">
        <v>43409</v>
      </c>
      <c r="B2130" s="723">
        <v>3.03</v>
      </c>
    </row>
    <row r="2131" spans="1:2">
      <c r="A2131" s="727">
        <v>43410</v>
      </c>
      <c r="B2131" s="723">
        <v>3.15</v>
      </c>
    </row>
    <row r="2132" spans="1:2">
      <c r="A2132" s="727">
        <v>43411</v>
      </c>
      <c r="B2132" s="723">
        <v>3.11</v>
      </c>
    </row>
    <row r="2133" spans="1:2">
      <c r="A2133" s="727">
        <v>43412</v>
      </c>
      <c r="B2133" s="723">
        <v>2.96</v>
      </c>
    </row>
    <row r="2134" spans="1:2">
      <c r="A2134" s="727">
        <v>43413</v>
      </c>
      <c r="B2134" s="723">
        <v>3</v>
      </c>
    </row>
    <row r="2135" spans="1:2">
      <c r="A2135" s="727">
        <v>43416</v>
      </c>
      <c r="B2135" s="723">
        <v>2.89</v>
      </c>
    </row>
    <row r="2136" spans="1:2">
      <c r="A2136" s="727">
        <v>43417</v>
      </c>
      <c r="B2136" s="723">
        <v>2.89</v>
      </c>
    </row>
    <row r="2137" spans="1:2">
      <c r="A2137" s="727">
        <v>43418</v>
      </c>
      <c r="B2137" s="723">
        <v>2.96</v>
      </c>
    </row>
    <row r="2138" spans="1:2">
      <c r="A2138" s="727">
        <v>43420</v>
      </c>
      <c r="B2138" s="723">
        <v>3.15</v>
      </c>
    </row>
    <row r="2139" spans="1:2">
      <c r="A2139" s="727">
        <v>43423</v>
      </c>
      <c r="B2139" s="723">
        <v>3.18</v>
      </c>
    </row>
    <row r="2140" spans="1:2">
      <c r="A2140" s="727">
        <v>43425</v>
      </c>
      <c r="B2140" s="723">
        <v>3.2</v>
      </c>
    </row>
    <row r="2141" spans="1:2">
      <c r="A2141" s="727">
        <v>43426</v>
      </c>
      <c r="B2141" s="723">
        <v>3.25</v>
      </c>
    </row>
    <row r="2142" spans="1:2">
      <c r="A2142" s="727">
        <v>43427</v>
      </c>
      <c r="B2142" s="723">
        <v>3.16</v>
      </c>
    </row>
    <row r="2143" spans="1:2">
      <c r="A2143" s="727">
        <v>43430</v>
      </c>
      <c r="B2143" s="723">
        <v>3.24</v>
      </c>
    </row>
    <row r="2144" spans="1:2">
      <c r="A2144" s="727">
        <v>43431</v>
      </c>
      <c r="B2144" s="723">
        <v>3.27</v>
      </c>
    </row>
    <row r="2145" spans="1:2">
      <c r="A2145" s="727">
        <v>43432</v>
      </c>
      <c r="B2145" s="723">
        <v>3.4</v>
      </c>
    </row>
    <row r="2146" spans="1:2">
      <c r="A2146" s="727">
        <v>43433</v>
      </c>
      <c r="B2146" s="723">
        <v>3.42</v>
      </c>
    </row>
    <row r="2147" spans="1:2">
      <c r="A2147" s="727">
        <v>43434</v>
      </c>
      <c r="B2147" s="723">
        <v>3.31</v>
      </c>
    </row>
    <row r="2148" spans="1:2">
      <c r="A2148" s="727">
        <v>43437</v>
      </c>
      <c r="B2148" s="723">
        <v>3.2</v>
      </c>
    </row>
    <row r="2149" spans="1:2">
      <c r="A2149" s="727">
        <v>43438</v>
      </c>
      <c r="B2149" s="723">
        <v>3.23</v>
      </c>
    </row>
    <row r="2150" spans="1:2">
      <c r="A2150" s="727">
        <v>43439</v>
      </c>
      <c r="B2150" s="723">
        <v>3.29</v>
      </c>
    </row>
    <row r="2151" spans="1:2">
      <c r="A2151" s="727">
        <v>43440</v>
      </c>
      <c r="B2151" s="723">
        <v>3.22</v>
      </c>
    </row>
    <row r="2152" spans="1:2">
      <c r="A2152" s="727">
        <v>43441</v>
      </c>
      <c r="B2152" s="723">
        <v>3.25</v>
      </c>
    </row>
    <row r="2153" spans="1:2">
      <c r="A2153" s="727">
        <v>43444</v>
      </c>
      <c r="B2153" s="723">
        <v>3.18</v>
      </c>
    </row>
    <row r="2154" spans="1:2">
      <c r="A2154" s="727">
        <v>43445</v>
      </c>
      <c r="B2154" s="723">
        <v>3.27</v>
      </c>
    </row>
    <row r="2155" spans="1:2">
      <c r="A2155" s="727">
        <v>43446</v>
      </c>
      <c r="B2155" s="723">
        <v>3.34</v>
      </c>
    </row>
    <row r="2156" spans="1:2">
      <c r="A2156" s="727">
        <v>43447</v>
      </c>
      <c r="B2156" s="723">
        <v>3.74</v>
      </c>
    </row>
    <row r="2157" spans="1:2">
      <c r="A2157" s="727">
        <v>43448</v>
      </c>
      <c r="B2157" s="723">
        <v>3.53</v>
      </c>
    </row>
    <row r="2158" spans="1:2">
      <c r="A2158" s="727">
        <v>43451</v>
      </c>
      <c r="B2158" s="723">
        <v>3.6</v>
      </c>
    </row>
    <row r="2159" spans="1:2">
      <c r="A2159" s="727">
        <v>43452</v>
      </c>
      <c r="B2159" s="723">
        <v>3.63</v>
      </c>
    </row>
    <row r="2160" spans="1:2">
      <c r="A2160" s="727">
        <v>43453</v>
      </c>
      <c r="B2160" s="723">
        <v>3.66</v>
      </c>
    </row>
    <row r="2161" spans="1:2">
      <c r="A2161" s="727">
        <v>43454</v>
      </c>
      <c r="B2161" s="723">
        <v>3.64</v>
      </c>
    </row>
    <row r="2162" spans="1:2">
      <c r="A2162" s="727">
        <v>43455</v>
      </c>
      <c r="B2162" s="723">
        <v>4.0599999999999996</v>
      </c>
    </row>
    <row r="2163" spans="1:2">
      <c r="A2163" s="727">
        <v>43460</v>
      </c>
      <c r="B2163" s="723">
        <v>3.94</v>
      </c>
    </row>
    <row r="2164" spans="1:2">
      <c r="A2164" s="727">
        <v>43461</v>
      </c>
      <c r="B2164" s="723">
        <v>4.08</v>
      </c>
    </row>
    <row r="2165" spans="1:2">
      <c r="A2165" s="727">
        <v>43462</v>
      </c>
      <c r="B2165" s="723">
        <v>4.28</v>
      </c>
    </row>
    <row r="2166" spans="1:2">
      <c r="A2166" s="727">
        <v>43467</v>
      </c>
      <c r="B2166" s="723">
        <v>4.25</v>
      </c>
    </row>
    <row r="2167" spans="1:2">
      <c r="A2167" s="727">
        <v>43468</v>
      </c>
      <c r="B2167" s="723">
        <v>4.26</v>
      </c>
    </row>
    <row r="2168" spans="1:2">
      <c r="A2168" s="727">
        <v>43469</v>
      </c>
      <c r="B2168" s="723">
        <v>4.3099999999999996</v>
      </c>
    </row>
    <row r="2169" spans="1:2">
      <c r="A2169" s="727">
        <v>43472</v>
      </c>
      <c r="B2169" s="723">
        <v>4.49</v>
      </c>
    </row>
    <row r="2170" spans="1:2">
      <c r="A2170" s="727">
        <v>43473</v>
      </c>
      <c r="B2170" s="723">
        <v>4.42</v>
      </c>
    </row>
    <row r="2171" spans="1:2">
      <c r="A2171" s="727">
        <v>43474</v>
      </c>
      <c r="B2171" s="723">
        <v>4.4400000000000004</v>
      </c>
    </row>
    <row r="2172" spans="1:2">
      <c r="A2172" s="727">
        <v>43475</v>
      </c>
      <c r="B2172" s="723">
        <v>4.42</v>
      </c>
    </row>
    <row r="2173" spans="1:2">
      <c r="A2173" s="727">
        <v>43476</v>
      </c>
      <c r="B2173" s="723">
        <v>4.3899999999999997</v>
      </c>
    </row>
    <row r="2174" spans="1:2">
      <c r="A2174" s="727">
        <v>43479</v>
      </c>
      <c r="B2174" s="723">
        <v>4.54</v>
      </c>
    </row>
    <row r="2175" spans="1:2">
      <c r="A2175" s="727">
        <v>43480</v>
      </c>
      <c r="B2175" s="723">
        <v>4.9000000000000004</v>
      </c>
    </row>
    <row r="2176" spans="1:2">
      <c r="A2176" s="727">
        <v>43481</v>
      </c>
      <c r="B2176" s="723">
        <v>5.55</v>
      </c>
    </row>
    <row r="2177" spans="1:2">
      <c r="A2177" s="727">
        <v>43482</v>
      </c>
      <c r="B2177" s="723">
        <v>5.9</v>
      </c>
    </row>
    <row r="2178" spans="1:2">
      <c r="A2178" s="727">
        <v>43483</v>
      </c>
      <c r="B2178" s="723">
        <v>5.9</v>
      </c>
    </row>
    <row r="2179" spans="1:2">
      <c r="A2179" s="727">
        <v>43486</v>
      </c>
      <c r="B2179" s="723">
        <v>5.9</v>
      </c>
    </row>
    <row r="2180" spans="1:2">
      <c r="A2180" s="727">
        <v>43487</v>
      </c>
      <c r="B2180" s="723">
        <v>5.54</v>
      </c>
    </row>
    <row r="2181" spans="1:2">
      <c r="A2181" s="727">
        <v>43488</v>
      </c>
      <c r="B2181" s="723">
        <v>5.0999999999999996</v>
      </c>
    </row>
    <row r="2182" spans="1:2">
      <c r="A2182" s="727">
        <v>43489</v>
      </c>
      <c r="B2182" s="723">
        <v>5.18</v>
      </c>
    </row>
    <row r="2183" spans="1:2">
      <c r="A2183" s="727">
        <v>43493</v>
      </c>
      <c r="B2183" s="723">
        <v>5.46</v>
      </c>
    </row>
    <row r="2184" spans="1:2">
      <c r="A2184" s="727">
        <v>43494</v>
      </c>
      <c r="B2184" s="723">
        <v>5.77</v>
      </c>
    </row>
    <row r="2185" spans="1:2">
      <c r="A2185" s="727">
        <v>43495</v>
      </c>
      <c r="B2185" s="723">
        <v>5.6</v>
      </c>
    </row>
    <row r="2186" spans="1:2">
      <c r="A2186" s="727">
        <v>43496</v>
      </c>
      <c r="B2186" s="723">
        <v>5.56</v>
      </c>
    </row>
    <row r="2187" spans="1:2">
      <c r="A2187" s="727">
        <v>43497</v>
      </c>
      <c r="B2187" s="723">
        <v>5.55</v>
      </c>
    </row>
    <row r="2188" spans="1:2">
      <c r="A2188" s="727">
        <v>43500</v>
      </c>
      <c r="B2188" s="723">
        <v>5.4</v>
      </c>
    </row>
    <row r="2189" spans="1:2">
      <c r="A2189" s="727">
        <v>43501</v>
      </c>
      <c r="B2189" s="723">
        <v>5.31</v>
      </c>
    </row>
    <row r="2190" spans="1:2">
      <c r="A2190" s="727">
        <v>43502</v>
      </c>
      <c r="B2190" s="723">
        <v>5.25</v>
      </c>
    </row>
    <row r="2191" spans="1:2">
      <c r="A2191" s="727">
        <v>43503</v>
      </c>
      <c r="B2191" s="723">
        <v>5.25</v>
      </c>
    </row>
    <row r="2192" spans="1:2">
      <c r="A2192" s="727">
        <v>43504</v>
      </c>
      <c r="B2192" s="723">
        <v>5.29</v>
      </c>
    </row>
    <row r="2193" spans="1:2">
      <c r="A2193" s="727">
        <v>43507</v>
      </c>
      <c r="B2193" s="723">
        <v>5.42</v>
      </c>
    </row>
    <row r="2194" spans="1:2">
      <c r="A2194" s="727">
        <v>43508</v>
      </c>
      <c r="B2194" s="723">
        <v>5.41</v>
      </c>
    </row>
    <row r="2195" spans="1:2">
      <c r="A2195" s="727">
        <v>43509</v>
      </c>
      <c r="B2195" s="723">
        <v>5.3</v>
      </c>
    </row>
    <row r="2196" spans="1:2">
      <c r="A2196" s="727">
        <v>43510</v>
      </c>
      <c r="B2196" s="723">
        <v>5.25</v>
      </c>
    </row>
    <row r="2197" spans="1:2">
      <c r="A2197" s="727">
        <v>43511</v>
      </c>
      <c r="B2197" s="723">
        <v>5.3</v>
      </c>
    </row>
    <row r="2198" spans="1:2">
      <c r="A2198" s="727">
        <v>43514</v>
      </c>
      <c r="B2198" s="723">
        <v>5.65</v>
      </c>
    </row>
    <row r="2199" spans="1:2">
      <c r="A2199" s="727">
        <v>43515</v>
      </c>
      <c r="B2199" s="723">
        <v>5.66</v>
      </c>
    </row>
    <row r="2200" spans="1:2">
      <c r="A2200" s="727">
        <v>43516</v>
      </c>
      <c r="B2200" s="723">
        <v>5.76</v>
      </c>
    </row>
    <row r="2201" spans="1:2">
      <c r="A2201" s="727">
        <v>43517</v>
      </c>
      <c r="B2201" s="723">
        <v>5.43</v>
      </c>
    </row>
    <row r="2202" spans="1:2">
      <c r="A2202" s="727">
        <v>43518</v>
      </c>
      <c r="B2202" s="723">
        <v>5.55</v>
      </c>
    </row>
    <row r="2203" spans="1:2">
      <c r="A2203" s="727">
        <v>43521</v>
      </c>
      <c r="B2203" s="723">
        <v>5.48</v>
      </c>
    </row>
    <row r="2204" spans="1:2">
      <c r="A2204" s="727">
        <v>43522</v>
      </c>
      <c r="B2204" s="723">
        <v>5.38</v>
      </c>
    </row>
    <row r="2205" spans="1:2">
      <c r="A2205" s="727">
        <v>43523</v>
      </c>
      <c r="B2205" s="723">
        <v>5.34</v>
      </c>
    </row>
    <row r="2206" spans="1:2">
      <c r="A2206" s="727">
        <v>43524</v>
      </c>
      <c r="B2206" s="723">
        <v>5.43</v>
      </c>
    </row>
    <row r="2207" spans="1:2">
      <c r="A2207" s="727">
        <v>43525</v>
      </c>
      <c r="B2207" s="723">
        <v>5.29</v>
      </c>
    </row>
    <row r="2208" spans="1:2">
      <c r="A2208" s="727">
        <v>43530</v>
      </c>
      <c r="B2208" s="723">
        <v>4.99</v>
      </c>
    </row>
    <row r="2209" spans="1:2">
      <c r="A2209" s="727">
        <v>43531</v>
      </c>
      <c r="B2209" s="723">
        <v>5.13</v>
      </c>
    </row>
    <row r="2210" spans="1:2">
      <c r="A2210" s="727">
        <v>43532</v>
      </c>
      <c r="B2210" s="723">
        <v>5.15</v>
      </c>
    </row>
    <row r="2211" spans="1:2">
      <c r="A2211" s="727">
        <v>43535</v>
      </c>
      <c r="B2211" s="723">
        <v>5.0599999999999996</v>
      </c>
    </row>
    <row r="2212" spans="1:2">
      <c r="A2212" s="727">
        <v>43536</v>
      </c>
      <c r="B2212" s="723">
        <v>5</v>
      </c>
    </row>
    <row r="2213" spans="1:2">
      <c r="A2213" s="727">
        <v>43537</v>
      </c>
      <c r="B2213" s="723">
        <v>5.2</v>
      </c>
    </row>
    <row r="2214" spans="1:2">
      <c r="A2214" s="727">
        <v>43538</v>
      </c>
      <c r="B2214" s="723">
        <v>5.25</v>
      </c>
    </row>
    <row r="2215" spans="1:2">
      <c r="A2215" s="727">
        <v>43539</v>
      </c>
      <c r="B2215" s="723">
        <v>5.16</v>
      </c>
    </row>
    <row r="2216" spans="1:2">
      <c r="A2216" s="727">
        <v>43542</v>
      </c>
      <c r="B2216" s="723">
        <v>5.24</v>
      </c>
    </row>
    <row r="2217" spans="1:2">
      <c r="A2217" s="727">
        <v>43543</v>
      </c>
      <c r="B2217" s="723">
        <v>5.24</v>
      </c>
    </row>
    <row r="2218" spans="1:2">
      <c r="A2218" s="727">
        <v>43544</v>
      </c>
      <c r="B2218" s="723">
        <v>5.19</v>
      </c>
    </row>
    <row r="2219" spans="1:2">
      <c r="A2219" s="727">
        <v>43545</v>
      </c>
      <c r="B2219" s="723">
        <v>5.0599999999999996</v>
      </c>
    </row>
    <row r="2220" spans="1:2">
      <c r="A2220" s="727">
        <v>43546</v>
      </c>
      <c r="B2220" s="723">
        <v>5</v>
      </c>
    </row>
    <row r="2221" spans="1:2">
      <c r="A2221" s="727">
        <v>43549</v>
      </c>
      <c r="B2221" s="723">
        <v>5.12</v>
      </c>
    </row>
    <row r="2222" spans="1:2">
      <c r="A2222" s="727">
        <v>43550</v>
      </c>
      <c r="B2222" s="723">
        <v>5.14</v>
      </c>
    </row>
    <row r="2223" spans="1:2">
      <c r="A2223" s="727">
        <v>43551</v>
      </c>
      <c r="B2223" s="723">
        <v>5</v>
      </c>
    </row>
    <row r="2224" spans="1:2">
      <c r="A2224" s="727">
        <v>43552</v>
      </c>
      <c r="B2224" s="723">
        <v>4.95</v>
      </c>
    </row>
    <row r="2225" spans="1:2">
      <c r="A2225" s="727">
        <v>43553</v>
      </c>
      <c r="B2225" s="723">
        <v>4.8</v>
      </c>
    </row>
    <row r="2226" spans="1:2">
      <c r="A2226" s="727">
        <v>43556</v>
      </c>
      <c r="B2226" s="723">
        <v>4.8</v>
      </c>
    </row>
    <row r="2227" spans="1:2">
      <c r="A2227" s="727">
        <v>43557</v>
      </c>
      <c r="B2227" s="723">
        <v>4.7699999999999996</v>
      </c>
    </row>
    <row r="2228" spans="1:2">
      <c r="A2228" s="727">
        <v>43558</v>
      </c>
      <c r="B2228" s="723">
        <v>4.9000000000000004</v>
      </c>
    </row>
    <row r="2229" spans="1:2">
      <c r="A2229" s="727">
        <v>43559</v>
      </c>
      <c r="B2229" s="723">
        <v>4.88</v>
      </c>
    </row>
    <row r="2230" spans="1:2">
      <c r="A2230" s="727">
        <v>43560</v>
      </c>
      <c r="B2230" s="723">
        <v>4.78</v>
      </c>
    </row>
    <row r="2231" spans="1:2">
      <c r="A2231" s="727">
        <v>43563</v>
      </c>
      <c r="B2231" s="723">
        <v>4.7</v>
      </c>
    </row>
    <row r="2232" spans="1:2">
      <c r="A2232" s="727">
        <v>43564</v>
      </c>
      <c r="B2232" s="723">
        <v>4.8099999999999996</v>
      </c>
    </row>
    <row r="2233" spans="1:2">
      <c r="A2233" s="727">
        <v>43565</v>
      </c>
      <c r="B2233" s="723">
        <v>4.7300000000000004</v>
      </c>
    </row>
    <row r="2234" spans="1:2">
      <c r="A2234" s="727">
        <v>43566</v>
      </c>
      <c r="B2234" s="723">
        <v>4.67</v>
      </c>
    </row>
    <row r="2235" spans="1:2">
      <c r="A2235" s="727">
        <v>43567</v>
      </c>
      <c r="B2235" s="723">
        <v>4.4000000000000004</v>
      </c>
    </row>
    <row r="2236" spans="1:2">
      <c r="A2236" s="727">
        <v>43570</v>
      </c>
      <c r="B2236" s="723">
        <v>4.43</v>
      </c>
    </row>
    <row r="2237" spans="1:2">
      <c r="A2237" s="727">
        <v>43571</v>
      </c>
      <c r="B2237" s="723">
        <v>4.54</v>
      </c>
    </row>
    <row r="2238" spans="1:2">
      <c r="A2238" s="727">
        <v>43572</v>
      </c>
      <c r="B2238" s="723">
        <v>4.3899999999999997</v>
      </c>
    </row>
    <row r="2239" spans="1:2">
      <c r="A2239" s="727">
        <v>43573</v>
      </c>
      <c r="B2239" s="723">
        <v>4.5</v>
      </c>
    </row>
    <row r="2240" spans="1:2">
      <c r="A2240" s="727">
        <v>43577</v>
      </c>
      <c r="B2240" s="723">
        <v>4.5</v>
      </c>
    </row>
    <row r="2241" spans="1:2">
      <c r="A2241" s="727">
        <v>43578</v>
      </c>
      <c r="B2241" s="723">
        <v>4.55</v>
      </c>
    </row>
    <row r="2242" spans="1:2">
      <c r="A2242" s="727">
        <v>43579</v>
      </c>
      <c r="B2242" s="723">
        <v>4.8099999999999996</v>
      </c>
    </row>
    <row r="2243" spans="1:2">
      <c r="A2243" s="727">
        <v>43580</v>
      </c>
      <c r="B2243" s="723">
        <v>4.8099999999999996</v>
      </c>
    </row>
    <row r="2244" spans="1:2">
      <c r="A2244" s="727">
        <v>43581</v>
      </c>
      <c r="B2244" s="723">
        <v>4.76</v>
      </c>
    </row>
    <row r="2245" spans="1:2">
      <c r="A2245" s="727">
        <v>43584</v>
      </c>
      <c r="B2245" s="723">
        <v>4.76</v>
      </c>
    </row>
    <row r="2246" spans="1:2">
      <c r="A2246" s="727">
        <v>43585</v>
      </c>
      <c r="B2246" s="723">
        <v>4.71</v>
      </c>
    </row>
    <row r="2247" spans="1:2">
      <c r="A2247" s="727">
        <v>43587</v>
      </c>
      <c r="B2247" s="723">
        <v>5.12</v>
      </c>
    </row>
    <row r="2248" spans="1:2">
      <c r="A2248" s="727">
        <v>43588</v>
      </c>
      <c r="B2248" s="723">
        <v>5</v>
      </c>
    </row>
    <row r="2249" spans="1:2">
      <c r="A2249" s="727">
        <v>43591</v>
      </c>
      <c r="B2249" s="723">
        <v>5.01</v>
      </c>
    </row>
    <row r="2250" spans="1:2">
      <c r="A2250" s="727">
        <v>43592</v>
      </c>
      <c r="B2250" s="723">
        <v>5</v>
      </c>
    </row>
    <row r="2251" spans="1:2">
      <c r="A2251" s="727">
        <v>43593</v>
      </c>
      <c r="B2251" s="723">
        <v>5</v>
      </c>
    </row>
    <row r="2252" spans="1:2">
      <c r="A2252" s="727">
        <v>43594</v>
      </c>
      <c r="B2252" s="723">
        <v>5.04</v>
      </c>
    </row>
    <row r="2253" spans="1:2">
      <c r="A2253" s="727">
        <v>43595</v>
      </c>
      <c r="B2253" s="723">
        <v>5.01</v>
      </c>
    </row>
    <row r="2254" spans="1:2">
      <c r="A2254" s="727">
        <v>43598</v>
      </c>
      <c r="B2254" s="723">
        <v>4.7</v>
      </c>
    </row>
    <row r="2255" spans="1:2">
      <c r="A2255" s="727">
        <v>43599</v>
      </c>
      <c r="B2255" s="723">
        <v>4.76</v>
      </c>
    </row>
    <row r="2256" spans="1:2">
      <c r="A2256" s="727">
        <v>43600</v>
      </c>
      <c r="B2256" s="723">
        <v>4.6500000000000004</v>
      </c>
    </row>
    <row r="2257" spans="1:2">
      <c r="A2257" s="727">
        <v>43601</v>
      </c>
      <c r="B2257" s="723">
        <v>4.6500000000000004</v>
      </c>
    </row>
    <row r="2258" spans="1:2">
      <c r="A2258" s="727">
        <v>43602</v>
      </c>
      <c r="B2258" s="723">
        <v>4.4000000000000004</v>
      </c>
    </row>
    <row r="2259" spans="1:2">
      <c r="A2259" s="727">
        <v>43605</v>
      </c>
      <c r="B2259" s="723">
        <v>4.5</v>
      </c>
    </row>
    <row r="2260" spans="1:2">
      <c r="A2260" s="727">
        <v>43606</v>
      </c>
      <c r="B2260" s="723">
        <v>4.6399999999999997</v>
      </c>
    </row>
    <row r="2261" spans="1:2">
      <c r="A2261" s="727">
        <v>43607</v>
      </c>
      <c r="B2261" s="723">
        <v>4.8</v>
      </c>
    </row>
    <row r="2262" spans="1:2">
      <c r="A2262" s="727">
        <v>43608</v>
      </c>
      <c r="B2262" s="723">
        <v>4.76</v>
      </c>
    </row>
    <row r="2263" spans="1:2">
      <c r="A2263" s="727">
        <v>43609</v>
      </c>
      <c r="B2263" s="723">
        <v>4.66</v>
      </c>
    </row>
    <row r="2264" spans="1:2">
      <c r="A2264" s="727">
        <v>43612</v>
      </c>
      <c r="B2264" s="723">
        <v>4.99</v>
      </c>
    </row>
    <row r="2265" spans="1:2">
      <c r="A2265" s="727">
        <v>43613</v>
      </c>
      <c r="B2265" s="723">
        <v>4.91</v>
      </c>
    </row>
    <row r="2266" spans="1:2">
      <c r="A2266" s="727">
        <v>43614</v>
      </c>
      <c r="B2266" s="723">
        <v>4.99</v>
      </c>
    </row>
    <row r="2267" spans="1:2">
      <c r="A2267" s="727">
        <v>43615</v>
      </c>
      <c r="B2267" s="723">
        <v>5.01</v>
      </c>
    </row>
    <row r="2268" spans="1:2">
      <c r="A2268" s="727">
        <v>43616</v>
      </c>
      <c r="B2268" s="723">
        <v>5.01</v>
      </c>
    </row>
    <row r="2269" spans="1:2">
      <c r="A2269" s="727">
        <v>43619</v>
      </c>
      <c r="B2269" s="723">
        <v>5.31</v>
      </c>
    </row>
    <row r="2270" spans="1:2">
      <c r="A2270" s="727">
        <v>43620</v>
      </c>
      <c r="B2270" s="723">
        <v>5.22</v>
      </c>
    </row>
    <row r="2271" spans="1:2">
      <c r="A2271" s="727">
        <v>43621</v>
      </c>
      <c r="B2271" s="723">
        <v>5.12</v>
      </c>
    </row>
    <row r="2272" spans="1:2">
      <c r="A2272" s="727">
        <v>43622</v>
      </c>
      <c r="B2272" s="723">
        <v>5.31</v>
      </c>
    </row>
    <row r="2273" spans="1:2">
      <c r="A2273" s="727">
        <v>43623</v>
      </c>
      <c r="B2273" s="723">
        <v>5.47</v>
      </c>
    </row>
    <row r="2274" spans="1:2">
      <c r="A2274" s="727">
        <v>43626</v>
      </c>
      <c r="B2274" s="723">
        <v>5.28</v>
      </c>
    </row>
    <row r="2275" spans="1:2">
      <c r="A2275" s="727">
        <v>43627</v>
      </c>
      <c r="B2275" s="723">
        <v>5.61</v>
      </c>
    </row>
    <row r="2276" spans="1:2">
      <c r="A2276" s="727">
        <v>43628</v>
      </c>
      <c r="B2276" s="723">
        <v>5.55</v>
      </c>
    </row>
    <row r="2277" spans="1:2">
      <c r="A2277" s="727">
        <v>43629</v>
      </c>
      <c r="B2277" s="723">
        <v>5.62</v>
      </c>
    </row>
    <row r="2278" spans="1:2">
      <c r="A2278" s="727">
        <v>43630</v>
      </c>
      <c r="B2278" s="723">
        <v>5.49</v>
      </c>
    </row>
    <row r="2279" spans="1:2">
      <c r="A2279" s="727">
        <v>43633</v>
      </c>
      <c r="B2279" s="723">
        <v>5.53</v>
      </c>
    </row>
    <row r="2280" spans="1:2">
      <c r="A2280" s="727">
        <v>43634</v>
      </c>
      <c r="B2280" s="723">
        <v>5.75</v>
      </c>
    </row>
    <row r="2281" spans="1:2">
      <c r="A2281" s="727">
        <v>43635</v>
      </c>
      <c r="B2281" s="723">
        <v>6.09</v>
      </c>
    </row>
    <row r="2282" spans="1:2">
      <c r="A2282" s="727">
        <v>43637</v>
      </c>
      <c r="B2282" s="723">
        <v>5.99</v>
      </c>
    </row>
    <row r="2283" spans="1:2">
      <c r="A2283" s="727">
        <v>43640</v>
      </c>
      <c r="B2283" s="723">
        <v>5.9</v>
      </c>
    </row>
    <row r="2284" spans="1:2">
      <c r="A2284" s="727">
        <v>43641</v>
      </c>
      <c r="B2284" s="723">
        <v>5.94</v>
      </c>
    </row>
    <row r="2285" spans="1:2">
      <c r="A2285" s="727">
        <v>43642</v>
      </c>
      <c r="B2285" s="723">
        <v>5.99</v>
      </c>
    </row>
    <row r="2286" spans="1:2">
      <c r="A2286" s="727">
        <v>43643</v>
      </c>
      <c r="B2286" s="723">
        <v>5.94</v>
      </c>
    </row>
    <row r="2287" spans="1:2">
      <c r="A2287" s="727">
        <v>43644</v>
      </c>
      <c r="B2287" s="723">
        <v>6</v>
      </c>
    </row>
    <row r="2288" spans="1:2">
      <c r="A2288" s="727">
        <v>43647</v>
      </c>
      <c r="B2288" s="723">
        <v>5.99</v>
      </c>
    </row>
    <row r="2289" spans="1:2">
      <c r="A2289" s="727">
        <v>43648</v>
      </c>
      <c r="B2289" s="723">
        <v>5.97</v>
      </c>
    </row>
    <row r="2290" spans="1:2">
      <c r="A2290" s="727">
        <v>43649</v>
      </c>
      <c r="B2290" s="723">
        <v>5.92</v>
      </c>
    </row>
    <row r="2291" spans="1:2">
      <c r="A2291" s="727">
        <v>43650</v>
      </c>
      <c r="B2291" s="723">
        <v>6.17</v>
      </c>
    </row>
    <row r="2292" spans="1:2">
      <c r="A2292" s="727">
        <v>43651</v>
      </c>
      <c r="B2292" s="723">
        <v>6.21</v>
      </c>
    </row>
    <row r="2293" spans="1:2">
      <c r="A2293" s="727">
        <v>43654</v>
      </c>
      <c r="B2293" s="723">
        <v>6.69</v>
      </c>
    </row>
    <row r="2294" spans="1:2">
      <c r="A2294" s="727">
        <v>43656</v>
      </c>
      <c r="B2294" s="723">
        <v>6.8</v>
      </c>
    </row>
    <row r="2295" spans="1:2">
      <c r="A2295" s="727">
        <v>43657</v>
      </c>
      <c r="B2295" s="723">
        <v>6.68</v>
      </c>
    </row>
    <row r="2296" spans="1:2">
      <c r="A2296" s="727">
        <v>43658</v>
      </c>
      <c r="B2296" s="723">
        <v>6.79</v>
      </c>
    </row>
    <row r="2297" spans="1:2">
      <c r="A2297" s="727">
        <v>43661</v>
      </c>
      <c r="B2297" s="723">
        <v>6.68</v>
      </c>
    </row>
    <row r="2298" spans="1:2">
      <c r="A2298" s="727">
        <v>43662</v>
      </c>
      <c r="B2298" s="723">
        <v>6.94</v>
      </c>
    </row>
    <row r="2299" spans="1:2">
      <c r="A2299" s="727">
        <v>43663</v>
      </c>
      <c r="B2299" s="723">
        <v>7.2</v>
      </c>
    </row>
    <row r="2300" spans="1:2">
      <c r="A2300" s="727">
        <v>43664</v>
      </c>
      <c r="B2300" s="723">
        <v>7.18</v>
      </c>
    </row>
    <row r="2301" spans="1:2">
      <c r="A2301" s="727">
        <v>43665</v>
      </c>
      <c r="B2301" s="723">
        <v>6.95</v>
      </c>
    </row>
    <row r="2302" spans="1:2">
      <c r="A2302" s="727">
        <v>43668</v>
      </c>
      <c r="B2302" s="723">
        <v>7.05</v>
      </c>
    </row>
    <row r="2303" spans="1:2">
      <c r="A2303" s="727">
        <v>43669</v>
      </c>
      <c r="B2303" s="723">
        <v>7.03</v>
      </c>
    </row>
    <row r="2304" spans="1:2">
      <c r="A2304" s="727">
        <v>43670</v>
      </c>
      <c r="B2304" s="723">
        <v>6.95</v>
      </c>
    </row>
    <row r="2305" spans="1:2">
      <c r="A2305" s="727">
        <v>43671</v>
      </c>
      <c r="B2305" s="723">
        <v>6.75</v>
      </c>
    </row>
    <row r="2306" spans="1:2">
      <c r="A2306" s="727">
        <v>43672</v>
      </c>
      <c r="B2306" s="723">
        <v>6.75</v>
      </c>
    </row>
    <row r="2307" spans="1:2">
      <c r="A2307" s="727">
        <v>43675</v>
      </c>
      <c r="B2307" s="723">
        <v>6.78</v>
      </c>
    </row>
    <row r="2308" spans="1:2">
      <c r="A2308" s="727">
        <v>43676</v>
      </c>
      <c r="B2308" s="723">
        <v>6.81</v>
      </c>
    </row>
    <row r="2309" spans="1:2">
      <c r="A2309" s="727">
        <v>43677</v>
      </c>
      <c r="B2309" s="723">
        <v>6.95</v>
      </c>
    </row>
    <row r="2310" spans="1:2">
      <c r="A2310" s="727">
        <v>43678</v>
      </c>
      <c r="B2310" s="723">
        <v>7.02</v>
      </c>
    </row>
    <row r="2311" spans="1:2">
      <c r="A2311" s="727">
        <v>43679</v>
      </c>
      <c r="B2311" s="723">
        <v>6.95</v>
      </c>
    </row>
    <row r="2312" spans="1:2">
      <c r="A2312" s="727">
        <v>43682</v>
      </c>
      <c r="B2312" s="723">
        <v>6.8</v>
      </c>
    </row>
    <row r="2313" spans="1:2">
      <c r="A2313" s="727">
        <v>43683</v>
      </c>
      <c r="B2313" s="723">
        <v>6.97</v>
      </c>
    </row>
    <row r="2314" spans="1:2">
      <c r="A2314" s="727">
        <v>43684</v>
      </c>
      <c r="B2314" s="723">
        <v>7.17</v>
      </c>
    </row>
    <row r="2315" spans="1:2">
      <c r="A2315" s="727">
        <v>43685</v>
      </c>
      <c r="B2315" s="723">
        <v>7.35</v>
      </c>
    </row>
    <row r="2316" spans="1:2">
      <c r="A2316" s="727">
        <v>43686</v>
      </c>
      <c r="B2316" s="723">
        <v>7.5</v>
      </c>
    </row>
    <row r="2317" spans="1:2">
      <c r="A2317" s="727">
        <v>43689</v>
      </c>
      <c r="B2317" s="723">
        <v>7.55</v>
      </c>
    </row>
    <row r="2318" spans="1:2">
      <c r="A2318" s="727">
        <v>43690</v>
      </c>
      <c r="B2318" s="723">
        <v>7.82</v>
      </c>
    </row>
    <row r="2319" spans="1:2">
      <c r="A2319" s="727">
        <v>43691</v>
      </c>
      <c r="B2319" s="723">
        <v>7.44</v>
      </c>
    </row>
    <row r="2320" spans="1:2">
      <c r="A2320" s="727">
        <v>43692</v>
      </c>
      <c r="B2320" s="723">
        <v>7.19</v>
      </c>
    </row>
    <row r="2321" spans="1:2">
      <c r="A2321" s="727">
        <v>43693</v>
      </c>
      <c r="B2321" s="723">
        <v>6.91</v>
      </c>
    </row>
    <row r="2322" spans="1:2">
      <c r="A2322" s="727">
        <v>43696</v>
      </c>
      <c r="B2322" s="723">
        <v>6.67</v>
      </c>
    </row>
    <row r="2323" spans="1:2">
      <c r="A2323" s="727">
        <v>43697</v>
      </c>
      <c r="B2323" s="723">
        <v>6.93</v>
      </c>
    </row>
    <row r="2324" spans="1:2">
      <c r="A2324" s="727">
        <v>43698</v>
      </c>
      <c r="B2324" s="723">
        <v>7.05</v>
      </c>
    </row>
    <row r="2325" spans="1:2">
      <c r="A2325" s="727">
        <v>43699</v>
      </c>
      <c r="B2325" s="723">
        <v>6.76</v>
      </c>
    </row>
    <row r="2326" spans="1:2">
      <c r="A2326" s="727">
        <v>43700</v>
      </c>
      <c r="B2326" s="723">
        <v>6.48</v>
      </c>
    </row>
    <row r="2327" spans="1:2">
      <c r="A2327" s="727">
        <v>43703</v>
      </c>
      <c r="B2327" s="723">
        <v>6.13</v>
      </c>
    </row>
    <row r="2328" spans="1:2">
      <c r="A2328" s="727">
        <v>43704</v>
      </c>
      <c r="B2328" s="723">
        <v>6.19</v>
      </c>
    </row>
    <row r="2329" spans="1:2">
      <c r="A2329" s="727">
        <v>43705</v>
      </c>
      <c r="B2329" s="723">
        <v>6.56</v>
      </c>
    </row>
    <row r="2330" spans="1:2">
      <c r="A2330" s="727">
        <v>43706</v>
      </c>
      <c r="B2330" s="723">
        <v>6.83</v>
      </c>
    </row>
    <row r="2331" spans="1:2">
      <c r="A2331" s="727">
        <v>43707</v>
      </c>
      <c r="B2331" s="723">
        <v>7.43</v>
      </c>
    </row>
    <row r="2332" spans="1:2">
      <c r="A2332" s="727">
        <v>43710</v>
      </c>
      <c r="B2332" s="723">
        <v>7.5</v>
      </c>
    </row>
    <row r="2333" spans="1:2">
      <c r="A2333" s="727">
        <v>43711</v>
      </c>
      <c r="B2333" s="723">
        <v>7.32</v>
      </c>
    </row>
    <row r="2334" spans="1:2">
      <c r="A2334" s="727">
        <v>43712</v>
      </c>
      <c r="B2334" s="723">
        <v>7.11</v>
      </c>
    </row>
    <row r="2335" spans="1:2">
      <c r="A2335" s="727">
        <v>43713</v>
      </c>
      <c r="B2335" s="723">
        <v>7.03</v>
      </c>
    </row>
    <row r="2336" spans="1:2">
      <c r="A2336" s="727">
        <v>43714</v>
      </c>
      <c r="B2336" s="723">
        <v>7.06</v>
      </c>
    </row>
    <row r="2337" spans="1:2">
      <c r="A2337" s="727">
        <v>43717</v>
      </c>
      <c r="B2337" s="723">
        <v>6.97</v>
      </c>
    </row>
    <row r="2338" spans="1:2">
      <c r="A2338" s="727">
        <v>43718</v>
      </c>
      <c r="B2338" s="723">
        <v>7.03</v>
      </c>
    </row>
    <row r="2339" spans="1:2">
      <c r="A2339" s="727">
        <v>43719</v>
      </c>
      <c r="B2339" s="723">
        <v>7.33</v>
      </c>
    </row>
    <row r="2340" spans="1:2">
      <c r="A2340" s="727">
        <v>43720</v>
      </c>
      <c r="B2340" s="723">
        <v>7.07</v>
      </c>
    </row>
    <row r="2341" spans="1:2">
      <c r="A2341" s="727">
        <v>43721</v>
      </c>
      <c r="B2341" s="723">
        <v>7.05</v>
      </c>
    </row>
    <row r="2342" spans="1:2">
      <c r="A2342" s="727">
        <v>43724</v>
      </c>
      <c r="B2342" s="723">
        <v>7.06</v>
      </c>
    </row>
    <row r="2343" spans="1:2">
      <c r="A2343" s="727">
        <v>43725</v>
      </c>
      <c r="B2343" s="723">
        <v>6.94</v>
      </c>
    </row>
    <row r="2344" spans="1:2">
      <c r="A2344" s="727">
        <v>43726</v>
      </c>
      <c r="B2344" s="723">
        <v>7.11</v>
      </c>
    </row>
    <row r="2345" spans="1:2">
      <c r="A2345" s="727">
        <v>43727</v>
      </c>
      <c r="B2345" s="723">
        <v>7.11</v>
      </c>
    </row>
    <row r="2346" spans="1:2">
      <c r="A2346" s="727">
        <v>43728</v>
      </c>
      <c r="B2346" s="723">
        <v>6.97</v>
      </c>
    </row>
    <row r="2347" spans="1:2">
      <c r="A2347" s="727">
        <v>43731</v>
      </c>
      <c r="B2347" s="723">
        <v>7.05</v>
      </c>
    </row>
    <row r="2348" spans="1:2">
      <c r="A2348" s="727">
        <v>43732</v>
      </c>
      <c r="B2348" s="723">
        <v>7.05</v>
      </c>
    </row>
    <row r="2349" spans="1:2">
      <c r="A2349" s="727">
        <v>43733</v>
      </c>
      <c r="B2349" s="723">
        <v>6.95</v>
      </c>
    </row>
    <row r="2350" spans="1:2">
      <c r="A2350" s="727">
        <v>43734</v>
      </c>
      <c r="B2350" s="723">
        <v>6.93</v>
      </c>
    </row>
    <row r="2351" spans="1:2">
      <c r="A2351" s="727">
        <v>43735</v>
      </c>
      <c r="B2351" s="723">
        <v>6.9</v>
      </c>
    </row>
    <row r="2352" spans="1:2">
      <c r="A2352" s="727">
        <v>43738</v>
      </c>
      <c r="B2352" s="723">
        <v>6.85</v>
      </c>
    </row>
    <row r="2353" spans="1:2">
      <c r="A2353" s="727">
        <v>43739</v>
      </c>
      <c r="B2353" s="723">
        <v>6.85</v>
      </c>
    </row>
    <row r="2354" spans="1:2">
      <c r="A2354" s="727">
        <v>43740</v>
      </c>
      <c r="B2354" s="723">
        <v>6.65</v>
      </c>
    </row>
    <row r="2355" spans="1:2">
      <c r="A2355" s="727">
        <v>43741</v>
      </c>
      <c r="B2355" s="723">
        <v>6.74</v>
      </c>
    </row>
    <row r="2356" spans="1:2">
      <c r="A2356" s="727">
        <v>43742</v>
      </c>
      <c r="B2356" s="723">
        <v>6.71</v>
      </c>
    </row>
    <row r="2357" spans="1:2">
      <c r="A2357" s="727">
        <v>43745</v>
      </c>
      <c r="B2357" s="723">
        <v>6.52</v>
      </c>
    </row>
    <row r="2358" spans="1:2">
      <c r="A2358" s="727">
        <v>43746</v>
      </c>
      <c r="B2358" s="723">
        <v>6.25</v>
      </c>
    </row>
    <row r="2359" spans="1:2">
      <c r="A2359" s="727">
        <v>43747</v>
      </c>
      <c r="B2359" s="723">
        <v>6.52</v>
      </c>
    </row>
    <row r="2360" spans="1:2">
      <c r="A2360" s="727">
        <v>43748</v>
      </c>
      <c r="B2360" s="723">
        <v>6.6</v>
      </c>
    </row>
    <row r="2361" spans="1:2">
      <c r="A2361" s="727">
        <v>43749</v>
      </c>
      <c r="B2361" s="723">
        <v>6.95</v>
      </c>
    </row>
    <row r="2362" spans="1:2">
      <c r="A2362" s="727">
        <v>43752</v>
      </c>
      <c r="B2362" s="723">
        <v>6.96</v>
      </c>
    </row>
    <row r="2363" spans="1:2">
      <c r="A2363" s="727">
        <v>43753</v>
      </c>
      <c r="B2363" s="723">
        <v>6.85</v>
      </c>
    </row>
    <row r="2364" spans="1:2">
      <c r="A2364" s="727">
        <v>43754</v>
      </c>
      <c r="B2364" s="723">
        <v>6.8</v>
      </c>
    </row>
    <row r="2365" spans="1:2">
      <c r="A2365" s="727">
        <v>43755</v>
      </c>
      <c r="B2365" s="723">
        <v>6.86</v>
      </c>
    </row>
    <row r="2366" spans="1:2">
      <c r="A2366" s="727">
        <v>43756</v>
      </c>
      <c r="B2366" s="723">
        <v>6.95</v>
      </c>
    </row>
    <row r="2367" spans="1:2">
      <c r="A2367" s="727">
        <v>43759</v>
      </c>
      <c r="B2367" s="723">
        <v>7.31</v>
      </c>
    </row>
    <row r="2368" spans="1:2">
      <c r="A2368" s="727">
        <v>43760</v>
      </c>
      <c r="B2368" s="723">
        <v>7.2</v>
      </c>
    </row>
    <row r="2369" spans="1:2">
      <c r="A2369" s="727">
        <v>43761</v>
      </c>
      <c r="B2369" s="723">
        <v>7.06</v>
      </c>
    </row>
    <row r="2370" spans="1:2">
      <c r="A2370" s="727">
        <v>43762</v>
      </c>
      <c r="B2370" s="723">
        <v>7.25</v>
      </c>
    </row>
    <row r="2371" spans="1:2">
      <c r="A2371" s="727">
        <v>43763</v>
      </c>
      <c r="B2371" s="723">
        <v>7.19</v>
      </c>
    </row>
    <row r="2372" spans="1:2">
      <c r="A2372" s="727">
        <v>43766</v>
      </c>
      <c r="B2372" s="723">
        <v>7.33</v>
      </c>
    </row>
    <row r="2373" spans="1:2">
      <c r="A2373" s="727">
        <v>43767</v>
      </c>
      <c r="B2373" s="723">
        <v>7.3</v>
      </c>
    </row>
    <row r="2374" spans="1:2">
      <c r="A2374" s="727">
        <v>43768</v>
      </c>
      <c r="B2374" s="723">
        <v>7.31</v>
      </c>
    </row>
    <row r="2375" spans="1:2">
      <c r="A2375" s="727">
        <v>43769</v>
      </c>
      <c r="B2375" s="723">
        <v>7.28</v>
      </c>
    </row>
    <row r="2376" spans="1:2">
      <c r="A2376" s="727">
        <v>43770</v>
      </c>
      <c r="B2376" s="723">
        <v>7.36</v>
      </c>
    </row>
    <row r="2377" spans="1:2">
      <c r="A2377" s="727">
        <v>43773</v>
      </c>
      <c r="B2377" s="723">
        <v>7.77</v>
      </c>
    </row>
    <row r="2378" spans="1:2">
      <c r="A2378" s="727">
        <v>43774</v>
      </c>
      <c r="B2378" s="723">
        <v>7.5</v>
      </c>
    </row>
    <row r="2379" spans="1:2">
      <c r="A2379" s="727">
        <v>43775</v>
      </c>
      <c r="B2379" s="723">
        <v>7.45</v>
      </c>
    </row>
    <row r="2380" spans="1:2">
      <c r="A2380" s="727">
        <v>43776</v>
      </c>
      <c r="B2380" s="723">
        <v>7.26</v>
      </c>
    </row>
    <row r="2381" spans="1:2">
      <c r="A2381" s="727">
        <v>43777</v>
      </c>
      <c r="B2381" s="723">
        <v>7.11</v>
      </c>
    </row>
    <row r="2382" spans="1:2">
      <c r="A2382" s="727">
        <v>43780</v>
      </c>
      <c r="B2382" s="723">
        <v>7.15</v>
      </c>
    </row>
    <row r="2383" spans="1:2">
      <c r="A2383" s="727">
        <v>43781</v>
      </c>
      <c r="B2383" s="723">
        <v>7.09</v>
      </c>
    </row>
    <row r="2384" spans="1:2">
      <c r="A2384" s="727">
        <v>43782</v>
      </c>
      <c r="B2384" s="723">
        <v>6.95</v>
      </c>
    </row>
    <row r="2385" spans="1:2">
      <c r="A2385" s="727">
        <v>43783</v>
      </c>
      <c r="B2385" s="723">
        <v>7.32</v>
      </c>
    </row>
    <row r="2386" spans="1:2">
      <c r="A2386" s="727">
        <v>43787</v>
      </c>
      <c r="B2386" s="723">
        <v>7.23</v>
      </c>
    </row>
    <row r="2387" spans="1:2">
      <c r="A2387" s="727">
        <v>43788</v>
      </c>
      <c r="B2387" s="723">
        <v>7.18</v>
      </c>
    </row>
    <row r="2388" spans="1:2">
      <c r="A2388" s="727">
        <v>43790</v>
      </c>
      <c r="B2388" s="723">
        <v>7</v>
      </c>
    </row>
    <row r="2389" spans="1:2">
      <c r="A2389" s="727">
        <v>43791</v>
      </c>
      <c r="B2389" s="723">
        <v>7.3</v>
      </c>
    </row>
    <row r="2390" spans="1:2">
      <c r="A2390" s="727">
        <v>43794</v>
      </c>
      <c r="B2390" s="723">
        <v>7.31</v>
      </c>
    </row>
    <row r="2391" spans="1:2">
      <c r="A2391" s="727">
        <v>43795</v>
      </c>
      <c r="B2391" s="723">
        <v>7.1</v>
      </c>
    </row>
    <row r="2392" spans="1:2">
      <c r="A2392" s="727">
        <v>43796</v>
      </c>
      <c r="B2392" s="723">
        <v>6.99</v>
      </c>
    </row>
    <row r="2393" spans="1:2">
      <c r="A2393" s="727">
        <v>43797</v>
      </c>
      <c r="B2393" s="723">
        <v>7.15</v>
      </c>
    </row>
    <row r="2394" spans="1:2">
      <c r="A2394" s="727">
        <v>43798</v>
      </c>
      <c r="B2394" s="723">
        <v>7.01</v>
      </c>
    </row>
    <row r="2395" spans="1:2">
      <c r="A2395" s="727">
        <v>43801</v>
      </c>
      <c r="B2395" s="723">
        <v>7.02</v>
      </c>
    </row>
    <row r="2396" spans="1:2">
      <c r="A2396" s="727">
        <v>43802</v>
      </c>
      <c r="B2396" s="723">
        <v>7.2</v>
      </c>
    </row>
    <row r="2397" spans="1:2">
      <c r="A2397" s="727">
        <v>43803</v>
      </c>
      <c r="B2397" s="723">
        <v>7.3</v>
      </c>
    </row>
    <row r="2398" spans="1:2">
      <c r="A2398" s="727">
        <v>43804</v>
      </c>
      <c r="B2398" s="723">
        <v>7.33</v>
      </c>
    </row>
    <row r="2399" spans="1:2">
      <c r="A2399" s="727">
        <v>43805</v>
      </c>
      <c r="B2399" s="723">
        <v>7.71</v>
      </c>
    </row>
    <row r="2400" spans="1:2">
      <c r="A2400" s="727">
        <v>43808</v>
      </c>
      <c r="B2400" s="723">
        <v>8.5299999999999994</v>
      </c>
    </row>
    <row r="2401" spans="1:2">
      <c r="A2401" s="727">
        <v>43809</v>
      </c>
      <c r="B2401" s="723">
        <v>8.9</v>
      </c>
    </row>
    <row r="2402" spans="1:2">
      <c r="A2402" s="727">
        <v>43810</v>
      </c>
      <c r="B2402" s="723">
        <v>9.36</v>
      </c>
    </row>
    <row r="2403" spans="1:2">
      <c r="A2403" s="727">
        <v>43811</v>
      </c>
      <c r="B2403" s="723">
        <v>9.5299999999999994</v>
      </c>
    </row>
    <row r="2404" spans="1:2">
      <c r="A2404" s="727">
        <v>43812</v>
      </c>
      <c r="B2404" s="723">
        <v>9.5299999999999994</v>
      </c>
    </row>
    <row r="2405" spans="1:2">
      <c r="A2405" s="727">
        <v>43815</v>
      </c>
      <c r="B2405" s="723">
        <v>9.33</v>
      </c>
    </row>
    <row r="2406" spans="1:2">
      <c r="A2406" s="727">
        <v>43816</v>
      </c>
      <c r="B2406" s="723">
        <v>9.3699999999999992</v>
      </c>
    </row>
    <row r="2407" spans="1:2">
      <c r="A2407" s="727">
        <v>43817</v>
      </c>
      <c r="B2407" s="723">
        <v>9.4</v>
      </c>
    </row>
    <row r="2408" spans="1:2">
      <c r="A2408" s="727">
        <v>43818</v>
      </c>
      <c r="B2408" s="723">
        <v>9.6999999999999993</v>
      </c>
    </row>
    <row r="2409" spans="1:2">
      <c r="A2409" s="727">
        <v>43819</v>
      </c>
      <c r="B2409" s="723">
        <v>9.7899999999999991</v>
      </c>
    </row>
    <row r="2410" spans="1:2">
      <c r="A2410" s="727">
        <v>43822</v>
      </c>
      <c r="B2410" s="723">
        <v>9.76</v>
      </c>
    </row>
    <row r="2411" spans="1:2">
      <c r="A2411" s="727">
        <v>43825</v>
      </c>
      <c r="B2411" s="723">
        <v>10.18</v>
      </c>
    </row>
    <row r="2412" spans="1:2">
      <c r="A2412" s="727">
        <v>43826</v>
      </c>
      <c r="B2412" s="723">
        <v>10.11</v>
      </c>
    </row>
    <row r="2413" spans="1:2">
      <c r="A2413" s="727">
        <v>43829</v>
      </c>
      <c r="B2413" s="723">
        <v>10.45</v>
      </c>
    </row>
    <row r="2414" spans="1:2">
      <c r="A2414" s="727">
        <v>43832</v>
      </c>
      <c r="B2414" s="723">
        <v>10.119999999999999</v>
      </c>
    </row>
    <row r="2415" spans="1:2">
      <c r="A2415" s="727">
        <v>43833</v>
      </c>
      <c r="B2415" s="723">
        <v>10.06</v>
      </c>
    </row>
    <row r="2416" spans="1:2">
      <c r="A2416" s="727">
        <v>43836</v>
      </c>
      <c r="B2416" s="723">
        <v>10.050000000000001</v>
      </c>
    </row>
    <row r="2417" spans="1:2">
      <c r="A2417" s="727">
        <v>43837</v>
      </c>
      <c r="B2417" s="723">
        <v>9.9600000000000009</v>
      </c>
    </row>
    <row r="2418" spans="1:2">
      <c r="A2418" s="727">
        <v>43838</v>
      </c>
      <c r="B2418" s="723">
        <v>9.9</v>
      </c>
    </row>
    <row r="2419" spans="1:2">
      <c r="A2419" s="727">
        <v>43839</v>
      </c>
      <c r="B2419" s="723">
        <v>10.18</v>
      </c>
    </row>
    <row r="2420" spans="1:2">
      <c r="A2420" s="727">
        <v>43840</v>
      </c>
      <c r="B2420" s="723">
        <v>10.85</v>
      </c>
    </row>
    <row r="2421" spans="1:2">
      <c r="A2421" s="727">
        <v>43843</v>
      </c>
      <c r="B2421" s="723">
        <v>10.67</v>
      </c>
    </row>
    <row r="2422" spans="1:2">
      <c r="A2422" s="727">
        <v>43844</v>
      </c>
      <c r="B2422" s="723">
        <v>10.76</v>
      </c>
    </row>
    <row r="2423" spans="1:2">
      <c r="A2423" s="727">
        <v>43845</v>
      </c>
      <c r="B2423" s="723">
        <v>10.5</v>
      </c>
    </row>
    <row r="2424" spans="1:2">
      <c r="A2424" s="727">
        <v>43846</v>
      </c>
      <c r="B2424" s="723">
        <v>10.43</v>
      </c>
    </row>
    <row r="2425" spans="1:2">
      <c r="A2425" s="727">
        <v>43847</v>
      </c>
      <c r="B2425" s="723">
        <v>10.119999999999999</v>
      </c>
    </row>
    <row r="2426" spans="1:2">
      <c r="A2426" s="727">
        <v>43850</v>
      </c>
      <c r="B2426" s="723">
        <v>10.029999999999999</v>
      </c>
    </row>
    <row r="2427" spans="1:2">
      <c r="A2427" s="727">
        <v>43851</v>
      </c>
      <c r="B2427" s="723">
        <v>10.130000000000001</v>
      </c>
    </row>
    <row r="2428" spans="1:2">
      <c r="A2428" s="727">
        <v>43852</v>
      </c>
      <c r="B2428" s="723">
        <v>9.92</v>
      </c>
    </row>
    <row r="2429" spans="1:2">
      <c r="A2429" s="727">
        <v>43853</v>
      </c>
      <c r="B2429" s="723">
        <v>10.039999999999999</v>
      </c>
    </row>
    <row r="2430" spans="1:2">
      <c r="A2430" s="727">
        <v>43854</v>
      </c>
      <c r="B2430" s="723">
        <v>9.92</v>
      </c>
    </row>
    <row r="2431" spans="1:2">
      <c r="A2431" s="727">
        <v>43857</v>
      </c>
      <c r="B2431" s="723">
        <v>9.49</v>
      </c>
    </row>
    <row r="2432" spans="1:2">
      <c r="A2432" s="727">
        <v>43858</v>
      </c>
      <c r="B2432" s="723">
        <v>9.6999999999999993</v>
      </c>
    </row>
    <row r="2433" spans="1:2">
      <c r="A2433" s="727">
        <v>43859</v>
      </c>
      <c r="B2433" s="723">
        <v>9.2899999999999991</v>
      </c>
    </row>
    <row r="2434" spans="1:2">
      <c r="A2434" s="727">
        <v>43860</v>
      </c>
      <c r="B2434" s="723">
        <v>9.25</v>
      </c>
    </row>
    <row r="2435" spans="1:2">
      <c r="A2435" s="727">
        <v>43861</v>
      </c>
      <c r="B2435" s="723">
        <v>9.19</v>
      </c>
    </row>
    <row r="2436" spans="1:2">
      <c r="A2436" s="727">
        <v>43864</v>
      </c>
      <c r="B2436" s="723">
        <v>9.1999999999999993</v>
      </c>
    </row>
    <row r="2437" spans="1:2">
      <c r="A2437" s="727">
        <v>43865</v>
      </c>
      <c r="B2437" s="723">
        <v>9.41</v>
      </c>
    </row>
    <row r="2438" spans="1:2">
      <c r="A2438" s="727">
        <v>43866</v>
      </c>
      <c r="B2438" s="723">
        <v>9.5299999999999994</v>
      </c>
    </row>
    <row r="2439" spans="1:2">
      <c r="A2439" s="727">
        <v>43867</v>
      </c>
      <c r="B2439" s="723">
        <v>9.16</v>
      </c>
    </row>
    <row r="2440" spans="1:2">
      <c r="A2440" s="727">
        <v>43868</v>
      </c>
      <c r="B2440" s="723">
        <v>9</v>
      </c>
    </row>
    <row r="2441" spans="1:2">
      <c r="A2441" s="727">
        <v>43871</v>
      </c>
      <c r="B2441" s="723">
        <v>8.6999999999999993</v>
      </c>
    </row>
    <row r="2442" spans="1:2">
      <c r="A2442" s="727">
        <v>43872</v>
      </c>
      <c r="B2442" s="723">
        <v>9.1</v>
      </c>
    </row>
    <row r="2443" spans="1:2">
      <c r="A2443" s="727">
        <v>43873</v>
      </c>
      <c r="B2443" s="723">
        <v>9.35</v>
      </c>
    </row>
    <row r="2444" spans="1:2">
      <c r="A2444" s="727">
        <v>43874</v>
      </c>
      <c r="B2444" s="723">
        <v>9.31</v>
      </c>
    </row>
    <row r="2445" spans="1:2">
      <c r="A2445" s="727">
        <v>43875</v>
      </c>
      <c r="B2445" s="723">
        <v>9.15</v>
      </c>
    </row>
    <row r="2446" spans="1:2">
      <c r="A2446" s="727">
        <v>43878</v>
      </c>
      <c r="B2446" s="723">
        <v>9.4</v>
      </c>
    </row>
    <row r="2447" spans="1:2">
      <c r="A2447" s="727">
        <v>43879</v>
      </c>
      <c r="B2447" s="723">
        <v>9.3800000000000008</v>
      </c>
    </row>
    <row r="2448" spans="1:2">
      <c r="A2448" s="727">
        <v>43880</v>
      </c>
      <c r="B2448" s="723">
        <v>10.119999999999999</v>
      </c>
    </row>
    <row r="2449" spans="1:2">
      <c r="A2449" s="727">
        <v>43881</v>
      </c>
      <c r="B2449" s="723">
        <v>9.9700000000000006</v>
      </c>
    </row>
    <row r="2450" spans="1:2">
      <c r="A2450" s="727">
        <v>43882</v>
      </c>
      <c r="B2450" s="723">
        <v>9.6999999999999993</v>
      </c>
    </row>
    <row r="2451" spans="1:2">
      <c r="A2451" s="727">
        <v>43887</v>
      </c>
      <c r="B2451" s="723">
        <v>9</v>
      </c>
    </row>
    <row r="2452" spans="1:2">
      <c r="A2452" s="727">
        <v>43888</v>
      </c>
      <c r="B2452" s="723">
        <v>8.86</v>
      </c>
    </row>
    <row r="2453" spans="1:2">
      <c r="A2453" s="727">
        <v>43889</v>
      </c>
      <c r="B2453" s="723">
        <v>8.57</v>
      </c>
    </row>
    <row r="2454" spans="1:2">
      <c r="A2454" s="727">
        <v>43892</v>
      </c>
      <c r="B2454" s="723">
        <v>9.2899999999999991</v>
      </c>
    </row>
    <row r="2455" spans="1:2">
      <c r="A2455" s="727">
        <v>43893</v>
      </c>
      <c r="B2455" s="723">
        <v>9.11</v>
      </c>
    </row>
    <row r="2456" spans="1:2">
      <c r="A2456" s="727">
        <v>43894</v>
      </c>
      <c r="B2456" s="723">
        <v>8.99</v>
      </c>
    </row>
    <row r="2457" spans="1:2">
      <c r="A2457" s="727">
        <v>43895</v>
      </c>
      <c r="B2457" s="723">
        <v>7.81</v>
      </c>
    </row>
    <row r="2458" spans="1:2">
      <c r="A2458" s="727">
        <v>43896</v>
      </c>
      <c r="B2458" s="723">
        <v>7.61</v>
      </c>
    </row>
    <row r="2459" spans="1:2">
      <c r="A2459" s="727">
        <v>43899</v>
      </c>
      <c r="B2459" s="723">
        <v>6.82</v>
      </c>
    </row>
    <row r="2460" spans="1:2">
      <c r="A2460" s="727">
        <v>43900</v>
      </c>
      <c r="B2460" s="723">
        <v>7.27</v>
      </c>
    </row>
    <row r="2461" spans="1:2">
      <c r="A2461" s="727">
        <v>43901</v>
      </c>
      <c r="B2461" s="723">
        <v>7.09</v>
      </c>
    </row>
    <row r="2462" spans="1:2">
      <c r="A2462" s="727">
        <v>43902</v>
      </c>
      <c r="B2462" s="723">
        <v>5.55</v>
      </c>
    </row>
    <row r="2463" spans="1:2">
      <c r="A2463" s="727">
        <v>43903</v>
      </c>
      <c r="B2463" s="723">
        <v>6.68</v>
      </c>
    </row>
    <row r="2464" spans="1:2">
      <c r="A2464" s="727">
        <v>43906</v>
      </c>
      <c r="B2464" s="723">
        <v>6.08</v>
      </c>
    </row>
    <row r="2465" spans="1:2">
      <c r="A2465" s="727">
        <v>43907</v>
      </c>
      <c r="B2465" s="723">
        <v>5.53</v>
      </c>
    </row>
    <row r="2466" spans="1:2">
      <c r="A2466" s="727">
        <v>43908</v>
      </c>
      <c r="B2466" s="723">
        <v>4.58</v>
      </c>
    </row>
    <row r="2467" spans="1:2">
      <c r="A2467" s="727">
        <v>43909</v>
      </c>
      <c r="B2467" s="723">
        <v>5</v>
      </c>
    </row>
    <row r="2468" spans="1:2">
      <c r="A2468" s="727">
        <v>43910</v>
      </c>
      <c r="B2468" s="723">
        <v>4.5999999999999996</v>
      </c>
    </row>
    <row r="2469" spans="1:2">
      <c r="A2469" s="727">
        <v>43913</v>
      </c>
      <c r="B2469" s="723">
        <v>4.34</v>
      </c>
    </row>
    <row r="2470" spans="1:2">
      <c r="A2470" s="727">
        <v>43914</v>
      </c>
      <c r="B2470" s="723">
        <v>4.3</v>
      </c>
    </row>
    <row r="2471" spans="1:2">
      <c r="A2471" s="727">
        <v>43915</v>
      </c>
      <c r="B2471" s="723">
        <v>4.66</v>
      </c>
    </row>
    <row r="2472" spans="1:2">
      <c r="A2472" s="727">
        <v>43916</v>
      </c>
      <c r="B2472" s="723">
        <v>4.84</v>
      </c>
    </row>
    <row r="2473" spans="1:2">
      <c r="A2473" s="727">
        <v>43917</v>
      </c>
      <c r="B2473" s="723">
        <v>4.5599999999999996</v>
      </c>
    </row>
    <row r="2474" spans="1:2">
      <c r="A2474" s="727">
        <v>43920</v>
      </c>
      <c r="B2474" s="723">
        <v>4.2</v>
      </c>
    </row>
    <row r="2475" spans="1:2">
      <c r="A2475" s="727">
        <v>43921</v>
      </c>
      <c r="B2475" s="723">
        <v>3.86</v>
      </c>
    </row>
    <row r="2476" spans="1:2">
      <c r="A2476" s="727">
        <v>43922</v>
      </c>
      <c r="B2476" s="723">
        <v>3.56</v>
      </c>
    </row>
    <row r="2477" spans="1:2">
      <c r="A2477" s="727">
        <v>43923</v>
      </c>
      <c r="B2477" s="723">
        <v>3.63</v>
      </c>
    </row>
    <row r="2478" spans="1:2">
      <c r="A2478" s="727">
        <v>43924</v>
      </c>
      <c r="B2478" s="723">
        <v>3.36</v>
      </c>
    </row>
    <row r="2479" spans="1:2">
      <c r="A2479" s="727">
        <v>43927</v>
      </c>
      <c r="B2479" s="723">
        <v>3.7</v>
      </c>
    </row>
    <row r="2480" spans="1:2">
      <c r="A2480" s="727">
        <v>43928</v>
      </c>
      <c r="B2480" s="723">
        <v>4.25</v>
      </c>
    </row>
    <row r="2481" spans="1:2">
      <c r="A2481" s="727">
        <v>43929</v>
      </c>
      <c r="B2481" s="723">
        <v>4.6399999999999997</v>
      </c>
    </row>
    <row r="2482" spans="1:2">
      <c r="A2482" s="727">
        <v>43930</v>
      </c>
      <c r="B2482" s="723">
        <v>4.71</v>
      </c>
    </row>
    <row r="2483" spans="1:2">
      <c r="A2483" s="727">
        <v>43934</v>
      </c>
      <c r="B2483" s="723">
        <v>4.96</v>
      </c>
    </row>
    <row r="2484" spans="1:2">
      <c r="A2484" s="727">
        <v>43935</v>
      </c>
      <c r="B2484" s="723">
        <v>5.05</v>
      </c>
    </row>
    <row r="2485" spans="1:2">
      <c r="A2485" s="727">
        <v>43936</v>
      </c>
      <c r="B2485" s="723">
        <v>5.1100000000000003</v>
      </c>
    </row>
    <row r="2486" spans="1:2">
      <c r="A2486" s="727">
        <v>43937</v>
      </c>
      <c r="B2486" s="723">
        <v>5.13</v>
      </c>
    </row>
    <row r="2487" spans="1:2">
      <c r="A2487" s="727">
        <v>43938</v>
      </c>
      <c r="B2487" s="723">
        <v>5.12</v>
      </c>
    </row>
    <row r="2488" spans="1:2">
      <c r="A2488" s="727">
        <v>43941</v>
      </c>
      <c r="B2488" s="723">
        <v>5.19</v>
      </c>
    </row>
    <row r="2489" spans="1:2">
      <c r="A2489" s="727">
        <v>43943</v>
      </c>
      <c r="B2489" s="723">
        <v>5.45</v>
      </c>
    </row>
    <row r="2490" spans="1:2">
      <c r="A2490" s="727">
        <v>43944</v>
      </c>
      <c r="B2490" s="723">
        <v>5.53</v>
      </c>
    </row>
    <row r="2491" spans="1:2">
      <c r="A2491" s="727">
        <v>43945</v>
      </c>
      <c r="B2491" s="723">
        <v>5.23</v>
      </c>
    </row>
    <row r="2492" spans="1:2">
      <c r="A2492" s="727">
        <v>43948</v>
      </c>
      <c r="B2492" s="723">
        <v>5.08</v>
      </c>
    </row>
    <row r="2493" spans="1:2">
      <c r="A2493" s="727">
        <v>43949</v>
      </c>
      <c r="B2493" s="723">
        <v>5.19</v>
      </c>
    </row>
    <row r="2494" spans="1:2">
      <c r="A2494" s="727">
        <v>43950</v>
      </c>
      <c r="B2494" s="723">
        <v>5.1100000000000003</v>
      </c>
    </row>
    <row r="2495" spans="1:2">
      <c r="A2495" s="727">
        <v>43951</v>
      </c>
      <c r="B2495" s="723">
        <v>4.7</v>
      </c>
    </row>
    <row r="2496" spans="1:2">
      <c r="A2496" s="727">
        <v>43955</v>
      </c>
      <c r="B2496" s="723">
        <v>4.57</v>
      </c>
    </row>
    <row r="2497" spans="1:2">
      <c r="A2497" s="727">
        <v>43956</v>
      </c>
      <c r="B2497" s="723">
        <v>4.42</v>
      </c>
    </row>
    <row r="2498" spans="1:2">
      <c r="A2498" s="727">
        <v>43957</v>
      </c>
      <c r="B2498" s="723">
        <v>4.41</v>
      </c>
    </row>
    <row r="2499" spans="1:2">
      <c r="A2499" s="727">
        <v>43958</v>
      </c>
      <c r="B2499" s="723">
        <v>4.09</v>
      </c>
    </row>
    <row r="2500" spans="1:2">
      <c r="A2500" s="727">
        <v>43959</v>
      </c>
      <c r="B2500" s="723">
        <v>4.2</v>
      </c>
    </row>
    <row r="2501" spans="1:2">
      <c r="A2501" s="727">
        <v>43962</v>
      </c>
      <c r="B2501" s="723">
        <v>3.88</v>
      </c>
    </row>
    <row r="2502" spans="1:2">
      <c r="A2502" s="727">
        <v>43963</v>
      </c>
      <c r="B2502" s="723">
        <v>3.75</v>
      </c>
    </row>
    <row r="2503" spans="1:2">
      <c r="A2503" s="727">
        <v>43964</v>
      </c>
      <c r="B2503" s="723">
        <v>3.75</v>
      </c>
    </row>
    <row r="2504" spans="1:2">
      <c r="A2504" s="727">
        <v>43965</v>
      </c>
      <c r="B2504" s="723">
        <v>3.97</v>
      </c>
    </row>
    <row r="2505" spans="1:2">
      <c r="A2505" s="727">
        <v>43966</v>
      </c>
      <c r="B2505" s="723">
        <v>4.37</v>
      </c>
    </row>
    <row r="2506" spans="1:2">
      <c r="A2506" s="727">
        <v>43969</v>
      </c>
      <c r="B2506" s="723">
        <v>4.7300000000000004</v>
      </c>
    </row>
    <row r="2507" spans="1:2">
      <c r="A2507" s="727">
        <v>43970</v>
      </c>
      <c r="B2507" s="723">
        <v>4.51</v>
      </c>
    </row>
    <row r="2508" spans="1:2">
      <c r="A2508" s="727">
        <v>43971</v>
      </c>
      <c r="B2508" s="723">
        <v>4.6399999999999997</v>
      </c>
    </row>
    <row r="2509" spans="1:2">
      <c r="A2509" s="727">
        <v>43972</v>
      </c>
      <c r="B2509" s="723">
        <v>4.8099999999999996</v>
      </c>
    </row>
    <row r="2510" spans="1:2">
      <c r="A2510" s="727">
        <v>43973</v>
      </c>
      <c r="B2510" s="723">
        <v>4.62</v>
      </c>
    </row>
    <row r="2511" spans="1:2">
      <c r="A2511" s="727">
        <v>43976</v>
      </c>
      <c r="B2511" s="723">
        <v>4.7</v>
      </c>
    </row>
    <row r="2512" spans="1:2">
      <c r="A2512" s="727">
        <v>43977</v>
      </c>
      <c r="B2512" s="723">
        <v>4.8499999999999996</v>
      </c>
    </row>
    <row r="2513" spans="1:2">
      <c r="A2513" s="727">
        <v>43978</v>
      </c>
      <c r="B2513" s="723">
        <v>5.4</v>
      </c>
    </row>
    <row r="2514" spans="1:2">
      <c r="A2514" s="727">
        <v>43979</v>
      </c>
      <c r="B2514" s="723">
        <v>5.4</v>
      </c>
    </row>
    <row r="2515" spans="1:2">
      <c r="A2515" s="727">
        <v>43980</v>
      </c>
      <c r="B2515" s="723">
        <v>5.44</v>
      </c>
    </row>
    <row r="2516" spans="1:2">
      <c r="A2516" s="727">
        <v>43983</v>
      </c>
      <c r="B2516" s="723">
        <v>5.64</v>
      </c>
    </row>
    <row r="2517" spans="1:2">
      <c r="A2517" s="727">
        <v>43984</v>
      </c>
      <c r="B2517" s="723">
        <v>5.48</v>
      </c>
    </row>
    <row r="2518" spans="1:2">
      <c r="A2518" s="727">
        <v>43985</v>
      </c>
      <c r="B2518" s="723">
        <v>5.43</v>
      </c>
    </row>
    <row r="2519" spans="1:2">
      <c r="A2519" s="727">
        <v>43986</v>
      </c>
      <c r="B2519" s="723">
        <v>5.74</v>
      </c>
    </row>
    <row r="2520" spans="1:2">
      <c r="A2520" s="727">
        <v>43987</v>
      </c>
      <c r="B2520" s="723">
        <v>5.78</v>
      </c>
    </row>
    <row r="2521" spans="1:2">
      <c r="A2521" s="727">
        <v>43990</v>
      </c>
      <c r="B2521" s="723">
        <v>6.14</v>
      </c>
    </row>
    <row r="2522" spans="1:2">
      <c r="A2522" s="727">
        <v>43991</v>
      </c>
      <c r="B2522" s="723">
        <v>6.03</v>
      </c>
    </row>
    <row r="2523" spans="1:2">
      <c r="A2523" s="727">
        <v>43992</v>
      </c>
      <c r="B2523" s="723">
        <v>5.67</v>
      </c>
    </row>
    <row r="2524" spans="1:2">
      <c r="A2524" s="727">
        <v>43994</v>
      </c>
      <c r="B2524" s="723">
        <v>5.3</v>
      </c>
    </row>
    <row r="2525" spans="1:2">
      <c r="A2525" s="727">
        <v>43997</v>
      </c>
      <c r="B2525" s="723">
        <v>5.27</v>
      </c>
    </row>
    <row r="2526" spans="1:2">
      <c r="A2526" s="727">
        <v>43998</v>
      </c>
      <c r="B2526" s="723">
        <v>5.0999999999999996</v>
      </c>
    </row>
    <row r="2527" spans="1:2">
      <c r="A2527" s="727">
        <v>43999</v>
      </c>
      <c r="B2527" s="723">
        <v>5.32</v>
      </c>
    </row>
    <row r="2528" spans="1:2">
      <c r="A2528" s="727">
        <v>44000</v>
      </c>
      <c r="B2528" s="723">
        <v>5.4</v>
      </c>
    </row>
    <row r="2529" spans="1:2">
      <c r="A2529" s="727">
        <v>44001</v>
      </c>
      <c r="B2529" s="723">
        <v>5.72</v>
      </c>
    </row>
    <row r="2530" spans="1:2">
      <c r="A2530" s="727">
        <v>44004</v>
      </c>
      <c r="B2530" s="723">
        <v>5.65</v>
      </c>
    </row>
    <row r="2531" spans="1:2">
      <c r="A2531" s="727">
        <v>44005</v>
      </c>
      <c r="B2531" s="723">
        <v>5.75</v>
      </c>
    </row>
    <row r="2532" spans="1:2">
      <c r="A2532" s="727">
        <v>44006</v>
      </c>
      <c r="B2532" s="723">
        <v>5.52</v>
      </c>
    </row>
    <row r="2533" spans="1:2">
      <c r="A2533" s="727">
        <v>44007</v>
      </c>
      <c r="B2533" s="723">
        <v>5.46</v>
      </c>
    </row>
    <row r="2534" spans="1:2">
      <c r="A2534" s="727">
        <v>44008</v>
      </c>
      <c r="B2534" s="723">
        <v>5.14</v>
      </c>
    </row>
    <row r="2535" spans="1:2">
      <c r="A2535" s="727">
        <v>44011</v>
      </c>
      <c r="B2535" s="723">
        <v>5.35</v>
      </c>
    </row>
    <row r="2536" spans="1:2">
      <c r="A2536" s="727">
        <v>44012</v>
      </c>
      <c r="B2536" s="723">
        <v>5.4</v>
      </c>
    </row>
    <row r="2537" spans="1:2">
      <c r="A2537" s="727">
        <v>44013</v>
      </c>
      <c r="B2537" s="723">
        <v>5.91</v>
      </c>
    </row>
    <row r="2538" spans="1:2">
      <c r="A2538" s="727">
        <v>44014</v>
      </c>
      <c r="B2538" s="723">
        <v>6.35</v>
      </c>
    </row>
    <row r="2539" spans="1:2">
      <c r="A2539" s="727">
        <v>44015</v>
      </c>
      <c r="B2539" s="723">
        <v>7.17</v>
      </c>
    </row>
    <row r="2540" spans="1:2">
      <c r="A2540" s="727">
        <v>44018</v>
      </c>
      <c r="B2540" s="723">
        <v>7</v>
      </c>
    </row>
    <row r="2541" spans="1:2">
      <c r="A2541" s="727">
        <v>44019</v>
      </c>
      <c r="B2541" s="723">
        <v>7.06</v>
      </c>
    </row>
    <row r="2542" spans="1:2">
      <c r="A2542" s="727">
        <v>44020</v>
      </c>
      <c r="B2542" s="723">
        <v>7.73</v>
      </c>
    </row>
    <row r="2543" spans="1:2">
      <c r="A2543" s="727">
        <v>44021</v>
      </c>
      <c r="B2543" s="723">
        <v>7.53</v>
      </c>
    </row>
    <row r="2544" spans="1:2">
      <c r="A2544" s="727">
        <v>44022</v>
      </c>
      <c r="B2544" s="723">
        <v>7.68</v>
      </c>
    </row>
    <row r="2545" spans="1:2">
      <c r="A2545" s="727">
        <v>44025</v>
      </c>
      <c r="B2545" s="723">
        <v>7.35</v>
      </c>
    </row>
    <row r="2546" spans="1:2">
      <c r="A2546" s="727">
        <v>44026</v>
      </c>
      <c r="B2546" s="723">
        <v>7.48</v>
      </c>
    </row>
    <row r="2547" spans="1:2">
      <c r="A2547" s="727">
        <v>44027</v>
      </c>
      <c r="B2547" s="723">
        <v>7.37</v>
      </c>
    </row>
    <row r="2548" spans="1:2">
      <c r="A2548" s="727">
        <v>44028</v>
      </c>
      <c r="B2548" s="723">
        <v>7.46</v>
      </c>
    </row>
    <row r="2549" spans="1:2">
      <c r="A2549" s="727">
        <v>44029</v>
      </c>
      <c r="B2549" s="723">
        <v>7.49</v>
      </c>
    </row>
    <row r="2550" spans="1:2">
      <c r="A2550" s="727">
        <v>44032</v>
      </c>
      <c r="B2550" s="723">
        <v>7.41</v>
      </c>
    </row>
    <row r="2551" spans="1:2">
      <c r="A2551" s="727">
        <v>44033</v>
      </c>
      <c r="B2551" s="723">
        <v>7.76</v>
      </c>
    </row>
    <row r="2552" spans="1:2">
      <c r="A2552" s="727">
        <v>44034</v>
      </c>
      <c r="B2552" s="723">
        <v>7.7</v>
      </c>
    </row>
    <row r="2553" spans="1:2">
      <c r="A2553" s="727">
        <v>44035</v>
      </c>
      <c r="B2553" s="723">
        <v>7.73</v>
      </c>
    </row>
    <row r="2554" spans="1:2">
      <c r="A2554" s="727">
        <v>44036</v>
      </c>
      <c r="B2554" s="723">
        <v>8</v>
      </c>
    </row>
    <row r="2555" spans="1:2">
      <c r="A2555" s="727">
        <v>44039</v>
      </c>
      <c r="B2555" s="723">
        <v>7.85</v>
      </c>
    </row>
    <row r="2556" spans="1:2">
      <c r="A2556" s="727">
        <v>44040</v>
      </c>
      <c r="B2556" s="723">
        <v>7.81</v>
      </c>
    </row>
    <row r="2557" spans="1:2">
      <c r="A2557" s="727">
        <v>44041</v>
      </c>
      <c r="B2557" s="723">
        <v>7.82</v>
      </c>
    </row>
    <row r="2558" spans="1:2">
      <c r="A2558" s="727">
        <v>44042</v>
      </c>
      <c r="B2558" s="723">
        <v>8</v>
      </c>
    </row>
    <row r="2559" spans="1:2">
      <c r="A2559" s="727">
        <v>44043</v>
      </c>
      <c r="B2559" s="723">
        <v>7.66</v>
      </c>
    </row>
    <row r="2560" spans="1:2">
      <c r="A2560" s="727">
        <v>44046</v>
      </c>
      <c r="B2560" s="723">
        <v>7.44</v>
      </c>
    </row>
    <row r="2561" spans="1:2">
      <c r="A2561" s="727">
        <v>44047</v>
      </c>
      <c r="B2561" s="723">
        <v>7.22</v>
      </c>
    </row>
    <row r="2562" spans="1:2">
      <c r="A2562" s="727">
        <v>44048</v>
      </c>
      <c r="B2562" s="723">
        <v>7.56</v>
      </c>
    </row>
    <row r="2563" spans="1:2">
      <c r="A2563" s="727">
        <v>44049</v>
      </c>
      <c r="B2563" s="723">
        <v>7.08</v>
      </c>
    </row>
    <row r="2564" spans="1:2">
      <c r="A2564" s="727">
        <v>44050</v>
      </c>
      <c r="B2564" s="723">
        <v>6.97</v>
      </c>
    </row>
    <row r="2565" spans="1:2">
      <c r="A2565" s="727">
        <v>44053</v>
      </c>
      <c r="B2565" s="723">
        <v>6.8</v>
      </c>
    </row>
    <row r="2566" spans="1:2">
      <c r="A2566" s="727">
        <v>44054</v>
      </c>
      <c r="B2566" s="723">
        <v>7.11</v>
      </c>
    </row>
    <row r="2567" spans="1:2">
      <c r="A2567" s="727">
        <v>44055</v>
      </c>
      <c r="B2567" s="723">
        <v>6.72</v>
      </c>
    </row>
    <row r="2568" spans="1:2">
      <c r="A2568" s="727">
        <v>44056</v>
      </c>
      <c r="B2568" s="723">
        <v>6.65</v>
      </c>
    </row>
    <row r="2569" spans="1:2">
      <c r="A2569" s="727">
        <v>44057</v>
      </c>
      <c r="B2569" s="723">
        <v>6.94</v>
      </c>
    </row>
    <row r="2570" spans="1:2">
      <c r="A2570" s="727">
        <v>44060</v>
      </c>
      <c r="B2570" s="723">
        <v>6.52</v>
      </c>
    </row>
    <row r="2571" spans="1:2">
      <c r="A2571" s="727">
        <v>44061</v>
      </c>
      <c r="B2571" s="723">
        <v>6.84</v>
      </c>
    </row>
    <row r="2572" spans="1:2">
      <c r="A2572" s="727">
        <v>44062</v>
      </c>
      <c r="B2572" s="723">
        <v>6.53</v>
      </c>
    </row>
    <row r="2573" spans="1:2">
      <c r="A2573" s="727">
        <v>44063</v>
      </c>
      <c r="B2573" s="723">
        <v>6.91</v>
      </c>
    </row>
    <row r="2574" spans="1:2">
      <c r="A2574" s="727">
        <v>44064</v>
      </c>
      <c r="B2574" s="723">
        <v>6.99</v>
      </c>
    </row>
    <row r="2575" spans="1:2">
      <c r="A2575" s="727">
        <v>44067</v>
      </c>
      <c r="B2575" s="723">
        <v>7.12</v>
      </c>
    </row>
    <row r="2576" spans="1:2">
      <c r="A2576" s="727">
        <v>44068</v>
      </c>
      <c r="B2576" s="723">
        <v>7.23</v>
      </c>
    </row>
    <row r="2577" spans="1:2">
      <c r="A2577" s="727">
        <v>44069</v>
      </c>
      <c r="B2577" s="723">
        <v>6.79</v>
      </c>
    </row>
    <row r="2578" spans="1:2">
      <c r="A2578" s="727">
        <v>44070</v>
      </c>
      <c r="B2578" s="723">
        <v>6.59</v>
      </c>
    </row>
    <row r="2579" spans="1:2">
      <c r="A2579" s="727">
        <v>44071</v>
      </c>
      <c r="B2579" s="723">
        <v>6.73</v>
      </c>
    </row>
    <row r="2580" spans="1:2">
      <c r="A2580" s="727">
        <v>44074</v>
      </c>
      <c r="B2580" s="723">
        <v>6.84</v>
      </c>
    </row>
    <row r="2581" spans="1:2">
      <c r="A2581" s="727">
        <v>44075</v>
      </c>
      <c r="B2581" s="723">
        <v>6.95</v>
      </c>
    </row>
    <row r="2582" spans="1:2">
      <c r="A2582" s="727">
        <v>44076</v>
      </c>
      <c r="B2582" s="723">
        <v>7.06</v>
      </c>
    </row>
    <row r="2583" spans="1:2">
      <c r="A2583" s="727">
        <v>44077</v>
      </c>
      <c r="B2583" s="723">
        <v>6.86</v>
      </c>
    </row>
    <row r="2584" spans="1:2">
      <c r="A2584" s="727">
        <v>44078</v>
      </c>
      <c r="B2584" s="723">
        <v>7.35</v>
      </c>
    </row>
    <row r="2585" spans="1:2">
      <c r="A2585" s="727">
        <v>44082</v>
      </c>
      <c r="B2585" s="723">
        <v>7</v>
      </c>
    </row>
    <row r="2586" spans="1:2">
      <c r="A2586" s="727">
        <v>44083</v>
      </c>
      <c r="B2586" s="723">
        <v>6.94</v>
      </c>
    </row>
    <row r="2587" spans="1:2">
      <c r="A2587" s="727">
        <v>44084</v>
      </c>
      <c r="B2587" s="723">
        <v>6.91</v>
      </c>
    </row>
    <row r="2588" spans="1:2">
      <c r="A2588" s="727">
        <v>44085</v>
      </c>
      <c r="B2588" s="723">
        <v>7.01</v>
      </c>
    </row>
    <row r="2589" spans="1:2">
      <c r="A2589" s="727">
        <v>44088</v>
      </c>
      <c r="B2589" s="723">
        <v>6.97</v>
      </c>
    </row>
    <row r="2590" spans="1:2">
      <c r="A2590" s="727">
        <v>44089</v>
      </c>
      <c r="B2590" s="723">
        <v>6.71</v>
      </c>
    </row>
    <row r="2591" spans="1:2">
      <c r="A2591" s="727">
        <v>44090</v>
      </c>
      <c r="B2591" s="723">
        <v>6.7</v>
      </c>
    </row>
    <row r="2592" spans="1:2">
      <c r="A2592" s="727">
        <v>44091</v>
      </c>
      <c r="B2592" s="723">
        <v>6.67</v>
      </c>
    </row>
    <row r="2593" spans="1:2">
      <c r="A2593" s="727">
        <v>44092</v>
      </c>
      <c r="B2593" s="723">
        <v>6.53</v>
      </c>
    </row>
    <row r="2594" spans="1:2">
      <c r="A2594" s="727">
        <v>44095</v>
      </c>
      <c r="B2594" s="723">
        <v>6.1</v>
      </c>
    </row>
    <row r="2595" spans="1:2">
      <c r="A2595" s="727">
        <v>44096</v>
      </c>
      <c r="B2595" s="723">
        <v>6.26</v>
      </c>
    </row>
    <row r="2596" spans="1:2">
      <c r="A2596" s="727">
        <v>44097</v>
      </c>
      <c r="B2596" s="723">
        <v>6</v>
      </c>
    </row>
    <row r="2597" spans="1:2">
      <c r="A2597" s="727">
        <v>44098</v>
      </c>
      <c r="B2597" s="723">
        <v>6.07</v>
      </c>
    </row>
    <row r="2598" spans="1:2">
      <c r="A2598" s="727">
        <v>44099</v>
      </c>
      <c r="B2598" s="723">
        <v>6.03</v>
      </c>
    </row>
    <row r="2599" spans="1:2">
      <c r="A2599" s="727">
        <v>44102</v>
      </c>
      <c r="B2599" s="723">
        <v>5.75</v>
      </c>
    </row>
    <row r="2600" spans="1:2">
      <c r="A2600" s="727">
        <v>44103</v>
      </c>
      <c r="B2600" s="723">
        <v>5.64</v>
      </c>
    </row>
    <row r="2601" spans="1:2">
      <c r="A2601" s="727">
        <v>44104</v>
      </c>
      <c r="B2601" s="723">
        <v>5.64</v>
      </c>
    </row>
    <row r="2602" spans="1:2">
      <c r="A2602" s="727">
        <v>44105</v>
      </c>
      <c r="B2602" s="723">
        <v>6.01</v>
      </c>
    </row>
    <row r="2603" spans="1:2">
      <c r="A2603" s="727">
        <v>44106</v>
      </c>
      <c r="B2603" s="723">
        <v>5.8</v>
      </c>
    </row>
    <row r="2604" spans="1:2">
      <c r="A2604" s="727">
        <v>44109</v>
      </c>
      <c r="B2604" s="723">
        <v>5.86</v>
      </c>
    </row>
    <row r="2605" spans="1:2">
      <c r="A2605" s="727">
        <v>44110</v>
      </c>
      <c r="B2605" s="723">
        <v>6.09</v>
      </c>
    </row>
    <row r="2606" spans="1:2">
      <c r="A2606" s="727">
        <v>44111</v>
      </c>
      <c r="B2606" s="723">
        <v>5.87</v>
      </c>
    </row>
    <row r="2607" spans="1:2">
      <c r="A2607" s="727">
        <v>44112</v>
      </c>
      <c r="B2607" s="723">
        <v>5.91</v>
      </c>
    </row>
    <row r="2608" spans="1:2">
      <c r="A2608" s="727">
        <v>44113</v>
      </c>
      <c r="B2608" s="723">
        <v>6.1</v>
      </c>
    </row>
    <row r="2609" spans="1:2">
      <c r="A2609" s="727">
        <v>44117</v>
      </c>
      <c r="B2609" s="723">
        <v>6.15</v>
      </c>
    </row>
    <row r="2610" spans="1:2">
      <c r="A2610" s="727">
        <v>44118</v>
      </c>
      <c r="B2610" s="723">
        <v>6.12</v>
      </c>
    </row>
    <row r="2611" spans="1:2">
      <c r="A2611" s="727">
        <v>44119</v>
      </c>
      <c r="B2611" s="723">
        <v>6.34</v>
      </c>
    </row>
    <row r="2612" spans="1:2">
      <c r="A2612" s="727">
        <v>44120</v>
      </c>
      <c r="B2612" s="723">
        <v>6.65</v>
      </c>
    </row>
    <row r="2613" spans="1:2">
      <c r="A2613" s="727">
        <v>44123</v>
      </c>
      <c r="B2613" s="723">
        <v>6.58</v>
      </c>
    </row>
    <row r="2614" spans="1:2">
      <c r="A2614" s="727">
        <v>44124</v>
      </c>
      <c r="B2614" s="723">
        <v>6.52</v>
      </c>
    </row>
    <row r="2615" spans="1:2">
      <c r="A2615" s="727">
        <v>44125</v>
      </c>
      <c r="B2615" s="723">
        <v>6.26</v>
      </c>
    </row>
    <row r="2616" spans="1:2">
      <c r="A2616" s="727">
        <v>44126</v>
      </c>
      <c r="B2616" s="723">
        <v>6</v>
      </c>
    </row>
    <row r="2617" spans="1:2">
      <c r="A2617" s="727">
        <v>44127</v>
      </c>
      <c r="B2617" s="723">
        <v>6.38</v>
      </c>
    </row>
    <row r="2618" spans="1:2">
      <c r="A2618" s="727">
        <v>44130</v>
      </c>
      <c r="B2618" s="723">
        <v>6.13</v>
      </c>
    </row>
    <row r="2619" spans="1:2">
      <c r="A2619" s="727">
        <v>44131</v>
      </c>
      <c r="B2619" s="723">
        <v>5.83</v>
      </c>
    </row>
    <row r="2620" spans="1:2">
      <c r="A2620" s="727">
        <v>44132</v>
      </c>
      <c r="B2620" s="723">
        <v>5.34</v>
      </c>
    </row>
    <row r="2621" spans="1:2">
      <c r="A2621" s="727">
        <v>44133</v>
      </c>
      <c r="B2621" s="723">
        <v>5.37</v>
      </c>
    </row>
    <row r="2622" spans="1:2">
      <c r="A2622" s="727">
        <v>44134</v>
      </c>
      <c r="B2622" s="723">
        <v>5.08</v>
      </c>
    </row>
    <row r="2623" spans="1:2">
      <c r="A2623" s="727">
        <v>44138</v>
      </c>
      <c r="B2623" s="723">
        <v>5.09</v>
      </c>
    </row>
    <row r="2624" spans="1:2">
      <c r="A2624" s="727">
        <v>44139</v>
      </c>
      <c r="B2624" s="723">
        <v>5.3</v>
      </c>
    </row>
    <row r="2625" spans="1:2">
      <c r="A2625" s="727">
        <v>44140</v>
      </c>
      <c r="B2625" s="723">
        <v>5.5</v>
      </c>
    </row>
    <row r="2626" spans="1:2">
      <c r="A2626" s="727">
        <v>44141</v>
      </c>
      <c r="B2626" s="723">
        <v>6.03</v>
      </c>
    </row>
    <row r="2627" spans="1:2">
      <c r="A2627" s="727">
        <v>44144</v>
      </c>
      <c r="B2627" s="723">
        <v>5.88</v>
      </c>
    </row>
    <row r="2628" spans="1:2">
      <c r="A2628" s="727">
        <v>44145</v>
      </c>
      <c r="B2628" s="723">
        <v>6.03</v>
      </c>
    </row>
    <row r="2629" spans="1:2">
      <c r="A2629" s="727">
        <v>44146</v>
      </c>
      <c r="B2629" s="723">
        <v>6.04</v>
      </c>
    </row>
    <row r="2630" spans="1:2">
      <c r="A2630" s="727">
        <v>44147</v>
      </c>
      <c r="B2630" s="723">
        <v>5.73</v>
      </c>
    </row>
    <row r="2631" spans="1:2">
      <c r="A2631" s="727">
        <v>44148</v>
      </c>
      <c r="B2631" s="723">
        <v>5.85</v>
      </c>
    </row>
    <row r="2632" spans="1:2">
      <c r="A2632" s="727">
        <v>44151</v>
      </c>
      <c r="B2632" s="723">
        <v>6.1</v>
      </c>
    </row>
    <row r="2633" spans="1:2">
      <c r="A2633" s="727">
        <v>44152</v>
      </c>
      <c r="B2633" s="723">
        <v>6.08</v>
      </c>
    </row>
    <row r="2634" spans="1:2">
      <c r="A2634" s="727">
        <v>44153</v>
      </c>
      <c r="B2634" s="723">
        <v>6.1</v>
      </c>
    </row>
    <row r="2635" spans="1:2">
      <c r="A2635" s="727">
        <v>44154</v>
      </c>
      <c r="B2635" s="723">
        <v>6.1</v>
      </c>
    </row>
    <row r="2636" spans="1:2">
      <c r="A2636" s="727">
        <v>44155</v>
      </c>
      <c r="B2636" s="723">
        <v>6.25</v>
      </c>
    </row>
    <row r="2637" spans="1:2">
      <c r="A2637" s="727">
        <v>44158</v>
      </c>
      <c r="B2637" s="723">
        <v>6.15</v>
      </c>
    </row>
    <row r="2638" spans="1:2">
      <c r="A2638" s="727">
        <v>44159</v>
      </c>
      <c r="B2638" s="723">
        <v>6.54</v>
      </c>
    </row>
    <row r="2639" spans="1:2">
      <c r="A2639" s="727">
        <v>44160</v>
      </c>
      <c r="B2639" s="723">
        <v>6.61</v>
      </c>
    </row>
    <row r="2640" spans="1:2">
      <c r="A2640" s="727">
        <v>44161</v>
      </c>
      <c r="B2640" s="723">
        <v>6.61</v>
      </c>
    </row>
    <row r="2641" spans="1:2">
      <c r="A2641" s="727">
        <v>44162</v>
      </c>
      <c r="B2641" s="723">
        <v>6.54</v>
      </c>
    </row>
    <row r="2642" spans="1:2">
      <c r="A2642" s="727">
        <v>44165</v>
      </c>
      <c r="B2642" s="723">
        <v>6.43</v>
      </c>
    </row>
    <row r="2643" spans="1:2">
      <c r="A2643" s="727">
        <v>44166</v>
      </c>
      <c r="B2643" s="723">
        <v>6.42</v>
      </c>
    </row>
    <row r="2644" spans="1:2">
      <c r="A2644" s="727">
        <v>44167</v>
      </c>
      <c r="B2644" s="723">
        <v>6.87</v>
      </c>
    </row>
    <row r="2645" spans="1:2">
      <c r="A2645" s="727">
        <v>44168</v>
      </c>
      <c r="B2645" s="723">
        <v>6.77</v>
      </c>
    </row>
    <row r="2646" spans="1:2">
      <c r="A2646" s="727">
        <v>44169</v>
      </c>
      <c r="B2646" s="723">
        <v>6.8</v>
      </c>
    </row>
    <row r="2647" spans="1:2">
      <c r="A2647" s="727">
        <v>44172</v>
      </c>
      <c r="B2647" s="723">
        <v>7.07</v>
      </c>
    </row>
    <row r="2648" spans="1:2">
      <c r="A2648" s="727">
        <v>44173</v>
      </c>
      <c r="B2648" s="723">
        <v>7.08</v>
      </c>
    </row>
    <row r="2649" spans="1:2">
      <c r="A2649" s="727">
        <v>44174</v>
      </c>
      <c r="B2649" s="723">
        <v>6.92</v>
      </c>
    </row>
    <row r="2650" spans="1:2">
      <c r="A2650" s="727">
        <v>44175</v>
      </c>
      <c r="B2650" s="723">
        <v>6.85</v>
      </c>
    </row>
    <row r="2651" spans="1:2">
      <c r="A2651" s="727">
        <v>44176</v>
      </c>
      <c r="B2651" s="723">
        <v>6.97</v>
      </c>
    </row>
    <row r="2652" spans="1:2">
      <c r="A2652" s="727">
        <v>44179</v>
      </c>
      <c r="B2652" s="723">
        <v>6.75</v>
      </c>
    </row>
    <row r="2653" spans="1:2">
      <c r="A2653" s="727">
        <v>44180</v>
      </c>
      <c r="B2653" s="723">
        <v>6.89</v>
      </c>
    </row>
    <row r="2654" spans="1:2">
      <c r="A2654" s="727">
        <v>44181</v>
      </c>
      <c r="B2654" s="723">
        <v>6.8</v>
      </c>
    </row>
    <row r="2655" spans="1:2">
      <c r="A2655" s="727">
        <v>44182</v>
      </c>
      <c r="B2655" s="723">
        <v>6.65</v>
      </c>
    </row>
    <row r="2656" spans="1:2">
      <c r="A2656" s="727">
        <v>44183</v>
      </c>
      <c r="B2656" s="723">
        <v>6.66</v>
      </c>
    </row>
    <row r="2657" spans="1:2">
      <c r="A2657" s="727">
        <v>44186</v>
      </c>
      <c r="B2657" s="723">
        <v>6.43</v>
      </c>
    </row>
    <row r="2658" spans="1:2">
      <c r="A2658" s="727">
        <v>44187</v>
      </c>
      <c r="B2658" s="723">
        <v>6.16</v>
      </c>
    </row>
    <row r="2659" spans="1:2">
      <c r="A2659" s="727">
        <v>44188</v>
      </c>
      <c r="B2659" s="723">
        <v>6.21</v>
      </c>
    </row>
    <row r="2660" spans="1:2">
      <c r="A2660" s="727">
        <v>44193</v>
      </c>
      <c r="B2660" s="723">
        <v>6.19</v>
      </c>
    </row>
    <row r="2661" spans="1:2">
      <c r="A2661" s="727">
        <v>44194</v>
      </c>
      <c r="B2661" s="723">
        <v>6.23</v>
      </c>
    </row>
    <row r="2662" spans="1:2">
      <c r="A2662" s="727">
        <v>44195</v>
      </c>
      <c r="B2662" s="723">
        <v>6.15</v>
      </c>
    </row>
    <row r="2663" spans="1:2">
      <c r="A2663" s="727">
        <v>44200</v>
      </c>
      <c r="B2663" s="723">
        <v>6.11</v>
      </c>
    </row>
    <row r="2664" spans="1:2">
      <c r="A2664" s="727">
        <v>44201</v>
      </c>
      <c r="B2664" s="723">
        <v>6.04</v>
      </c>
    </row>
    <row r="2665" spans="1:2">
      <c r="A2665" s="727">
        <v>44202</v>
      </c>
      <c r="B2665" s="723">
        <v>6.02</v>
      </c>
    </row>
    <row r="2666" spans="1:2">
      <c r="A2666" s="727">
        <v>44203</v>
      </c>
      <c r="B2666" s="723">
        <v>5.95</v>
      </c>
    </row>
    <row r="2667" spans="1:2">
      <c r="A2667" s="727">
        <v>44204</v>
      </c>
      <c r="B2667" s="723">
        <v>6.25</v>
      </c>
    </row>
    <row r="2668" spans="1:2">
      <c r="A2668" s="727">
        <v>44207</v>
      </c>
      <c r="B2668" s="723">
        <v>6.31</v>
      </c>
    </row>
    <row r="2669" spans="1:2">
      <c r="A2669" s="727">
        <v>44208</v>
      </c>
      <c r="B2669" s="723">
        <v>6.51</v>
      </c>
    </row>
    <row r="2670" spans="1:2">
      <c r="A2670" s="727">
        <v>44209</v>
      </c>
      <c r="B2670" s="723">
        <v>6.45</v>
      </c>
    </row>
    <row r="2671" spans="1:2">
      <c r="A2671" s="727">
        <v>44210</v>
      </c>
      <c r="B2671" s="723">
        <v>6.46</v>
      </c>
    </row>
    <row r="2672" spans="1:2">
      <c r="A2672" s="727">
        <v>44211</v>
      </c>
      <c r="B2672" s="723">
        <v>6.23</v>
      </c>
    </row>
    <row r="2673" spans="1:2">
      <c r="A2673" s="727">
        <v>44214</v>
      </c>
      <c r="B2673" s="723">
        <v>6.21</v>
      </c>
    </row>
    <row r="2674" spans="1:2">
      <c r="A2674" s="727">
        <v>44215</v>
      </c>
      <c r="B2674" s="723">
        <v>6.14</v>
      </c>
    </row>
    <row r="2675" spans="1:2">
      <c r="A2675" s="727">
        <v>44216</v>
      </c>
      <c r="B2675" s="723">
        <v>6.32</v>
      </c>
    </row>
    <row r="2676" spans="1:2">
      <c r="A2676" s="727">
        <v>44217</v>
      </c>
      <c r="B2676" s="723">
        <v>6.05</v>
      </c>
    </row>
    <row r="2677" spans="1:2">
      <c r="A2677" s="727">
        <v>44218</v>
      </c>
      <c r="B2677" s="723">
        <v>5.96</v>
      </c>
    </row>
    <row r="2678" spans="1:2">
      <c r="A2678" s="727">
        <v>44222</v>
      </c>
      <c r="B2678" s="723">
        <v>5.86</v>
      </c>
    </row>
    <row r="2679" spans="1:2">
      <c r="A2679" s="727">
        <v>44223</v>
      </c>
      <c r="B2679" s="723">
        <v>5.83</v>
      </c>
    </row>
    <row r="2680" spans="1:2">
      <c r="A2680" s="727">
        <v>44224</v>
      </c>
      <c r="B2680" s="723">
        <v>5.94</v>
      </c>
    </row>
    <row r="2681" spans="1:2">
      <c r="A2681" s="727">
        <v>44225</v>
      </c>
      <c r="B2681" s="723">
        <v>5.75</v>
      </c>
    </row>
    <row r="2682" spans="1:2">
      <c r="A2682" s="727">
        <v>44228</v>
      </c>
      <c r="B2682" s="723">
        <v>5.66</v>
      </c>
    </row>
    <row r="2683" spans="1:2">
      <c r="A2683" s="727">
        <v>44229</v>
      </c>
      <c r="B2683" s="723">
        <v>6.09</v>
      </c>
    </row>
    <row r="2684" spans="1:2">
      <c r="A2684" s="727">
        <v>44230</v>
      </c>
      <c r="B2684" s="723">
        <v>6.2</v>
      </c>
    </row>
    <row r="2685" spans="1:2">
      <c r="A2685" s="727">
        <v>44231</v>
      </c>
      <c r="B2685" s="723">
        <v>6.17</v>
      </c>
    </row>
    <row r="2686" spans="1:2">
      <c r="A2686" s="727">
        <v>44232</v>
      </c>
      <c r="B2686" s="723">
        <v>6.17</v>
      </c>
    </row>
    <row r="2687" spans="1:2">
      <c r="A2687" s="727">
        <v>44235</v>
      </c>
      <c r="B2687" s="723">
        <v>6.21</v>
      </c>
    </row>
    <row r="2688" spans="1:2">
      <c r="A2688" s="727">
        <v>44236</v>
      </c>
      <c r="B2688" s="723">
        <v>6.2</v>
      </c>
    </row>
    <row r="2689" spans="1:2">
      <c r="A2689" s="727">
        <v>44237</v>
      </c>
      <c r="B2689" s="723">
        <v>5.94</v>
      </c>
    </row>
    <row r="2690" spans="1:2">
      <c r="A2690" s="727">
        <v>44238</v>
      </c>
      <c r="B2690" s="723">
        <v>5.95</v>
      </c>
    </row>
    <row r="2691" spans="1:2">
      <c r="A2691" s="727">
        <v>44239</v>
      </c>
      <c r="B2691" s="723">
        <v>6.15</v>
      </c>
    </row>
    <row r="2692" spans="1:2">
      <c r="A2692" s="727">
        <v>44244</v>
      </c>
      <c r="B2692" s="723">
        <v>6.02</v>
      </c>
    </row>
    <row r="2693" spans="1:2">
      <c r="A2693" s="727">
        <v>44245</v>
      </c>
      <c r="B2693" s="723">
        <v>6.08</v>
      </c>
    </row>
    <row r="2694" spans="1:2">
      <c r="A2694" s="727">
        <v>44246</v>
      </c>
      <c r="B2694" s="723">
        <v>5.88</v>
      </c>
    </row>
    <row r="2695" spans="1:2">
      <c r="A2695" s="727">
        <v>44249</v>
      </c>
      <c r="B2695" s="723">
        <v>5.73</v>
      </c>
    </row>
    <row r="2696" spans="1:2">
      <c r="A2696" s="727">
        <v>44250</v>
      </c>
      <c r="B2696" s="723">
        <v>5.81</v>
      </c>
    </row>
    <row r="2697" spans="1:2">
      <c r="A2697" s="727">
        <v>44251</v>
      </c>
      <c r="B2697" s="723">
        <v>5.71</v>
      </c>
    </row>
    <row r="2698" spans="1:2">
      <c r="A2698" s="727">
        <v>44252</v>
      </c>
      <c r="B2698" s="723">
        <v>5.56</v>
      </c>
    </row>
    <row r="2699" spans="1:2">
      <c r="A2699" s="727">
        <v>44253</v>
      </c>
      <c r="B2699" s="723">
        <v>5.42</v>
      </c>
    </row>
    <row r="2700" spans="1:2">
      <c r="A2700" s="727">
        <v>44256</v>
      </c>
      <c r="B2700" s="723">
        <v>5.12</v>
      </c>
    </row>
    <row r="2701" spans="1:2">
      <c r="A2701" s="727">
        <v>44257</v>
      </c>
      <c r="B2701" s="723">
        <v>5.29</v>
      </c>
    </row>
    <row r="2702" spans="1:2">
      <c r="A2702" s="727">
        <v>44258</v>
      </c>
      <c r="B2702" s="723">
        <v>5.13</v>
      </c>
    </row>
    <row r="2703" spans="1:2">
      <c r="A2703" s="727">
        <v>44259</v>
      </c>
      <c r="B2703" s="723">
        <v>5.12</v>
      </c>
    </row>
    <row r="2704" spans="1:2">
      <c r="A2704" s="727">
        <v>44260</v>
      </c>
      <c r="B2704" s="723">
        <v>5.41</v>
      </c>
    </row>
    <row r="2705" spans="1:2">
      <c r="A2705" s="727">
        <v>44263</v>
      </c>
      <c r="B2705" s="723">
        <v>5.07</v>
      </c>
    </row>
    <row r="2706" spans="1:2">
      <c r="A2706" s="727">
        <v>44264</v>
      </c>
      <c r="B2706" s="723">
        <v>4.9400000000000004</v>
      </c>
    </row>
    <row r="2707" spans="1:2">
      <c r="A2707" s="727">
        <v>44265</v>
      </c>
      <c r="B2707" s="723">
        <v>5.25</v>
      </c>
    </row>
    <row r="2708" spans="1:2">
      <c r="A2708" s="727">
        <v>44266</v>
      </c>
      <c r="B2708" s="723">
        <v>5.6</v>
      </c>
    </row>
    <row r="2709" spans="1:2">
      <c r="A2709" s="727">
        <v>44267</v>
      </c>
      <c r="B2709" s="723">
        <v>5.78</v>
      </c>
    </row>
    <row r="2710" spans="1:2">
      <c r="A2710" s="727">
        <v>44270</v>
      </c>
      <c r="B2710" s="723">
        <v>5.63</v>
      </c>
    </row>
    <row r="2711" spans="1:2">
      <c r="A2711" s="727">
        <v>44271</v>
      </c>
      <c r="B2711" s="723">
        <v>5.58</v>
      </c>
    </row>
    <row r="2712" spans="1:2">
      <c r="A2712" s="727">
        <v>44272</v>
      </c>
      <c r="B2712" s="723">
        <v>5.69</v>
      </c>
    </row>
    <row r="2713" spans="1:2">
      <c r="A2713" s="727">
        <v>44273</v>
      </c>
      <c r="B2713" s="723">
        <v>5.99</v>
      </c>
    </row>
    <row r="2714" spans="1:2">
      <c r="A2714" s="727">
        <v>44274</v>
      </c>
      <c r="B2714" s="723">
        <v>6.6</v>
      </c>
    </row>
    <row r="2715" spans="1:2">
      <c r="A2715" s="727">
        <v>44277</v>
      </c>
      <c r="B2715" s="723">
        <v>6.76</v>
      </c>
    </row>
    <row r="2716" spans="1:2">
      <c r="A2716" s="727">
        <v>44278</v>
      </c>
      <c r="B2716" s="723">
        <v>6.5</v>
      </c>
    </row>
    <row r="2717" spans="1:2">
      <c r="A2717" s="727">
        <v>44279</v>
      </c>
      <c r="B2717" s="723">
        <v>6.39</v>
      </c>
    </row>
    <row r="2718" spans="1:2">
      <c r="A2718" s="727">
        <v>44280</v>
      </c>
      <c r="B2718" s="723">
        <v>6.56</v>
      </c>
    </row>
    <row r="2719" spans="1:2">
      <c r="A2719" s="727">
        <v>44281</v>
      </c>
      <c r="B2719" s="723">
        <v>6.66</v>
      </c>
    </row>
    <row r="2720" spans="1:2">
      <c r="A2720" s="727">
        <v>44284</v>
      </c>
      <c r="B2720" s="723">
        <v>6.65</v>
      </c>
    </row>
    <row r="2721" spans="1:2">
      <c r="A2721" s="727">
        <v>44285</v>
      </c>
      <c r="B2721" s="723">
        <v>6.66</v>
      </c>
    </row>
    <row r="2722" spans="1:2">
      <c r="A2722" s="727">
        <v>44286</v>
      </c>
      <c r="B2722" s="723">
        <v>6.63</v>
      </c>
    </row>
    <row r="2723" spans="1:2">
      <c r="A2723" s="727">
        <v>44287</v>
      </c>
      <c r="B2723" s="723">
        <v>6.55</v>
      </c>
    </row>
    <row r="2724" spans="1:2">
      <c r="A2724" s="727">
        <v>44291</v>
      </c>
      <c r="B2724" s="723">
        <v>7.11</v>
      </c>
    </row>
    <row r="2725" spans="1:2">
      <c r="A2725" s="727">
        <v>44292</v>
      </c>
      <c r="B2725" s="723">
        <v>7.04</v>
      </c>
    </row>
    <row r="2726" spans="1:2">
      <c r="A2726" s="727">
        <v>44293</v>
      </c>
      <c r="B2726" s="723">
        <v>7.27</v>
      </c>
    </row>
    <row r="2727" spans="1:2">
      <c r="A2727" s="727">
        <v>44294</v>
      </c>
      <c r="B2727" s="723">
        <v>7.15</v>
      </c>
    </row>
    <row r="2728" spans="1:2">
      <c r="A2728" s="727">
        <v>44295</v>
      </c>
      <c r="B2728" s="723">
        <v>7.46</v>
      </c>
    </row>
    <row r="2729" spans="1:2">
      <c r="A2729" s="727">
        <v>44298</v>
      </c>
      <c r="B2729" s="723">
        <v>7.4</v>
      </c>
    </row>
    <row r="2730" spans="1:2">
      <c r="A2730" s="727">
        <v>44299</v>
      </c>
      <c r="B2730" s="723">
        <v>7.47</v>
      </c>
    </row>
    <row r="2731" spans="1:2">
      <c r="A2731" s="727">
        <v>44300</v>
      </c>
      <c r="B2731" s="723">
        <v>7.79</v>
      </c>
    </row>
    <row r="2732" spans="1:2">
      <c r="A2732" s="727">
        <v>44301</v>
      </c>
      <c r="B2732" s="723">
        <v>7.79</v>
      </c>
    </row>
    <row r="2733" spans="1:2">
      <c r="A2733" s="727">
        <v>44302</v>
      </c>
      <c r="B2733" s="723">
        <v>7.7</v>
      </c>
    </row>
    <row r="2734" spans="1:2">
      <c r="A2734" s="727">
        <v>44305</v>
      </c>
      <c r="B2734" s="723">
        <v>7.93</v>
      </c>
    </row>
    <row r="2735" spans="1:2">
      <c r="A2735" s="727">
        <v>44306</v>
      </c>
      <c r="B2735" s="723">
        <v>7.89</v>
      </c>
    </row>
    <row r="2736" spans="1:2">
      <c r="A2736" s="727">
        <v>44308</v>
      </c>
      <c r="B2736" s="723">
        <v>7.88</v>
      </c>
    </row>
    <row r="2737" spans="1:2">
      <c r="A2737" s="727">
        <v>44309</v>
      </c>
      <c r="B2737" s="723">
        <v>7.82</v>
      </c>
    </row>
    <row r="2738" spans="1:2">
      <c r="A2738" s="727">
        <v>44312</v>
      </c>
      <c r="B2738" s="723">
        <v>8.0299999999999994</v>
      </c>
    </row>
    <row r="2739" spans="1:2">
      <c r="A2739" s="727">
        <v>44313</v>
      </c>
      <c r="B2739" s="723">
        <v>7.8</v>
      </c>
    </row>
    <row r="2740" spans="1:2">
      <c r="A2740" s="727">
        <v>44314</v>
      </c>
      <c r="B2740" s="723">
        <v>7.55</v>
      </c>
    </row>
    <row r="2741" spans="1:2">
      <c r="A2741" s="727">
        <v>44315</v>
      </c>
      <c r="B2741" s="723">
        <v>8.0299999999999994</v>
      </c>
    </row>
    <row r="2742" spans="1:2">
      <c r="A2742" s="727">
        <v>44316</v>
      </c>
      <c r="B2742" s="723">
        <v>8.07</v>
      </c>
    </row>
    <row r="2743" spans="1:2">
      <c r="A2743" s="727">
        <v>44319</v>
      </c>
      <c r="B2743" s="723">
        <v>8.6999999999999993</v>
      </c>
    </row>
    <row r="2744" spans="1:2">
      <c r="A2744" s="727">
        <v>44320</v>
      </c>
      <c r="B2744" s="723">
        <v>8.34</v>
      </c>
    </row>
    <row r="2745" spans="1:2">
      <c r="A2745" s="727">
        <v>44321</v>
      </c>
      <c r="B2745" s="723">
        <v>8.36</v>
      </c>
    </row>
    <row r="2746" spans="1:2">
      <c r="A2746" s="727">
        <v>44322</v>
      </c>
      <c r="B2746" s="723">
        <v>8.61</v>
      </c>
    </row>
    <row r="2747" spans="1:2">
      <c r="A2747" s="727">
        <v>44323</v>
      </c>
      <c r="B2747" s="723">
        <v>9.1999999999999993</v>
      </c>
    </row>
    <row r="2748" spans="1:2">
      <c r="A2748" s="727">
        <v>44326</v>
      </c>
      <c r="B2748" s="723">
        <v>8.92</v>
      </c>
    </row>
    <row r="2749" spans="1:2">
      <c r="A2749" s="727">
        <v>44327</v>
      </c>
      <c r="B2749" s="723">
        <v>8.81</v>
      </c>
    </row>
    <row r="2750" spans="1:2">
      <c r="A2750" s="727">
        <v>44328</v>
      </c>
      <c r="B2750" s="723">
        <v>9.19</v>
      </c>
    </row>
    <row r="2751" spans="1:2">
      <c r="A2751" s="727">
        <v>44329</v>
      </c>
      <c r="B2751" s="723">
        <v>8.5399999999999991</v>
      </c>
    </row>
    <row r="2752" spans="1:2">
      <c r="A2752" s="727">
        <v>44330</v>
      </c>
      <c r="B2752" s="723">
        <v>8.3000000000000007</v>
      </c>
    </row>
    <row r="2753" spans="1:2">
      <c r="A2753" s="727">
        <v>44333</v>
      </c>
      <c r="B2753" s="723">
        <v>8.64</v>
      </c>
    </row>
    <row r="2754" spans="1:2">
      <c r="A2754" s="727">
        <v>44334</v>
      </c>
      <c r="B2754" s="723">
        <v>8.73</v>
      </c>
    </row>
    <row r="2755" spans="1:2">
      <c r="A2755" s="727">
        <v>44335</v>
      </c>
      <c r="B2755" s="723">
        <v>8.2200000000000006</v>
      </c>
    </row>
    <row r="2756" spans="1:2">
      <c r="A2756" s="727">
        <v>44336</v>
      </c>
      <c r="B2756" s="723">
        <v>8.18</v>
      </c>
    </row>
    <row r="2757" spans="1:2">
      <c r="A2757" s="727">
        <v>44337</v>
      </c>
      <c r="B2757" s="723">
        <v>7.83</v>
      </c>
    </row>
    <row r="2758" spans="1:2">
      <c r="A2758" s="727">
        <v>44340</v>
      </c>
      <c r="B2758" s="723">
        <v>7.98</v>
      </c>
    </row>
    <row r="2759" spans="1:2">
      <c r="A2759" s="727">
        <v>44341</v>
      </c>
      <c r="B2759" s="723">
        <v>7.75</v>
      </c>
    </row>
    <row r="2760" spans="1:2">
      <c r="A2760" s="727">
        <v>44342</v>
      </c>
      <c r="B2760" s="723">
        <v>7.76</v>
      </c>
    </row>
    <row r="2761" spans="1:2">
      <c r="A2761" s="727">
        <v>44343</v>
      </c>
      <c r="B2761" s="723">
        <v>7.74</v>
      </c>
    </row>
    <row r="2762" spans="1:2">
      <c r="A2762" s="727">
        <v>44344</v>
      </c>
      <c r="B2762" s="723">
        <v>7.75</v>
      </c>
    </row>
    <row r="2763" spans="1:2">
      <c r="A2763" s="727">
        <v>44347</v>
      </c>
      <c r="B2763" s="723">
        <v>7.74</v>
      </c>
    </row>
    <row r="2764" spans="1:2">
      <c r="A2764" s="727">
        <v>44348</v>
      </c>
      <c r="B2764" s="723">
        <v>8.1</v>
      </c>
    </row>
    <row r="2765" spans="1:2">
      <c r="A2765" s="727">
        <v>44349</v>
      </c>
      <c r="B2765" s="723">
        <v>8.0500000000000007</v>
      </c>
    </row>
    <row r="2766" spans="1:2">
      <c r="A2766" s="727">
        <v>44351</v>
      </c>
      <c r="B2766" s="723">
        <v>8.32</v>
      </c>
    </row>
    <row r="2767" spans="1:2">
      <c r="A2767" s="727">
        <v>44354</v>
      </c>
      <c r="B2767" s="723">
        <v>8.1999999999999993</v>
      </c>
    </row>
    <row r="2768" spans="1:2">
      <c r="A2768" s="727">
        <v>44355</v>
      </c>
      <c r="B2768" s="723">
        <v>8.17</v>
      </c>
    </row>
    <row r="2769" spans="1:2">
      <c r="A2769" s="727">
        <v>44356</v>
      </c>
      <c r="B2769" s="723">
        <v>8.18</v>
      </c>
    </row>
    <row r="2770" spans="1:2">
      <c r="A2770" s="727">
        <v>44357</v>
      </c>
      <c r="B2770" s="723">
        <v>8.4600000000000009</v>
      </c>
    </row>
    <row r="2771" spans="1:2">
      <c r="A2771" s="727">
        <v>44358</v>
      </c>
      <c r="B2771" s="723">
        <v>8.1999999999999993</v>
      </c>
    </row>
    <row r="2772" spans="1:2">
      <c r="A2772" s="727">
        <v>44361</v>
      </c>
      <c r="B2772" s="723">
        <v>8.44</v>
      </c>
    </row>
    <row r="2773" spans="1:2">
      <c r="A2773" s="727">
        <v>44362</v>
      </c>
      <c r="B2773" s="723">
        <v>8.52</v>
      </c>
    </row>
    <row r="2774" spans="1:2">
      <c r="A2774" s="727">
        <v>44363</v>
      </c>
      <c r="B2774" s="723">
        <v>8.5500000000000007</v>
      </c>
    </row>
    <row r="2775" spans="1:2">
      <c r="A2775" s="727">
        <v>44364</v>
      </c>
      <c r="B2775" s="723">
        <v>8.32</v>
      </c>
    </row>
    <row r="2776" spans="1:2">
      <c r="A2776" s="727">
        <v>44365</v>
      </c>
      <c r="B2776" s="723">
        <v>8.5299999999999994</v>
      </c>
    </row>
    <row r="2777" spans="1:2">
      <c r="A2777" s="727">
        <v>44368</v>
      </c>
      <c r="B2777" s="723">
        <v>8.43</v>
      </c>
    </row>
    <row r="2778" spans="1:2">
      <c r="A2778" s="727">
        <v>44369</v>
      </c>
      <c r="B2778" s="723">
        <v>8.3800000000000008</v>
      </c>
    </row>
    <row r="2779" spans="1:2">
      <c r="A2779" s="727">
        <v>44370</v>
      </c>
      <c r="B2779" s="723">
        <v>8.39</v>
      </c>
    </row>
    <row r="2780" spans="1:2">
      <c r="A2780" s="727">
        <v>44371</v>
      </c>
      <c r="B2780" s="723">
        <v>8.48</v>
      </c>
    </row>
    <row r="2781" spans="1:2">
      <c r="A2781" s="727">
        <v>44372</v>
      </c>
      <c r="B2781" s="723">
        <v>8.4499999999999993</v>
      </c>
    </row>
    <row r="2782" spans="1:2">
      <c r="A2782" s="727">
        <v>44375</v>
      </c>
      <c r="B2782" s="723">
        <v>8.5</v>
      </c>
    </row>
    <row r="2783" spans="1:2">
      <c r="A2783" s="727">
        <v>44376</v>
      </c>
      <c r="B2783" s="723">
        <v>8.73</v>
      </c>
    </row>
    <row r="2784" spans="1:2">
      <c r="A2784" s="727">
        <v>44377</v>
      </c>
      <c r="B2784" s="723">
        <v>8.77</v>
      </c>
    </row>
    <row r="2785" spans="1:2">
      <c r="A2785" s="727">
        <v>44378</v>
      </c>
      <c r="B2785" s="723">
        <v>8.77</v>
      </c>
    </row>
    <row r="2786" spans="1:2">
      <c r="A2786" s="727">
        <v>44379</v>
      </c>
      <c r="B2786" s="723">
        <v>8.9499999999999993</v>
      </c>
    </row>
    <row r="2787" spans="1:2">
      <c r="A2787" s="727">
        <v>44382</v>
      </c>
      <c r="B2787" s="723">
        <v>8.93</v>
      </c>
    </row>
    <row r="2788" spans="1:2">
      <c r="A2788" s="727">
        <v>44383</v>
      </c>
      <c r="B2788" s="723">
        <v>8.69</v>
      </c>
    </row>
    <row r="2789" spans="1:2">
      <c r="A2789" s="727">
        <v>44384</v>
      </c>
      <c r="B2789" s="723">
        <v>8.85</v>
      </c>
    </row>
    <row r="2790" spans="1:2">
      <c r="A2790" s="727">
        <v>44385</v>
      </c>
      <c r="B2790" s="723">
        <v>8.4600000000000009</v>
      </c>
    </row>
    <row r="2791" spans="1:2">
      <c r="A2791" s="727">
        <v>44389</v>
      </c>
      <c r="B2791" s="723">
        <v>8.9600000000000009</v>
      </c>
    </row>
    <row r="2792" spans="1:2">
      <c r="A2792" s="727">
        <v>44390</v>
      </c>
      <c r="B2792" s="723">
        <v>8.82</v>
      </c>
    </row>
    <row r="2793" spans="1:2">
      <c r="A2793" s="727">
        <v>44391</v>
      </c>
      <c r="B2793" s="723">
        <v>9</v>
      </c>
    </row>
    <row r="2794" spans="1:2">
      <c r="A2794" s="727">
        <v>44392</v>
      </c>
      <c r="B2794" s="723">
        <v>9.1300000000000008</v>
      </c>
    </row>
    <row r="2795" spans="1:2">
      <c r="A2795" s="727">
        <v>44393</v>
      </c>
      <c r="B2795" s="723">
        <v>8.82</v>
      </c>
    </row>
    <row r="2796" spans="1:2">
      <c r="A2796" s="727">
        <v>44396</v>
      </c>
      <c r="B2796" s="723">
        <v>8.59</v>
      </c>
    </row>
    <row r="2797" spans="1:2">
      <c r="A2797" s="727">
        <v>44397</v>
      </c>
      <c r="B2797" s="723">
        <v>8.56</v>
      </c>
    </row>
    <row r="2798" spans="1:2">
      <c r="A2798" s="727">
        <v>44398</v>
      </c>
      <c r="B2798" s="723">
        <v>8.4499999999999993</v>
      </c>
    </row>
    <row r="2799" spans="1:2">
      <c r="A2799" s="727">
        <v>44399</v>
      </c>
      <c r="B2799" s="723">
        <v>8.66</v>
      </c>
    </row>
    <row r="2800" spans="1:2">
      <c r="A2800" s="727">
        <v>44400</v>
      </c>
      <c r="B2800" s="723">
        <v>8.3800000000000008</v>
      </c>
    </row>
    <row r="2801" spans="1:2">
      <c r="A2801" s="727">
        <v>44403</v>
      </c>
      <c r="B2801" s="723">
        <v>8.0299999999999994</v>
      </c>
    </row>
    <row r="2802" spans="1:2">
      <c r="A2802" s="727">
        <v>44404</v>
      </c>
      <c r="B2802" s="723">
        <v>8.16</v>
      </c>
    </row>
    <row r="2803" spans="1:2">
      <c r="A2803" s="727">
        <v>44405</v>
      </c>
      <c r="B2803" s="723">
        <v>8.2799999999999994</v>
      </c>
    </row>
    <row r="2804" spans="1:2">
      <c r="A2804" s="727">
        <v>44406</v>
      </c>
      <c r="B2804" s="723">
        <v>8.11</v>
      </c>
    </row>
    <row r="2805" spans="1:2">
      <c r="A2805" s="727">
        <v>44407</v>
      </c>
      <c r="B2805" s="723">
        <v>7.99</v>
      </c>
    </row>
    <row r="2806" spans="1:2">
      <c r="A2806" s="727">
        <v>44410</v>
      </c>
      <c r="B2806" s="723">
        <v>8.24</v>
      </c>
    </row>
    <row r="2807" spans="1:2">
      <c r="A2807" s="727">
        <v>44411</v>
      </c>
      <c r="B2807" s="723">
        <v>8.1</v>
      </c>
    </row>
    <row r="2808" spans="1:2">
      <c r="A2808" s="727">
        <v>44412</v>
      </c>
      <c r="B2808" s="723">
        <v>7.99</v>
      </c>
    </row>
    <row r="2809" spans="1:2">
      <c r="A2809" s="727">
        <v>44413</v>
      </c>
      <c r="B2809" s="723">
        <v>7.89</v>
      </c>
    </row>
    <row r="2810" spans="1:2">
      <c r="A2810" s="727">
        <v>44414</v>
      </c>
      <c r="B2810" s="723">
        <v>7.93</v>
      </c>
    </row>
    <row r="2811" spans="1:2">
      <c r="A2811" s="727">
        <v>44417</v>
      </c>
      <c r="B2811" s="723">
        <v>7.82</v>
      </c>
    </row>
    <row r="2812" spans="1:2">
      <c r="A2812" s="727">
        <v>44418</v>
      </c>
      <c r="B2812" s="723">
        <v>7.89</v>
      </c>
    </row>
    <row r="2813" spans="1:2">
      <c r="A2813" s="727">
        <v>44419</v>
      </c>
      <c r="B2813" s="723">
        <v>7.67</v>
      </c>
    </row>
    <row r="2814" spans="1:2">
      <c r="A2814" s="727">
        <v>44420</v>
      </c>
      <c r="B2814" s="723">
        <v>7.88</v>
      </c>
    </row>
    <row r="2815" spans="1:2">
      <c r="A2815" s="727">
        <v>44421</v>
      </c>
      <c r="B2815" s="723">
        <v>8.08</v>
      </c>
    </row>
    <row r="2816" spans="1:2">
      <c r="A2816" s="727">
        <v>44424</v>
      </c>
      <c r="B2816" s="723">
        <v>7.12</v>
      </c>
    </row>
    <row r="2817" spans="1:2">
      <c r="A2817" s="727">
        <v>44425</v>
      </c>
      <c r="B2817" s="723">
        <v>6.85</v>
      </c>
    </row>
    <row r="2818" spans="1:2">
      <c r="A2818" s="727">
        <v>44426</v>
      </c>
      <c r="B2818" s="723">
        <v>7.14</v>
      </c>
    </row>
    <row r="2819" spans="1:2">
      <c r="A2819" s="727">
        <v>44427</v>
      </c>
      <c r="B2819" s="723">
        <v>7.5</v>
      </c>
    </row>
    <row r="2820" spans="1:2">
      <c r="A2820" s="727">
        <v>44428</v>
      </c>
      <c r="B2820" s="723">
        <v>7.56</v>
      </c>
    </row>
    <row r="2821" spans="1:2">
      <c r="A2821" s="727">
        <v>44431</v>
      </c>
      <c r="B2821" s="723">
        <v>7.75</v>
      </c>
    </row>
    <row r="2822" spans="1:2">
      <c r="A2822" s="727">
        <v>44432</v>
      </c>
      <c r="B2822" s="723">
        <v>7.87</v>
      </c>
    </row>
    <row r="2823" spans="1:2">
      <c r="A2823" s="727">
        <v>44433</v>
      </c>
      <c r="B2823" s="723">
        <v>7.85</v>
      </c>
    </row>
    <row r="2824" spans="1:2">
      <c r="A2824" s="727">
        <v>44434</v>
      </c>
      <c r="B2824" s="723">
        <v>7.87</v>
      </c>
    </row>
    <row r="2825" spans="1:2">
      <c r="A2825" s="727">
        <v>44435</v>
      </c>
      <c r="B2825" s="723">
        <v>7.96</v>
      </c>
    </row>
    <row r="2826" spans="1:2">
      <c r="A2826" s="727">
        <v>44438</v>
      </c>
      <c r="B2826" s="723">
        <v>7.53</v>
      </c>
    </row>
    <row r="2827" spans="1:2">
      <c r="A2827" s="727">
        <v>44439</v>
      </c>
      <c r="B2827" s="723">
        <v>7.51</v>
      </c>
    </row>
    <row r="2828" spans="1:2">
      <c r="A2828" s="727">
        <v>44440</v>
      </c>
      <c r="B2828" s="723">
        <v>7.3</v>
      </c>
    </row>
    <row r="2829" spans="1:2">
      <c r="A2829" s="727">
        <v>44441</v>
      </c>
      <c r="B2829" s="723">
        <v>7.08</v>
      </c>
    </row>
    <row r="2830" spans="1:2">
      <c r="A2830" s="727">
        <v>44442</v>
      </c>
      <c r="B2830" s="723">
        <v>6.99</v>
      </c>
    </row>
    <row r="2831" spans="1:2">
      <c r="A2831" s="727">
        <v>44445</v>
      </c>
      <c r="B2831" s="723">
        <v>6.93</v>
      </c>
    </row>
    <row r="2832" spans="1:2">
      <c r="A2832" s="727">
        <v>44447</v>
      </c>
      <c r="B2832" s="723">
        <v>6.46</v>
      </c>
    </row>
    <row r="2833" spans="1:2">
      <c r="A2833" s="727">
        <v>44448</v>
      </c>
      <c r="B2833" s="723">
        <v>6.5</v>
      </c>
    </row>
    <row r="2834" spans="1:2">
      <c r="A2834" s="727">
        <v>44449</v>
      </c>
      <c r="B2834" s="723">
        <v>6.73</v>
      </c>
    </row>
    <row r="2835" spans="1:2">
      <c r="A2835" s="727">
        <v>44452</v>
      </c>
      <c r="B2835" s="723">
        <v>6.88</v>
      </c>
    </row>
    <row r="2836" spans="1:2">
      <c r="A2836" s="727">
        <v>44453</v>
      </c>
      <c r="B2836" s="723">
        <v>6.81</v>
      </c>
    </row>
    <row r="2837" spans="1:2">
      <c r="A2837" s="727">
        <v>44454</v>
      </c>
      <c r="B2837" s="723">
        <v>6.76</v>
      </c>
    </row>
    <row r="2838" spans="1:2">
      <c r="A2838" s="727">
        <v>44455</v>
      </c>
      <c r="B2838" s="723">
        <v>6.61</v>
      </c>
    </row>
    <row r="2839" spans="1:2">
      <c r="A2839" s="727">
        <v>44456</v>
      </c>
      <c r="B2839" s="723">
        <v>6.58</v>
      </c>
    </row>
    <row r="2840" spans="1:2">
      <c r="A2840" s="727">
        <v>44459</v>
      </c>
      <c r="B2840" s="723">
        <v>6.42</v>
      </c>
    </row>
    <row r="2841" spans="1:2">
      <c r="A2841" s="727">
        <v>44460</v>
      </c>
      <c r="B2841" s="723">
        <v>6.85</v>
      </c>
    </row>
    <row r="2842" spans="1:2">
      <c r="A2842" s="727">
        <v>44461</v>
      </c>
      <c r="B2842" s="723">
        <v>7.03</v>
      </c>
    </row>
    <row r="2843" spans="1:2">
      <c r="A2843" s="727">
        <v>44462</v>
      </c>
      <c r="B2843" s="723">
        <v>7.03</v>
      </c>
    </row>
    <row r="2844" spans="1:2">
      <c r="A2844" s="727">
        <v>44463</v>
      </c>
      <c r="B2844" s="723">
        <v>6.89</v>
      </c>
    </row>
    <row r="2845" spans="1:2">
      <c r="A2845" s="727">
        <v>44466</v>
      </c>
      <c r="B2845" s="723">
        <v>6.74</v>
      </c>
    </row>
    <row r="2846" spans="1:2">
      <c r="A2846" s="727">
        <v>44467</v>
      </c>
      <c r="B2846" s="723">
        <v>6.63</v>
      </c>
    </row>
    <row r="2847" spans="1:2">
      <c r="A2847" s="727">
        <v>44468</v>
      </c>
      <c r="B2847" s="723">
        <v>6.5</v>
      </c>
    </row>
    <row r="2848" spans="1:2">
      <c r="A2848" s="727">
        <v>44469</v>
      </c>
      <c r="B2848" s="723">
        <v>6.19</v>
      </c>
    </row>
    <row r="2849" spans="1:2">
      <c r="A2849" s="727">
        <v>44470</v>
      </c>
      <c r="B2849" s="723">
        <v>6.37</v>
      </c>
    </row>
    <row r="2850" spans="1:2">
      <c r="A2850" s="727">
        <v>44473</v>
      </c>
      <c r="B2850" s="723">
        <v>5.89</v>
      </c>
    </row>
    <row r="2851" spans="1:2">
      <c r="A2851" s="727">
        <v>44474</v>
      </c>
      <c r="B2851" s="723">
        <v>5.61</v>
      </c>
    </row>
    <row r="2852" spans="1:2">
      <c r="A2852" s="727">
        <v>44475</v>
      </c>
      <c r="B2852" s="723">
        <v>5.53</v>
      </c>
    </row>
    <row r="2853" spans="1:2">
      <c r="A2853" s="727">
        <v>44476</v>
      </c>
      <c r="B2853" s="723">
        <v>5.79</v>
      </c>
    </row>
    <row r="2854" spans="1:2">
      <c r="A2854" s="727">
        <v>44477</v>
      </c>
      <c r="B2854" s="723">
        <v>5.99</v>
      </c>
    </row>
    <row r="2855" spans="1:2">
      <c r="A2855" s="727">
        <v>44480</v>
      </c>
      <c r="B2855" s="723">
        <v>5.91</v>
      </c>
    </row>
    <row r="2856" spans="1:2">
      <c r="A2856" s="727">
        <v>44482</v>
      </c>
      <c r="B2856" s="723">
        <v>6.13</v>
      </c>
    </row>
    <row r="2857" spans="1:2">
      <c r="A2857" s="727">
        <v>44483</v>
      </c>
      <c r="B2857" s="723">
        <v>5.84</v>
      </c>
    </row>
    <row r="2858" spans="1:2">
      <c r="A2858" s="727">
        <v>44484</v>
      </c>
      <c r="B2858" s="723">
        <v>6.11</v>
      </c>
    </row>
    <row r="2859" spans="1:2">
      <c r="A2859" s="727">
        <v>44487</v>
      </c>
      <c r="B2859" s="723">
        <v>6.05</v>
      </c>
    </row>
    <row r="2860" spans="1:2">
      <c r="A2860" s="727">
        <v>44488</v>
      </c>
      <c r="B2860" s="723">
        <v>5.7</v>
      </c>
    </row>
    <row r="2861" spans="1:2">
      <c r="A2861" s="727">
        <v>44489</v>
      </c>
      <c r="B2861" s="723">
        <v>5.63</v>
      </c>
    </row>
    <row r="2862" spans="1:2">
      <c r="A2862" s="727">
        <v>44490</v>
      </c>
      <c r="B2862" s="723">
        <v>5.6</v>
      </c>
    </row>
    <row r="2863" spans="1:2">
      <c r="A2863" s="727">
        <v>44491</v>
      </c>
      <c r="B2863" s="723">
        <v>5.0999999999999996</v>
      </c>
    </row>
    <row r="2864" spans="1:2">
      <c r="A2864" s="727">
        <v>44494</v>
      </c>
      <c r="B2864" s="723">
        <v>5.52</v>
      </c>
    </row>
    <row r="2865" spans="1:2">
      <c r="A2865" s="727">
        <v>44495</v>
      </c>
      <c r="B2865" s="723">
        <v>5.19</v>
      </c>
    </row>
    <row r="2866" spans="1:2">
      <c r="A2866" s="727">
        <v>44496</v>
      </c>
      <c r="B2866" s="723">
        <v>5.34</v>
      </c>
    </row>
    <row r="2867" spans="1:2">
      <c r="A2867" s="727">
        <v>44497</v>
      </c>
      <c r="B2867" s="723">
        <v>5.1100000000000003</v>
      </c>
    </row>
    <row r="2868" spans="1:2">
      <c r="A2868" s="727">
        <v>44498</v>
      </c>
      <c r="B2868" s="723">
        <v>5.03</v>
      </c>
    </row>
    <row r="2869" spans="1:2">
      <c r="A2869" s="727">
        <v>44501</v>
      </c>
      <c r="B2869" s="723">
        <v>5.28</v>
      </c>
    </row>
    <row r="2870" spans="1:2">
      <c r="A2870" s="727">
        <v>44503</v>
      </c>
      <c r="B2870" s="723">
        <v>5.49</v>
      </c>
    </row>
    <row r="2871" spans="1:2">
      <c r="A2871" s="727">
        <v>44504</v>
      </c>
      <c r="B2871" s="723">
        <v>5.25</v>
      </c>
    </row>
    <row r="2872" spans="1:2">
      <c r="A2872" s="727">
        <v>44505</v>
      </c>
      <c r="B2872" s="723">
        <v>5.41</v>
      </c>
    </row>
    <row r="2873" spans="1:2">
      <c r="A2873" s="727">
        <v>44508</v>
      </c>
      <c r="B2873" s="723">
        <v>5.2</v>
      </c>
    </row>
    <row r="2874" spans="1:2">
      <c r="A2874" s="727">
        <v>44509</v>
      </c>
      <c r="B2874" s="723">
        <v>5.38</v>
      </c>
    </row>
    <row r="2875" spans="1:2">
      <c r="A2875" s="727">
        <v>44510</v>
      </c>
      <c r="B2875" s="723">
        <v>5.76</v>
      </c>
    </row>
    <row r="2876" spans="1:2">
      <c r="A2876" s="727">
        <v>44511</v>
      </c>
      <c r="B2876" s="723">
        <v>5.99</v>
      </c>
    </row>
    <row r="2877" spans="1:2">
      <c r="A2877" s="727">
        <v>44512</v>
      </c>
      <c r="B2877" s="723">
        <v>5.89</v>
      </c>
    </row>
    <row r="2878" spans="1:2">
      <c r="A2878" s="727">
        <v>44516</v>
      </c>
      <c r="B2878" s="723">
        <v>5.73</v>
      </c>
    </row>
    <row r="2879" spans="1:2">
      <c r="A2879" s="727">
        <v>44517</v>
      </c>
      <c r="B2879" s="723">
        <v>5.8</v>
      </c>
    </row>
    <row r="2880" spans="1:2">
      <c r="A2880" s="727">
        <v>44518</v>
      </c>
      <c r="B2880" s="723">
        <v>5.55</v>
      </c>
    </row>
    <row r="2881" spans="1:2">
      <c r="A2881" s="727">
        <v>44519</v>
      </c>
      <c r="B2881" s="723">
        <v>5.66</v>
      </c>
    </row>
    <row r="2882" spans="1:2">
      <c r="A2882" s="727">
        <v>44522</v>
      </c>
      <c r="B2882" s="723">
        <v>5.47</v>
      </c>
    </row>
    <row r="2883" spans="1:2">
      <c r="A2883" s="727">
        <v>44523</v>
      </c>
      <c r="B2883" s="723">
        <v>5.34</v>
      </c>
    </row>
    <row r="2884" spans="1:2">
      <c r="A2884" s="727">
        <v>44524</v>
      </c>
      <c r="B2884" s="723">
        <v>5.43</v>
      </c>
    </row>
    <row r="2885" spans="1:2">
      <c r="A2885" s="727">
        <v>44525</v>
      </c>
      <c r="B2885" s="723">
        <v>5.66</v>
      </c>
    </row>
    <row r="2886" spans="1:2">
      <c r="A2886" s="727">
        <v>44526</v>
      </c>
      <c r="B2886" s="723">
        <v>5.34</v>
      </c>
    </row>
    <row r="2887" spans="1:2">
      <c r="A2887" s="727">
        <v>44529</v>
      </c>
      <c r="B2887" s="723">
        <v>5.54</v>
      </c>
    </row>
    <row r="2888" spans="1:2">
      <c r="A2888" s="727">
        <v>44530</v>
      </c>
      <c r="B2888" s="723">
        <v>5.49</v>
      </c>
    </row>
    <row r="2889" spans="1:2">
      <c r="A2889" s="727">
        <v>44531</v>
      </c>
      <c r="B2889" s="723">
        <v>5.41</v>
      </c>
    </row>
    <row r="2890" spans="1:2">
      <c r="A2890" s="727">
        <v>44532</v>
      </c>
      <c r="B2890" s="723">
        <v>5.55</v>
      </c>
    </row>
    <row r="2891" spans="1:2">
      <c r="A2891" s="727">
        <v>44533</v>
      </c>
      <c r="B2891" s="723">
        <v>6.01</v>
      </c>
    </row>
    <row r="2892" spans="1:2">
      <c r="A2892" s="727">
        <v>44536</v>
      </c>
      <c r="B2892" s="723">
        <v>6.3</v>
      </c>
    </row>
    <row r="2893" spans="1:2">
      <c r="A2893" s="727">
        <v>44537</v>
      </c>
      <c r="B2893" s="723">
        <v>6.13</v>
      </c>
    </row>
    <row r="2894" spans="1:2">
      <c r="A2894" s="727">
        <v>44538</v>
      </c>
      <c r="B2894" s="723">
        <v>6.54</v>
      </c>
    </row>
    <row r="2895" spans="1:2">
      <c r="A2895" s="727">
        <v>44539</v>
      </c>
      <c r="B2895" s="723">
        <v>6.37</v>
      </c>
    </row>
    <row r="2896" spans="1:2">
      <c r="A2896" s="727">
        <v>44540</v>
      </c>
      <c r="B2896" s="723">
        <v>6.64</v>
      </c>
    </row>
    <row r="2897" spans="1:2">
      <c r="A2897" s="727">
        <v>44543</v>
      </c>
      <c r="B2897" s="723">
        <v>6.76</v>
      </c>
    </row>
    <row r="2898" spans="1:2">
      <c r="A2898" s="727">
        <v>44544</v>
      </c>
      <c r="B2898" s="723">
        <v>6.9</v>
      </c>
    </row>
    <row r="2899" spans="1:2">
      <c r="A2899" s="727">
        <v>44545</v>
      </c>
      <c r="B2899" s="723">
        <v>6.85</v>
      </c>
    </row>
    <row r="2900" spans="1:2">
      <c r="A2900" s="727">
        <v>44546</v>
      </c>
      <c r="B2900" s="723">
        <v>6.35</v>
      </c>
    </row>
    <row r="2901" spans="1:2">
      <c r="A2901" s="727">
        <v>44547</v>
      </c>
      <c r="B2901" s="723">
        <v>6.48</v>
      </c>
    </row>
    <row r="2902" spans="1:2">
      <c r="A2902" s="727">
        <v>44550</v>
      </c>
      <c r="B2902" s="723">
        <v>6.25</v>
      </c>
    </row>
    <row r="2903" spans="1:2">
      <c r="A2903" s="727">
        <v>44551</v>
      </c>
      <c r="B2903" s="723">
        <v>6.35</v>
      </c>
    </row>
    <row r="2904" spans="1:2">
      <c r="A2904" s="727">
        <v>44552</v>
      </c>
      <c r="B2904" s="723">
        <v>6.22</v>
      </c>
    </row>
    <row r="2905" spans="1:2">
      <c r="A2905" s="727">
        <v>44553</v>
      </c>
      <c r="B2905" s="723">
        <v>6.09</v>
      </c>
    </row>
    <row r="2906" spans="1:2">
      <c r="A2906" s="727">
        <v>44557</v>
      </c>
      <c r="B2906" s="723">
        <v>6.29</v>
      </c>
    </row>
    <row r="2907" spans="1:2">
      <c r="A2907" s="727">
        <v>44558</v>
      </c>
      <c r="B2907" s="723">
        <v>6.35</v>
      </c>
    </row>
    <row r="2908" spans="1:2">
      <c r="A2908" s="727">
        <v>44559</v>
      </c>
      <c r="B2908" s="723">
        <v>6.35</v>
      </c>
    </row>
    <row r="2909" spans="1:2">
      <c r="A2909" s="727">
        <v>44560</v>
      </c>
      <c r="B2909" s="723">
        <v>6.39</v>
      </c>
    </row>
    <row r="2910" spans="1:2">
      <c r="A2910" s="727">
        <v>44564</v>
      </c>
      <c r="B2910" s="723">
        <v>6.1</v>
      </c>
    </row>
    <row r="2911" spans="1:2">
      <c r="A2911" s="727">
        <v>44565</v>
      </c>
      <c r="B2911" s="723">
        <v>5.73</v>
      </c>
    </row>
    <row r="2912" spans="1:2">
      <c r="A2912" s="727">
        <v>44566</v>
      </c>
      <c r="B2912" s="723">
        <v>5.2</v>
      </c>
    </row>
    <row r="2913" spans="1:2">
      <c r="A2913" s="727">
        <v>44567</v>
      </c>
      <c r="B2913" s="723">
        <v>5.17</v>
      </c>
    </row>
    <row r="2914" spans="1:2">
      <c r="A2914" s="727">
        <v>44568</v>
      </c>
      <c r="B2914" s="723">
        <v>5.22</v>
      </c>
    </row>
    <row r="2915" spans="1:2">
      <c r="A2915" s="727">
        <v>44571</v>
      </c>
      <c r="B2915" s="723">
        <v>5.09</v>
      </c>
    </row>
    <row r="2916" spans="1:2">
      <c r="A2916" s="727">
        <v>44572</v>
      </c>
      <c r="B2916" s="723">
        <v>5.21</v>
      </c>
    </row>
    <row r="2917" spans="1:2">
      <c r="A2917" s="727">
        <v>44573</v>
      </c>
      <c r="B2917" s="723">
        <v>5.38</v>
      </c>
    </row>
    <row r="2918" spans="1:2">
      <c r="A2918" s="727">
        <v>44574</v>
      </c>
      <c r="B2918" s="723">
        <v>5.42</v>
      </c>
    </row>
    <row r="2919" spans="1:2">
      <c r="A2919" s="727">
        <v>44575</v>
      </c>
      <c r="B2919" s="723">
        <v>5.4</v>
      </c>
    </row>
    <row r="2920" spans="1:2">
      <c r="A2920" s="727">
        <v>44578</v>
      </c>
      <c r="B2920" s="723">
        <v>5.63</v>
      </c>
    </row>
    <row r="2921" spans="1:2">
      <c r="A2921" s="727">
        <v>44579</v>
      </c>
      <c r="B2921" s="723">
        <v>5.35</v>
      </c>
    </row>
    <row r="2922" spans="1:2">
      <c r="A2922" s="727">
        <v>44580</v>
      </c>
      <c r="B2922" s="723">
        <v>5.57</v>
      </c>
    </row>
    <row r="2923" spans="1:2">
      <c r="A2923" s="727">
        <v>44581</v>
      </c>
      <c r="B2923" s="723">
        <v>5.75</v>
      </c>
    </row>
    <row r="2924" spans="1:2">
      <c r="A2924" s="727">
        <v>44582</v>
      </c>
      <c r="B2924" s="723">
        <v>5.77</v>
      </c>
    </row>
    <row r="2925" spans="1:2">
      <c r="A2925" s="727">
        <v>44585</v>
      </c>
      <c r="B2925" s="723">
        <v>5.92</v>
      </c>
    </row>
    <row r="2926" spans="1:2">
      <c r="A2926" s="727">
        <v>44586</v>
      </c>
      <c r="B2926" s="723">
        <v>6.05</v>
      </c>
    </row>
    <row r="2927" spans="1:2">
      <c r="A2927" s="727">
        <v>44587</v>
      </c>
      <c r="B2927" s="723">
        <v>6.23</v>
      </c>
    </row>
    <row r="2928" spans="1:2">
      <c r="A2928" s="727">
        <v>44588</v>
      </c>
      <c r="B2928" s="723">
        <v>6.4</v>
      </c>
    </row>
    <row r="2929" spans="1:2">
      <c r="A2929" s="727">
        <v>44589</v>
      </c>
      <c r="B2929" s="723">
        <v>6.31</v>
      </c>
    </row>
    <row r="2930" spans="1:2">
      <c r="A2930" s="727">
        <v>44592</v>
      </c>
      <c r="B2930" s="723">
        <v>6.42</v>
      </c>
    </row>
    <row r="2931" spans="1:2">
      <c r="A2931" s="727">
        <v>44593</v>
      </c>
      <c r="B2931" s="723">
        <v>6.46</v>
      </c>
    </row>
    <row r="2932" spans="1:2">
      <c r="A2932" s="727">
        <v>44594</v>
      </c>
      <c r="B2932" s="723">
        <v>6.26</v>
      </c>
    </row>
    <row r="2933" spans="1:2">
      <c r="A2933" s="727">
        <v>44595</v>
      </c>
      <c r="B2933" s="723">
        <v>6.3</v>
      </c>
    </row>
    <row r="2934" spans="1:2">
      <c r="A2934" s="727">
        <v>44596</v>
      </c>
      <c r="B2934" s="723">
        <v>6.07</v>
      </c>
    </row>
    <row r="2935" spans="1:2">
      <c r="A2935" s="727">
        <v>44599</v>
      </c>
      <c r="B2935" s="723">
        <v>5.89</v>
      </c>
    </row>
    <row r="2936" spans="1:2">
      <c r="A2936" s="727">
        <v>44600</v>
      </c>
      <c r="B2936" s="723">
        <v>6.07</v>
      </c>
    </row>
    <row r="2937" spans="1:2">
      <c r="A2937" s="727">
        <v>44601</v>
      </c>
      <c r="B2937" s="723">
        <v>5.94</v>
      </c>
    </row>
    <row r="2938" spans="1:2">
      <c r="A2938" s="727">
        <v>44602</v>
      </c>
      <c r="B2938" s="723">
        <v>6.28</v>
      </c>
    </row>
    <row r="2939" spans="1:2">
      <c r="A2939" s="727">
        <v>44603</v>
      </c>
      <c r="B2939" s="723">
        <v>6.15</v>
      </c>
    </row>
    <row r="2940" spans="1:2">
      <c r="A2940" s="727">
        <v>44606</v>
      </c>
      <c r="B2940" s="723">
        <v>6.28</v>
      </c>
    </row>
    <row r="2941" spans="1:2">
      <c r="A2941" s="727">
        <v>44607</v>
      </c>
      <c r="B2941" s="723">
        <v>6.69</v>
      </c>
    </row>
    <row r="2942" spans="1:2">
      <c r="A2942" s="727">
        <v>44608</v>
      </c>
      <c r="B2942" s="723">
        <v>6.49</v>
      </c>
    </row>
    <row r="2943" spans="1:2">
      <c r="A2943" s="727">
        <v>44609</v>
      </c>
      <c r="B2943" s="723">
        <v>6.34</v>
      </c>
    </row>
    <row r="2944" spans="1:2">
      <c r="A2944" s="727">
        <v>44610</v>
      </c>
      <c r="B2944" s="723">
        <v>6.36</v>
      </c>
    </row>
    <row r="2945" spans="1:2">
      <c r="A2945" s="727">
        <v>44613</v>
      </c>
      <c r="B2945" s="723">
        <v>5.92</v>
      </c>
    </row>
    <row r="2946" spans="1:2">
      <c r="A2946" s="727">
        <v>44614</v>
      </c>
      <c r="B2946" s="723">
        <v>6.23</v>
      </c>
    </row>
    <row r="2947" spans="1:2">
      <c r="A2947" s="727">
        <v>44615</v>
      </c>
      <c r="B2947" s="723">
        <v>6.19</v>
      </c>
    </row>
    <row r="2948" spans="1:2">
      <c r="A2948" s="727">
        <v>44616</v>
      </c>
      <c r="B2948" s="723">
        <v>6.16</v>
      </c>
    </row>
    <row r="2949" spans="1:2">
      <c r="A2949" s="727">
        <v>44617</v>
      </c>
      <c r="B2949" s="723">
        <v>6.28</v>
      </c>
    </row>
    <row r="2950" spans="1:2">
      <c r="A2950" s="727">
        <v>44622</v>
      </c>
      <c r="B2950" s="723">
        <v>6.49</v>
      </c>
    </row>
    <row r="2951" spans="1:2">
      <c r="A2951" s="727">
        <v>44623</v>
      </c>
      <c r="B2951" s="723">
        <v>6.54</v>
      </c>
    </row>
    <row r="2952" spans="1:2">
      <c r="A2952" s="727">
        <v>44624</v>
      </c>
      <c r="B2952" s="723">
        <v>6.42</v>
      </c>
    </row>
    <row r="2953" spans="1:2">
      <c r="A2953" s="727">
        <v>44627</v>
      </c>
      <c r="B2953" s="723">
        <v>5.82</v>
      </c>
    </row>
    <row r="2954" spans="1:2">
      <c r="A2954" s="727">
        <v>44628</v>
      </c>
      <c r="B2954" s="723">
        <v>5.99</v>
      </c>
    </row>
    <row r="2955" spans="1:2">
      <c r="A2955" s="727">
        <v>44629</v>
      </c>
      <c r="B2955" s="723">
        <v>6.38</v>
      </c>
    </row>
    <row r="2956" spans="1:2">
      <c r="A2956" s="727">
        <v>44630</v>
      </c>
      <c r="B2956" s="723">
        <v>6.37</v>
      </c>
    </row>
    <row r="2957" spans="1:2">
      <c r="A2957" s="727">
        <v>44631</v>
      </c>
      <c r="B2957" s="723">
        <v>6.04</v>
      </c>
    </row>
    <row r="2958" spans="1:2">
      <c r="A2958" s="727">
        <v>44634</v>
      </c>
      <c r="B2958" s="723">
        <v>5.81</v>
      </c>
    </row>
    <row r="2959" spans="1:2">
      <c r="A2959" s="727">
        <v>44635</v>
      </c>
      <c r="B2959" s="723">
        <v>5.97</v>
      </c>
    </row>
    <row r="2960" spans="1:2">
      <c r="A2960" s="727">
        <v>44636</v>
      </c>
      <c r="B2960" s="723">
        <v>5.95</v>
      </c>
    </row>
    <row r="2961" spans="1:2">
      <c r="A2961" s="727">
        <v>44637</v>
      </c>
      <c r="B2961" s="723">
        <v>6.38</v>
      </c>
    </row>
    <row r="2962" spans="1:2">
      <c r="A2962" s="727">
        <v>44638</v>
      </c>
      <c r="B2962" s="723">
        <v>6.52</v>
      </c>
    </row>
    <row r="2963" spans="1:2">
      <c r="A2963" s="727">
        <v>44641</v>
      </c>
      <c r="B2963" s="723">
        <v>6.45</v>
      </c>
    </row>
    <row r="2964" spans="1:2">
      <c r="A2964" s="727">
        <v>44642</v>
      </c>
      <c r="B2964" s="723">
        <v>6.62</v>
      </c>
    </row>
    <row r="2965" spans="1:2">
      <c r="A2965" s="727">
        <v>44643</v>
      </c>
      <c r="B2965" s="723">
        <v>6.54</v>
      </c>
    </row>
    <row r="2966" spans="1:2">
      <c r="A2966" s="727">
        <v>44644</v>
      </c>
      <c r="B2966" s="723">
        <v>7.15</v>
      </c>
    </row>
    <row r="2967" spans="1:2">
      <c r="A2967" s="727">
        <v>44645</v>
      </c>
      <c r="B2967" s="723">
        <v>7.42</v>
      </c>
    </row>
    <row r="2968" spans="1:2">
      <c r="A2968" s="727">
        <v>44648</v>
      </c>
      <c r="B2968" s="723">
        <v>7.54</v>
      </c>
    </row>
    <row r="2969" spans="1:2">
      <c r="A2969" s="727">
        <v>44649</v>
      </c>
      <c r="B2969" s="723">
        <v>7.39</v>
      </c>
    </row>
    <row r="2970" spans="1:2">
      <c r="A2970" s="727">
        <v>44650</v>
      </c>
      <c r="B2970" s="723">
        <v>7.4</v>
      </c>
    </row>
    <row r="2971" spans="1:2">
      <c r="A2971" s="727">
        <v>44651</v>
      </c>
      <c r="B2971" s="723">
        <v>7.62</v>
      </c>
    </row>
    <row r="2972" spans="1:2">
      <c r="A2972" s="727">
        <v>44652</v>
      </c>
      <c r="B2972" s="723">
        <v>7.7</v>
      </c>
    </row>
    <row r="2973" spans="1:2">
      <c r="A2973" s="727">
        <v>44655</v>
      </c>
      <c r="B2973" s="723">
        <v>7.84</v>
      </c>
    </row>
    <row r="2974" spans="1:2">
      <c r="A2974" s="727">
        <v>44656</v>
      </c>
      <c r="B2974" s="723">
        <v>7.82</v>
      </c>
    </row>
    <row r="2975" spans="1:2">
      <c r="A2975" s="727">
        <v>44657</v>
      </c>
      <c r="B2975" s="723">
        <v>7.62</v>
      </c>
    </row>
    <row r="2976" spans="1:2">
      <c r="A2976" s="727">
        <v>44658</v>
      </c>
      <c r="B2976" s="723">
        <v>7.95</v>
      </c>
    </row>
    <row r="2977" spans="1:2">
      <c r="A2977" s="727">
        <v>44659</v>
      </c>
      <c r="B2977" s="723">
        <v>8.08</v>
      </c>
    </row>
    <row r="2978" spans="1:2">
      <c r="A2978" s="727">
        <v>44662</v>
      </c>
      <c r="B2978" s="723">
        <v>7.91</v>
      </c>
    </row>
    <row r="2979" spans="1:2">
      <c r="A2979" s="727">
        <v>44663</v>
      </c>
      <c r="B2979" s="723">
        <v>7.92</v>
      </c>
    </row>
    <row r="2980" spans="1:2">
      <c r="A2980" s="727">
        <v>44664</v>
      </c>
      <c r="B2980" s="723">
        <v>8.14</v>
      </c>
    </row>
    <row r="2981" spans="1:2">
      <c r="A2981" s="727">
        <v>44665</v>
      </c>
      <c r="B2981" s="723">
        <v>8.11</v>
      </c>
    </row>
    <row r="2982" spans="1:2">
      <c r="A2982" s="727">
        <v>44669</v>
      </c>
      <c r="B2982" s="723">
        <v>7.96</v>
      </c>
    </row>
    <row r="2983" spans="1:2">
      <c r="A2983" s="727">
        <v>44670</v>
      </c>
      <c r="B2983" s="723">
        <v>8.33</v>
      </c>
    </row>
    <row r="2984" spans="1:2">
      <c r="A2984" s="727">
        <v>44671</v>
      </c>
      <c r="B2984" s="723">
        <v>8.23</v>
      </c>
    </row>
    <row r="2985" spans="1:2">
      <c r="A2985" s="727">
        <v>44673</v>
      </c>
      <c r="B2985" s="723">
        <v>8.02</v>
      </c>
    </row>
    <row r="2986" spans="1:2">
      <c r="A2986" s="727">
        <v>44676</v>
      </c>
      <c r="B2986" s="723">
        <v>8.06</v>
      </c>
    </row>
    <row r="2987" spans="1:2">
      <c r="A2987" s="727">
        <v>44677</v>
      </c>
      <c r="B2987" s="723">
        <v>7.64</v>
      </c>
    </row>
    <row r="2988" spans="1:2">
      <c r="A2988" s="727">
        <v>44678</v>
      </c>
      <c r="B2988" s="723">
        <v>7.39</v>
      </c>
    </row>
    <row r="2989" spans="1:2">
      <c r="A2989" s="727">
        <v>44679</v>
      </c>
      <c r="B2989" s="723">
        <v>7.47</v>
      </c>
    </row>
    <row r="2990" spans="1:2">
      <c r="A2990" s="727">
        <v>44680</v>
      </c>
      <c r="B2990" s="723">
        <v>7.44</v>
      </c>
    </row>
    <row r="2991" spans="1:2">
      <c r="A2991" s="727">
        <v>44683</v>
      </c>
      <c r="B2991" s="723">
        <v>7.11</v>
      </c>
    </row>
    <row r="2992" spans="1:2">
      <c r="A2992" s="727">
        <v>44684</v>
      </c>
      <c r="B2992" s="723">
        <v>7.06</v>
      </c>
    </row>
    <row r="2993" spans="1:2">
      <c r="A2993" s="727">
        <v>44685</v>
      </c>
      <c r="B2993" s="723">
        <v>7.23</v>
      </c>
    </row>
    <row r="2994" spans="1:2">
      <c r="A2994" s="727">
        <v>44686</v>
      </c>
      <c r="B2994" s="723">
        <v>7.01</v>
      </c>
    </row>
    <row r="2995" spans="1:2">
      <c r="A2995" s="727">
        <v>44687</v>
      </c>
      <c r="B2995" s="723">
        <v>6.81</v>
      </c>
    </row>
    <row r="2996" spans="1:2">
      <c r="A2996" s="727">
        <v>44690</v>
      </c>
      <c r="B2996" s="723">
        <v>6.56</v>
      </c>
    </row>
    <row r="2997" spans="1:2">
      <c r="A2997" s="727">
        <v>44691</v>
      </c>
      <c r="B2997" s="723">
        <v>6.72</v>
      </c>
    </row>
    <row r="2998" spans="1:2">
      <c r="A2998" s="727">
        <v>44692</v>
      </c>
      <c r="B2998" s="723">
        <v>6.88</v>
      </c>
    </row>
    <row r="2999" spans="1:2">
      <c r="A2999" s="727">
        <v>44693</v>
      </c>
      <c r="B2999" s="723">
        <v>7.03</v>
      </c>
    </row>
    <row r="3000" spans="1:2">
      <c r="A3000" s="727">
        <v>44694</v>
      </c>
      <c r="B3000" s="723">
        <v>7.08</v>
      </c>
    </row>
    <row r="3001" spans="1:2">
      <c r="A3001" s="727">
        <v>44697</v>
      </c>
      <c r="B3001" s="723">
        <v>7.18</v>
      </c>
    </row>
    <row r="3002" spans="1:2">
      <c r="A3002" s="727">
        <v>44698</v>
      </c>
      <c r="B3002" s="723">
        <v>7.69</v>
      </c>
    </row>
    <row r="3003" spans="1:2">
      <c r="A3003" s="727">
        <v>44699</v>
      </c>
      <c r="B3003" s="723">
        <v>7.41</v>
      </c>
    </row>
    <row r="3004" spans="1:2">
      <c r="A3004" s="727">
        <v>44700</v>
      </c>
      <c r="B3004" s="723">
        <v>7.37</v>
      </c>
    </row>
    <row r="3005" spans="1:2">
      <c r="A3005" s="727">
        <v>44701</v>
      </c>
      <c r="B3005" s="723">
        <v>7.56</v>
      </c>
    </row>
    <row r="3006" spans="1:2">
      <c r="A3006" s="727">
        <v>44704</v>
      </c>
      <c r="B3006" s="723">
        <v>7.9</v>
      </c>
    </row>
    <row r="3007" spans="1:2">
      <c r="A3007" s="727">
        <v>44705</v>
      </c>
      <c r="B3007" s="723">
        <v>7.88</v>
      </c>
    </row>
    <row r="3008" spans="1:2">
      <c r="A3008" s="727">
        <v>44706</v>
      </c>
      <c r="B3008" s="723">
        <v>7.83</v>
      </c>
    </row>
    <row r="3009" spans="1:2">
      <c r="A3009" s="727">
        <v>44707</v>
      </c>
      <c r="B3009" s="723">
        <v>7.84</v>
      </c>
    </row>
    <row r="3010" spans="1:2">
      <c r="A3010" s="727">
        <v>44708</v>
      </c>
      <c r="B3010" s="723">
        <v>7.69</v>
      </c>
    </row>
    <row r="3011" spans="1:2">
      <c r="A3011" s="727">
        <v>44711</v>
      </c>
      <c r="B3011" s="723">
        <v>7.69</v>
      </c>
    </row>
    <row r="3012" spans="1:2">
      <c r="A3012" s="727">
        <v>44712</v>
      </c>
      <c r="B3012" s="723">
        <v>7.55</v>
      </c>
    </row>
    <row r="3013" spans="1:2">
      <c r="A3013" s="727">
        <v>44713</v>
      </c>
      <c r="B3013" s="723">
        <v>7.17</v>
      </c>
    </row>
    <row r="3014" spans="1:2">
      <c r="A3014" s="727">
        <v>44714</v>
      </c>
      <c r="B3014" s="723">
        <v>7.23</v>
      </c>
    </row>
    <row r="3015" spans="1:2">
      <c r="A3015" s="727">
        <v>44715</v>
      </c>
      <c r="B3015" s="723">
        <v>7.24</v>
      </c>
    </row>
    <row r="3016" spans="1:2">
      <c r="A3016" s="727">
        <v>44718</v>
      </c>
      <c r="B3016" s="723">
        <v>6.94</v>
      </c>
    </row>
    <row r="3017" spans="1:2">
      <c r="A3017" s="727">
        <v>44719</v>
      </c>
      <c r="B3017" s="723">
        <v>6.93</v>
      </c>
    </row>
    <row r="3018" spans="1:2">
      <c r="A3018" s="727">
        <v>44720</v>
      </c>
      <c r="B3018" s="723">
        <v>6.88</v>
      </c>
    </row>
    <row r="3019" spans="1:2">
      <c r="A3019" s="727">
        <v>44721</v>
      </c>
      <c r="B3019" s="723">
        <v>6.82</v>
      </c>
    </row>
    <row r="3020" spans="1:2">
      <c r="A3020" s="727">
        <v>44722</v>
      </c>
      <c r="B3020" s="723">
        <v>6.73</v>
      </c>
    </row>
    <row r="3021" spans="1:2">
      <c r="A3021" s="727">
        <v>44725</v>
      </c>
      <c r="B3021" s="723">
        <v>6.42</v>
      </c>
    </row>
    <row r="3022" spans="1:2">
      <c r="A3022" s="727">
        <v>44726</v>
      </c>
      <c r="B3022" s="723">
        <v>6.37</v>
      </c>
    </row>
    <row r="3023" spans="1:2">
      <c r="A3023" s="727">
        <v>44727</v>
      </c>
      <c r="B3023" s="723">
        <v>6.42</v>
      </c>
    </row>
    <row r="3024" spans="1:2">
      <c r="A3024" s="727">
        <v>44729</v>
      </c>
      <c r="B3024" s="723">
        <v>6.4</v>
      </c>
    </row>
    <row r="3025" spans="1:2">
      <c r="A3025" s="727">
        <v>44732</v>
      </c>
      <c r="B3025" s="723">
        <v>6.51</v>
      </c>
    </row>
    <row r="3026" spans="1:2">
      <c r="A3026" s="727">
        <v>44733</v>
      </c>
      <c r="B3026" s="723">
        <v>6.44</v>
      </c>
    </row>
    <row r="3027" spans="1:2">
      <c r="A3027" s="727">
        <v>44734</v>
      </c>
      <c r="B3027" s="723">
        <v>6.27</v>
      </c>
    </row>
    <row r="3028" spans="1:2">
      <c r="A3028" s="727">
        <v>44735</v>
      </c>
      <c r="B3028" s="723">
        <v>6.36</v>
      </c>
    </row>
    <row r="3029" spans="1:2">
      <c r="A3029" s="727">
        <v>44736</v>
      </c>
      <c r="B3029" s="723">
        <v>6.41</v>
      </c>
    </row>
    <row r="3030" spans="1:2">
      <c r="A3030" s="727">
        <v>44739</v>
      </c>
      <c r="B3030" s="723">
        <v>6.36</v>
      </c>
    </row>
    <row r="3031" spans="1:2">
      <c r="A3031" s="727">
        <v>44740</v>
      </c>
      <c r="B3031" s="723">
        <v>5.93</v>
      </c>
    </row>
    <row r="3032" spans="1:2">
      <c r="A3032" s="727">
        <v>44741</v>
      </c>
      <c r="B3032" s="723">
        <v>5.9</v>
      </c>
    </row>
    <row r="3033" spans="1:2">
      <c r="A3033" s="727">
        <v>44742</v>
      </c>
      <c r="B3033" s="723">
        <v>5.85</v>
      </c>
    </row>
    <row r="3034" spans="1:2">
      <c r="A3034" s="727">
        <v>44743</v>
      </c>
      <c r="B3034" s="723">
        <v>6.05</v>
      </c>
    </row>
    <row r="3035" spans="1:2">
      <c r="A3035" s="727">
        <v>44746</v>
      </c>
      <c r="B3035" s="723">
        <v>6.04</v>
      </c>
    </row>
    <row r="3036" spans="1:2">
      <c r="A3036" s="727">
        <v>44747</v>
      </c>
      <c r="B3036" s="723">
        <v>6.24</v>
      </c>
    </row>
    <row r="3037" spans="1:2">
      <c r="A3037" s="727">
        <v>44748</v>
      </c>
      <c r="B3037" s="723">
        <v>6.35</v>
      </c>
    </row>
    <row r="3038" spans="1:2">
      <c r="A3038" s="727">
        <v>44749</v>
      </c>
      <c r="B3038" s="723">
        <v>6.5</v>
      </c>
    </row>
    <row r="3039" spans="1:2">
      <c r="A3039" s="727">
        <v>44750</v>
      </c>
      <c r="B3039" s="723">
        <v>6.82</v>
      </c>
    </row>
    <row r="3040" spans="1:2">
      <c r="A3040" s="727">
        <v>44753</v>
      </c>
      <c r="B3040" s="723">
        <v>6.75</v>
      </c>
    </row>
    <row r="3041" spans="1:2">
      <c r="A3041" s="727">
        <v>44754</v>
      </c>
      <c r="B3041" s="723">
        <v>6.7</v>
      </c>
    </row>
    <row r="3042" spans="1:2">
      <c r="A3042" s="727">
        <v>44755</v>
      </c>
      <c r="B3042" s="723">
        <v>6.74</v>
      </c>
    </row>
    <row r="3043" spans="1:2">
      <c r="A3043" s="727">
        <v>44756</v>
      </c>
      <c r="B3043" s="723">
        <v>6.65</v>
      </c>
    </row>
    <row r="3044" spans="1:2">
      <c r="A3044" s="727">
        <v>44757</v>
      </c>
      <c r="B3044" s="723">
        <v>6.8</v>
      </c>
    </row>
    <row r="3045" spans="1:2">
      <c r="A3045" s="727">
        <v>44760</v>
      </c>
      <c r="B3045" s="723">
        <v>6.6</v>
      </c>
    </row>
    <row r="3046" spans="1:2">
      <c r="A3046" s="727">
        <v>44761</v>
      </c>
      <c r="B3046" s="723">
        <v>6.42</v>
      </c>
    </row>
    <row r="3047" spans="1:2">
      <c r="A3047" s="727">
        <v>44762</v>
      </c>
      <c r="B3047" s="723">
        <v>6.8</v>
      </c>
    </row>
    <row r="3048" spans="1:2">
      <c r="A3048" s="727">
        <v>44763</v>
      </c>
      <c r="B3048" s="723">
        <v>6.84</v>
      </c>
    </row>
    <row r="3049" spans="1:2">
      <c r="A3049" s="727">
        <v>44764</v>
      </c>
      <c r="B3049" s="723">
        <v>7.16</v>
      </c>
    </row>
    <row r="3050" spans="1:2">
      <c r="A3050" s="727">
        <v>44767</v>
      </c>
      <c r="B3050" s="723">
        <v>7.15</v>
      </c>
    </row>
    <row r="3051" spans="1:2">
      <c r="A3051" s="727">
        <v>44768</v>
      </c>
      <c r="B3051" s="723">
        <v>7.32</v>
      </c>
    </row>
    <row r="3052" spans="1:2">
      <c r="A3052" s="727">
        <v>44769</v>
      </c>
      <c r="B3052" s="723">
        <v>7.65</v>
      </c>
    </row>
    <row r="3053" spans="1:2">
      <c r="A3053" s="727">
        <v>44770</v>
      </c>
      <c r="B3053" s="723">
        <v>7.65</v>
      </c>
    </row>
    <row r="3054" spans="1:2">
      <c r="A3054" s="727">
        <v>44771</v>
      </c>
      <c r="B3054" s="723">
        <v>7.7</v>
      </c>
    </row>
    <row r="3055" spans="1:2">
      <c r="A3055" s="727">
        <v>44774</v>
      </c>
      <c r="B3055" s="723">
        <v>7.79</v>
      </c>
    </row>
    <row r="3056" spans="1:2">
      <c r="A3056" s="727">
        <v>44775</v>
      </c>
      <c r="B3056" s="723">
        <v>7.89</v>
      </c>
    </row>
    <row r="3057" spans="1:2">
      <c r="A3057" s="727">
        <v>44776</v>
      </c>
      <c r="B3057" s="723">
        <v>8.11</v>
      </c>
    </row>
    <row r="3058" spans="1:2">
      <c r="A3058" s="727">
        <v>44777</v>
      </c>
      <c r="B3058" s="723">
        <v>8.31</v>
      </c>
    </row>
    <row r="3059" spans="1:2">
      <c r="A3059" s="727">
        <v>44778</v>
      </c>
      <c r="B3059" s="723">
        <v>8.6300000000000008</v>
      </c>
    </row>
    <row r="3060" spans="1:2">
      <c r="A3060" s="727">
        <v>44781</v>
      </c>
      <c r="B3060" s="723">
        <v>8.7100000000000009</v>
      </c>
    </row>
    <row r="3061" spans="1:2">
      <c r="A3061" s="727">
        <v>44782</v>
      </c>
      <c r="B3061" s="723">
        <v>8.19</v>
      </c>
    </row>
    <row r="3062" spans="1:2">
      <c r="A3062" s="727">
        <v>44783</v>
      </c>
      <c r="B3062" s="723">
        <v>8.48</v>
      </c>
    </row>
    <row r="3063" spans="1:2">
      <c r="A3063" s="727">
        <v>44784</v>
      </c>
      <c r="B3063" s="723">
        <v>8.26</v>
      </c>
    </row>
    <row r="3064" spans="1:2">
      <c r="A3064" s="727">
        <v>44785</v>
      </c>
      <c r="B3064" s="723">
        <v>8.6</v>
      </c>
    </row>
    <row r="3065" spans="1:2">
      <c r="A3065" s="727">
        <v>44788</v>
      </c>
      <c r="B3065" s="723">
        <v>8.7100000000000009</v>
      </c>
    </row>
    <row r="3066" spans="1:2">
      <c r="A3066" s="727">
        <v>44789</v>
      </c>
      <c r="B3066" s="723">
        <v>8.5399999999999991</v>
      </c>
    </row>
    <row r="3067" spans="1:2">
      <c r="A3067" s="727">
        <v>44790</v>
      </c>
      <c r="B3067" s="723">
        <v>8.59</v>
      </c>
    </row>
    <row r="3068" spans="1:2">
      <c r="A3068" s="727">
        <v>44791</v>
      </c>
      <c r="B3068" s="723">
        <v>8.5</v>
      </c>
    </row>
    <row r="3069" spans="1:2">
      <c r="A3069" s="727">
        <v>44792</v>
      </c>
      <c r="B3069" s="723">
        <v>8.48</v>
      </c>
    </row>
    <row r="3070" spans="1:2">
      <c r="A3070" s="727">
        <v>44795</v>
      </c>
      <c r="B3070" s="723">
        <v>8.51</v>
      </c>
    </row>
    <row r="3071" spans="1:2">
      <c r="A3071" s="727">
        <v>44796</v>
      </c>
      <c r="B3071" s="723">
        <v>8.65</v>
      </c>
    </row>
    <row r="3072" spans="1:2">
      <c r="A3072" s="727">
        <v>44797</v>
      </c>
      <c r="B3072" s="723">
        <v>9.3800000000000008</v>
      </c>
    </row>
    <row r="3073" spans="1:2">
      <c r="A3073" s="727">
        <v>44798</v>
      </c>
      <c r="B3073" s="723">
        <v>9.36</v>
      </c>
    </row>
    <row r="3074" spans="1:2">
      <c r="A3074" s="727">
        <v>44799</v>
      </c>
      <c r="B3074" s="723">
        <v>9.6300000000000008</v>
      </c>
    </row>
    <row r="3075" spans="1:2">
      <c r="A3075" s="727">
        <v>44802</v>
      </c>
      <c r="B3075" s="723">
        <v>9.7200000000000006</v>
      </c>
    </row>
    <row r="3076" spans="1:2">
      <c r="A3076" s="727">
        <v>44803</v>
      </c>
      <c r="B3076" s="723">
        <v>9.81</v>
      </c>
    </row>
    <row r="3077" spans="1:2">
      <c r="A3077" s="727">
        <v>44804</v>
      </c>
      <c r="B3077" s="723">
        <v>9.9700000000000006</v>
      </c>
    </row>
    <row r="3078" spans="1:2">
      <c r="A3078" s="727">
        <v>44805</v>
      </c>
      <c r="B3078" s="723">
        <v>10.09</v>
      </c>
    </row>
    <row r="3079" spans="1:2">
      <c r="A3079" s="727">
        <v>44806</v>
      </c>
      <c r="B3079" s="723">
        <v>10.119999999999999</v>
      </c>
    </row>
    <row r="3080" spans="1:2">
      <c r="A3080" s="727">
        <v>44809</v>
      </c>
      <c r="B3080" s="723">
        <v>10.14</v>
      </c>
    </row>
    <row r="3081" spans="1:2">
      <c r="A3081" s="727">
        <v>44810</v>
      </c>
      <c r="B3081" s="723">
        <v>10.18</v>
      </c>
    </row>
    <row r="3082" spans="1:2">
      <c r="A3082" s="727">
        <v>44812</v>
      </c>
      <c r="B3082" s="723">
        <v>10.52</v>
      </c>
    </row>
    <row r="3083" spans="1:2">
      <c r="A3083" s="727">
        <v>44813</v>
      </c>
      <c r="B3083" s="723">
        <v>10.8</v>
      </c>
    </row>
    <row r="3084" spans="1:2">
      <c r="A3084" s="727">
        <v>44816</v>
      </c>
      <c r="B3084" s="723">
        <v>10.71</v>
      </c>
    </row>
    <row r="3085" spans="1:2">
      <c r="A3085" s="727">
        <v>44817</v>
      </c>
      <c r="B3085" s="723">
        <v>10.77</v>
      </c>
    </row>
    <row r="3086" spans="1:2">
      <c r="A3086" s="727">
        <v>44818</v>
      </c>
      <c r="B3086" s="723">
        <v>11.07</v>
      </c>
    </row>
    <row r="3087" spans="1:2">
      <c r="A3087" s="727">
        <v>44819</v>
      </c>
      <c r="B3087" s="723">
        <v>10.76</v>
      </c>
    </row>
    <row r="3088" spans="1:2">
      <c r="A3088" s="727">
        <v>44820</v>
      </c>
      <c r="B3088" s="723">
        <v>11.1</v>
      </c>
    </row>
    <row r="3089" spans="1:2">
      <c r="A3089" s="727">
        <v>44823</v>
      </c>
      <c r="B3089" s="723">
        <v>11.17</v>
      </c>
    </row>
    <row r="3090" spans="1:2">
      <c r="A3090" s="727">
        <v>44824</v>
      </c>
      <c r="B3090" s="723">
        <v>11.14</v>
      </c>
    </row>
    <row r="3091" spans="1:2">
      <c r="A3091" s="727">
        <v>44825</v>
      </c>
      <c r="B3091" s="723">
        <v>11.54</v>
      </c>
    </row>
    <row r="3092" spans="1:2">
      <c r="A3092" s="727">
        <v>44826</v>
      </c>
      <c r="B3092" s="723">
        <v>11.46</v>
      </c>
    </row>
    <row r="3093" spans="1:2">
      <c r="A3093" s="727">
        <v>44827</v>
      </c>
      <c r="B3093" s="723">
        <v>11.32</v>
      </c>
    </row>
    <row r="3094" spans="1:2">
      <c r="A3094" s="727">
        <v>44830</v>
      </c>
      <c r="B3094" s="723">
        <v>10.91</v>
      </c>
    </row>
    <row r="3095" spans="1:2">
      <c r="A3095" s="727">
        <v>44831</v>
      </c>
      <c r="B3095" s="723">
        <v>10.9</v>
      </c>
    </row>
    <row r="3096" spans="1:2">
      <c r="A3096" s="727">
        <v>44832</v>
      </c>
      <c r="B3096" s="723">
        <v>10.93</v>
      </c>
    </row>
    <row r="3097" spans="1:2">
      <c r="A3097" s="727">
        <v>44833</v>
      </c>
      <c r="B3097" s="723">
        <v>10.9</v>
      </c>
    </row>
    <row r="3098" spans="1:2">
      <c r="A3098" s="727">
        <v>44834</v>
      </c>
      <c r="B3098" s="723">
        <v>11.05</v>
      </c>
    </row>
    <row r="3099" spans="1:2">
      <c r="A3099" s="727">
        <v>44837</v>
      </c>
      <c r="B3099" s="723">
        <v>11.3</v>
      </c>
    </row>
    <row r="3100" spans="1:2">
      <c r="A3100" s="727">
        <v>44838</v>
      </c>
      <c r="B3100" s="723">
        <v>11.21</v>
      </c>
    </row>
    <row r="3101" spans="1:2">
      <c r="A3101" s="727">
        <v>44839</v>
      </c>
      <c r="B3101" s="723">
        <v>12.05</v>
      </c>
    </row>
    <row r="3102" spans="1:2">
      <c r="A3102" s="727">
        <v>44840</v>
      </c>
      <c r="B3102" s="723">
        <v>12.71</v>
      </c>
    </row>
    <row r="3103" spans="1:2">
      <c r="A3103" s="727">
        <v>44841</v>
      </c>
      <c r="B3103" s="723">
        <v>12.88</v>
      </c>
    </row>
    <row r="3104" spans="1:2">
      <c r="A3104" s="727">
        <v>44844</v>
      </c>
      <c r="B3104" s="723">
        <v>13.34</v>
      </c>
    </row>
    <row r="3105" spans="1:2">
      <c r="A3105" s="727">
        <v>44845</v>
      </c>
      <c r="B3105" s="723">
        <v>13.15</v>
      </c>
    </row>
    <row r="3106" spans="1:2">
      <c r="A3106" s="727">
        <v>44847</v>
      </c>
      <c r="B3106" s="723">
        <v>13.41</v>
      </c>
    </row>
    <row r="3107" spans="1:2">
      <c r="A3107" s="727">
        <v>44848</v>
      </c>
      <c r="B3107" s="723">
        <v>12.89</v>
      </c>
    </row>
    <row r="3108" spans="1:2">
      <c r="A3108" s="727">
        <v>44851</v>
      </c>
      <c r="B3108" s="723">
        <v>13.22</v>
      </c>
    </row>
    <row r="3109" spans="1:2">
      <c r="A3109" s="727">
        <v>44852</v>
      </c>
      <c r="B3109" s="723">
        <v>13.22</v>
      </c>
    </row>
    <row r="3110" spans="1:2">
      <c r="A3110" s="727">
        <v>44853</v>
      </c>
      <c r="B3110" s="723">
        <v>13.22</v>
      </c>
    </row>
    <row r="3111" spans="1:2">
      <c r="A3111" s="727">
        <v>44854</v>
      </c>
      <c r="B3111" s="723">
        <v>13.03</v>
      </c>
    </row>
    <row r="3112" spans="1:2">
      <c r="A3112" s="727">
        <v>44855</v>
      </c>
      <c r="B3112" s="723">
        <v>13.31</v>
      </c>
    </row>
    <row r="3113" spans="1:2">
      <c r="A3113" s="727">
        <v>44858</v>
      </c>
      <c r="B3113" s="723">
        <v>13.08</v>
      </c>
    </row>
    <row r="3114" spans="1:2">
      <c r="A3114" s="727">
        <v>44859</v>
      </c>
      <c r="B3114" s="723">
        <v>12.79</v>
      </c>
    </row>
    <row r="3115" spans="1:2">
      <c r="A3115" s="727">
        <v>44860</v>
      </c>
      <c r="B3115" s="723">
        <v>12.67</v>
      </c>
    </row>
    <row r="3116" spans="1:2">
      <c r="A3116" s="727">
        <v>44861</v>
      </c>
      <c r="B3116" s="723">
        <v>13.15</v>
      </c>
    </row>
    <row r="3117" spans="1:2">
      <c r="A3117" s="727">
        <v>44862</v>
      </c>
      <c r="B3117" s="723">
        <v>12.57</v>
      </c>
    </row>
    <row r="3118" spans="1:2">
      <c r="A3118" s="727">
        <v>44865</v>
      </c>
      <c r="B3118" s="723">
        <v>13.38</v>
      </c>
    </row>
    <row r="3119" spans="1:2">
      <c r="A3119" s="727">
        <v>44866</v>
      </c>
      <c r="B3119" s="723">
        <v>14.01</v>
      </c>
    </row>
    <row r="3120" spans="1:2">
      <c r="A3120" s="727">
        <v>44868</v>
      </c>
      <c r="B3120" s="723">
        <v>13.88</v>
      </c>
    </row>
    <row r="3121" spans="1:2">
      <c r="A3121" s="727">
        <v>44869</v>
      </c>
      <c r="B3121" s="723">
        <v>13.99</v>
      </c>
    </row>
    <row r="3122" spans="1:2">
      <c r="A3122" s="727">
        <v>44872</v>
      </c>
      <c r="B3122" s="723">
        <v>13.4</v>
      </c>
    </row>
    <row r="3123" spans="1:2">
      <c r="A3123" s="727">
        <v>44873</v>
      </c>
      <c r="B3123" s="723">
        <v>13.69</v>
      </c>
    </row>
    <row r="3124" spans="1:2">
      <c r="A3124" s="727">
        <v>44874</v>
      </c>
      <c r="B3124" s="723">
        <v>13.48</v>
      </c>
    </row>
    <row r="3125" spans="1:2">
      <c r="A3125" s="727">
        <v>44875</v>
      </c>
      <c r="B3125" s="723">
        <v>13.09</v>
      </c>
    </row>
    <row r="3126" spans="1:2">
      <c r="A3126" s="727">
        <v>44876</v>
      </c>
      <c r="B3126" s="723">
        <v>12.49</v>
      </c>
    </row>
    <row r="3127" spans="1:2">
      <c r="A3127" s="727">
        <v>44879</v>
      </c>
      <c r="B3127" s="723">
        <v>12.29</v>
      </c>
    </row>
    <row r="3128" spans="1:2">
      <c r="A3128" s="727">
        <v>44881</v>
      </c>
      <c r="B3128" s="723">
        <v>11.78</v>
      </c>
    </row>
    <row r="3129" spans="1:2">
      <c r="A3129" s="727">
        <v>44882</v>
      </c>
      <c r="B3129" s="723">
        <v>11.93</v>
      </c>
    </row>
    <row r="3130" spans="1:2">
      <c r="A3130" s="727">
        <v>44883</v>
      </c>
      <c r="B3130" s="723">
        <v>11.2</v>
      </c>
    </row>
    <row r="3131" spans="1:2">
      <c r="A3131" s="727">
        <v>44886</v>
      </c>
      <c r="B3131" s="723">
        <v>11.59</v>
      </c>
    </row>
    <row r="3132" spans="1:2">
      <c r="A3132" s="727">
        <v>44887</v>
      </c>
      <c r="B3132" s="723">
        <v>11.22</v>
      </c>
    </row>
    <row r="3133" spans="1:2">
      <c r="A3133" s="727">
        <v>44888</v>
      </c>
      <c r="B3133" s="723">
        <v>11.19</v>
      </c>
    </row>
    <row r="3134" spans="1:2">
      <c r="A3134" s="727">
        <v>44889</v>
      </c>
      <c r="B3134" s="723">
        <v>11.44</v>
      </c>
    </row>
    <row r="3135" spans="1:2">
      <c r="A3135" s="727">
        <v>44890</v>
      </c>
      <c r="B3135" s="723">
        <v>10.89</v>
      </c>
    </row>
    <row r="3136" spans="1:2">
      <c r="A3136" s="727">
        <v>44893</v>
      </c>
      <c r="B3136" s="723">
        <v>10.63</v>
      </c>
    </row>
    <row r="3137" spans="1:2">
      <c r="A3137" s="727">
        <v>44894</v>
      </c>
      <c r="B3137" s="723">
        <v>11.02</v>
      </c>
    </row>
    <row r="3138" spans="1:2">
      <c r="A3138" s="727">
        <v>44895</v>
      </c>
      <c r="B3138" s="723">
        <v>10.33</v>
      </c>
    </row>
    <row r="3139" spans="1:2">
      <c r="A3139" s="727">
        <v>44896</v>
      </c>
      <c r="B3139" s="723">
        <v>10.41</v>
      </c>
    </row>
    <row r="3140" spans="1:2">
      <c r="A3140" s="727">
        <v>44897</v>
      </c>
      <c r="B3140" s="723">
        <v>10.38</v>
      </c>
    </row>
    <row r="3141" spans="1:2">
      <c r="A3141" s="727">
        <v>44900</v>
      </c>
      <c r="B3141" s="723">
        <v>9.84</v>
      </c>
    </row>
    <row r="3142" spans="1:2">
      <c r="A3142" s="727">
        <v>44901</v>
      </c>
      <c r="B3142" s="723">
        <v>10.47</v>
      </c>
    </row>
    <row r="3143" spans="1:2">
      <c r="A3143" s="727">
        <v>44902</v>
      </c>
      <c r="B3143" s="723">
        <v>10.35</v>
      </c>
    </row>
    <row r="3144" spans="1:2">
      <c r="A3144" s="727">
        <v>44903</v>
      </c>
      <c r="B3144" s="723">
        <v>9.8800000000000008</v>
      </c>
    </row>
    <row r="3145" spans="1:2">
      <c r="A3145" s="727">
        <v>44904</v>
      </c>
      <c r="B3145" s="723">
        <v>9.6300000000000008</v>
      </c>
    </row>
    <row r="3146" spans="1:2">
      <c r="A3146" s="727">
        <v>44907</v>
      </c>
      <c r="B3146" s="723">
        <v>9.59</v>
      </c>
    </row>
    <row r="3147" spans="1:2">
      <c r="A3147" s="727">
        <v>44908</v>
      </c>
      <c r="B3147" s="723">
        <v>9.43</v>
      </c>
    </row>
    <row r="3148" spans="1:2">
      <c r="A3148" s="727">
        <v>44909</v>
      </c>
      <c r="B3148" s="723">
        <v>10.220000000000001</v>
      </c>
    </row>
    <row r="3149" spans="1:2">
      <c r="A3149" s="727">
        <v>44910</v>
      </c>
      <c r="B3149" s="723">
        <v>10.16</v>
      </c>
    </row>
    <row r="3150" spans="1:2">
      <c r="A3150" s="727">
        <v>44911</v>
      </c>
      <c r="B3150" s="723">
        <v>9.32</v>
      </c>
    </row>
    <row r="3151" spans="1:2">
      <c r="A3151" s="727">
        <v>44914</v>
      </c>
      <c r="B3151" s="723">
        <v>10.19</v>
      </c>
    </row>
    <row r="3152" spans="1:2">
      <c r="A3152" s="727">
        <v>44915</v>
      </c>
      <c r="B3152" s="723">
        <v>10.75</v>
      </c>
    </row>
    <row r="3153" spans="1:2">
      <c r="A3153" s="727">
        <v>44916</v>
      </c>
      <c r="B3153" s="723">
        <v>11.25</v>
      </c>
    </row>
    <row r="3154" spans="1:2">
      <c r="A3154" s="727">
        <v>44917</v>
      </c>
      <c r="B3154" s="723">
        <v>11.2</v>
      </c>
    </row>
    <row r="3155" spans="1:2">
      <c r="A3155" s="727">
        <v>44918</v>
      </c>
      <c r="B3155" s="723">
        <v>11.43</v>
      </c>
    </row>
    <row r="3156" spans="1:2">
      <c r="A3156" s="727">
        <v>44921</v>
      </c>
      <c r="B3156" s="723">
        <v>11.4</v>
      </c>
    </row>
    <row r="3157" spans="1:2">
      <c r="A3157" s="727">
        <v>44922</v>
      </c>
      <c r="B3157" s="723">
        <v>10.9</v>
      </c>
    </row>
    <row r="3158" spans="1:2">
      <c r="A3158" s="727">
        <v>44923</v>
      </c>
      <c r="B3158" s="723">
        <v>11.61</v>
      </c>
    </row>
    <row r="3159" spans="1:2">
      <c r="A3159" s="727">
        <v>44924</v>
      </c>
      <c r="B3159" s="723">
        <v>11.43</v>
      </c>
    </row>
    <row r="3160" spans="1:2">
      <c r="A3160" s="727">
        <v>44928</v>
      </c>
      <c r="B3160" s="723">
        <v>10.210000000000001</v>
      </c>
    </row>
    <row r="3161" spans="1:2">
      <c r="A3161" s="727">
        <v>44929</v>
      </c>
      <c r="B3161" s="723">
        <v>9.7899999999999991</v>
      </c>
    </row>
    <row r="3162" spans="1:2">
      <c r="A3162" s="727">
        <v>44930</v>
      </c>
      <c r="B3162" s="723">
        <v>9.83</v>
      </c>
    </row>
    <row r="3163" spans="1:2">
      <c r="A3163" s="727">
        <v>44931</v>
      </c>
      <c r="B3163" s="723">
        <v>9.81</v>
      </c>
    </row>
    <row r="3164" spans="1:2">
      <c r="A3164" s="727">
        <v>44932</v>
      </c>
      <c r="B3164" s="723">
        <v>9.8800000000000008</v>
      </c>
    </row>
    <row r="3165" spans="1:2">
      <c r="A3165" s="727">
        <v>44935</v>
      </c>
      <c r="B3165" s="723">
        <v>9.69</v>
      </c>
    </row>
    <row r="3166" spans="1:2">
      <c r="A3166" s="727">
        <v>44936</v>
      </c>
      <c r="B3166" s="723">
        <v>10.18</v>
      </c>
    </row>
    <row r="3167" spans="1:2">
      <c r="A3167" s="727">
        <v>44937</v>
      </c>
      <c r="B3167" s="723">
        <v>10.27</v>
      </c>
    </row>
    <row r="3168" spans="1:2">
      <c r="A3168" s="727">
        <v>44938</v>
      </c>
      <c r="B3168" s="723">
        <v>9.99</v>
      </c>
    </row>
    <row r="3169" spans="1:2">
      <c r="A3169" s="727">
        <v>44939</v>
      </c>
      <c r="B3169" s="723">
        <v>9.69</v>
      </c>
    </row>
    <row r="3170" spans="1:2">
      <c r="A3170" s="727">
        <v>44942</v>
      </c>
      <c r="B3170" s="723">
        <v>9.73</v>
      </c>
    </row>
    <row r="3171" spans="1:2">
      <c r="A3171" s="727">
        <v>44943</v>
      </c>
      <c r="B3171" s="723">
        <v>10.11</v>
      </c>
    </row>
    <row r="3172" spans="1:2">
      <c r="A3172" s="727">
        <v>44944</v>
      </c>
      <c r="B3172" s="723">
        <v>10.01</v>
      </c>
    </row>
    <row r="3173" spans="1:2">
      <c r="A3173" s="727">
        <v>44945</v>
      </c>
      <c r="B3173" s="723">
        <v>10.16</v>
      </c>
    </row>
    <row r="3174" spans="1:2">
      <c r="A3174" s="727">
        <v>44946</v>
      </c>
      <c r="B3174" s="723">
        <v>10.11</v>
      </c>
    </row>
    <row r="3175" spans="1:2">
      <c r="A3175" s="727">
        <v>44949</v>
      </c>
      <c r="B3175" s="723">
        <v>10.43</v>
      </c>
    </row>
    <row r="3176" spans="1:2">
      <c r="A3176" s="727">
        <v>44950</v>
      </c>
      <c r="B3176" s="723">
        <v>10.49</v>
      </c>
    </row>
    <row r="3177" spans="1:2">
      <c r="A3177" s="727">
        <v>44951</v>
      </c>
      <c r="B3177" s="723">
        <v>10.99</v>
      </c>
    </row>
    <row r="3178" spans="1:2">
      <c r="A3178" s="727">
        <v>44952</v>
      </c>
      <c r="B3178" s="723">
        <v>10.61</v>
      </c>
    </row>
    <row r="3179" spans="1:2">
      <c r="A3179" s="727">
        <v>44953</v>
      </c>
      <c r="B3179" s="723">
        <v>10.53</v>
      </c>
    </row>
    <row r="3180" spans="1:2">
      <c r="A3180" s="727">
        <v>44956</v>
      </c>
      <c r="B3180" s="723">
        <v>10.56</v>
      </c>
    </row>
    <row r="3181" spans="1:2">
      <c r="A3181" s="727">
        <v>44957</v>
      </c>
      <c r="B3181" s="723">
        <v>10.52</v>
      </c>
    </row>
    <row r="3182" spans="1:2">
      <c r="A3182" s="727">
        <v>44958</v>
      </c>
      <c r="B3182" s="723">
        <v>10.37</v>
      </c>
    </row>
    <row r="3183" spans="1:2">
      <c r="A3183" s="727">
        <v>44959</v>
      </c>
      <c r="B3183" s="723">
        <v>10.65</v>
      </c>
    </row>
    <row r="3184" spans="1:2">
      <c r="A3184" s="727">
        <v>44960</v>
      </c>
      <c r="B3184" s="723">
        <v>10.72</v>
      </c>
    </row>
    <row r="3185" spans="1:2">
      <c r="A3185" s="727">
        <v>44963</v>
      </c>
      <c r="B3185" s="723">
        <v>10.67</v>
      </c>
    </row>
    <row r="3186" spans="1:2">
      <c r="A3186" s="727">
        <v>44964</v>
      </c>
      <c r="B3186" s="723">
        <v>10.9</v>
      </c>
    </row>
    <row r="3187" spans="1:2">
      <c r="A3187" s="727">
        <v>44965</v>
      </c>
      <c r="B3187" s="723">
        <v>10.74</v>
      </c>
    </row>
    <row r="3188" spans="1:2">
      <c r="A3188" s="727">
        <v>44966</v>
      </c>
      <c r="B3188" s="723">
        <v>9.92</v>
      </c>
    </row>
    <row r="3189" spans="1:2">
      <c r="A3189" s="727">
        <v>44967</v>
      </c>
      <c r="B3189" s="723">
        <v>10.24</v>
      </c>
    </row>
    <row r="3190" spans="1:2">
      <c r="A3190" s="727">
        <v>44970</v>
      </c>
      <c r="B3190" s="723">
        <v>10.039999999999999</v>
      </c>
    </row>
    <row r="3191" spans="1:2">
      <c r="A3191" s="727">
        <v>44971</v>
      </c>
      <c r="B3191" s="723">
        <v>10.01</v>
      </c>
    </row>
    <row r="3192" spans="1:2">
      <c r="A3192" s="727">
        <v>44972</v>
      </c>
      <c r="B3192" s="723">
        <v>10.49</v>
      </c>
    </row>
    <row r="3193" spans="1:2">
      <c r="A3193" s="727">
        <v>44973</v>
      </c>
      <c r="B3193" s="723">
        <v>10.59</v>
      </c>
    </row>
    <row r="3194" spans="1:2">
      <c r="A3194" s="727">
        <v>44974</v>
      </c>
      <c r="B3194" s="723">
        <v>10.8</v>
      </c>
    </row>
    <row r="3195" spans="1:2">
      <c r="A3195" s="727">
        <v>44979</v>
      </c>
      <c r="B3195" s="723">
        <v>10.76</v>
      </c>
    </row>
    <row r="3196" spans="1:2">
      <c r="A3196" s="727">
        <v>44980</v>
      </c>
      <c r="B3196" s="723">
        <v>11.14</v>
      </c>
    </row>
    <row r="3197" spans="1:2">
      <c r="A3197" s="727">
        <v>44981</v>
      </c>
      <c r="B3197" s="723">
        <v>11.23</v>
      </c>
    </row>
    <row r="3198" spans="1:2">
      <c r="A3198" s="727">
        <v>44984</v>
      </c>
      <c r="B3198" s="723">
        <v>11.15</v>
      </c>
    </row>
    <row r="3199" spans="1:2">
      <c r="A3199" s="727">
        <v>44985</v>
      </c>
      <c r="B3199" s="723">
        <v>11.33</v>
      </c>
    </row>
    <row r="3200" spans="1:2">
      <c r="A3200" s="727">
        <v>44986</v>
      </c>
      <c r="B3200" s="723">
        <v>10.51</v>
      </c>
    </row>
    <row r="3201" spans="1:2">
      <c r="A3201" s="727">
        <v>44987</v>
      </c>
      <c r="B3201" s="723">
        <v>10.55</v>
      </c>
    </row>
    <row r="3202" spans="1:2">
      <c r="A3202" s="727">
        <v>44988</v>
      </c>
      <c r="B3202" s="723">
        <v>10.64</v>
      </c>
    </row>
    <row r="3203" spans="1:2">
      <c r="A3203" s="727">
        <v>44991</v>
      </c>
      <c r="B3203" s="723">
        <v>10.61</v>
      </c>
    </row>
    <row r="3204" spans="1:2">
      <c r="A3204" s="727">
        <v>44992</v>
      </c>
      <c r="B3204" s="723">
        <v>11.02</v>
      </c>
    </row>
    <row r="3205" spans="1:2">
      <c r="A3205" s="727">
        <v>44993</v>
      </c>
      <c r="B3205" s="723">
        <v>11.49</v>
      </c>
    </row>
    <row r="3206" spans="1:2">
      <c r="A3206" s="727">
        <v>44994</v>
      </c>
      <c r="B3206" s="723">
        <v>11.59</v>
      </c>
    </row>
    <row r="3207" spans="1:2">
      <c r="A3207" s="727">
        <v>44995</v>
      </c>
      <c r="B3207" s="723">
        <v>11.13</v>
      </c>
    </row>
    <row r="3208" spans="1:2">
      <c r="A3208" s="727">
        <v>44998</v>
      </c>
      <c r="B3208" s="723">
        <v>11.01</v>
      </c>
    </row>
    <row r="3209" spans="1:2">
      <c r="A3209" s="727">
        <v>44999</v>
      </c>
      <c r="B3209" s="723">
        <v>10.91</v>
      </c>
    </row>
    <row r="3210" spans="1:2">
      <c r="A3210" s="727">
        <v>45000</v>
      </c>
      <c r="B3210" s="723">
        <v>10.95</v>
      </c>
    </row>
    <row r="3211" spans="1:2">
      <c r="A3211" s="727">
        <v>45001</v>
      </c>
      <c r="B3211" s="723">
        <v>11.04</v>
      </c>
    </row>
    <row r="3212" spans="1:2">
      <c r="A3212" s="727">
        <v>45002</v>
      </c>
      <c r="B3212" s="723">
        <v>10.34</v>
      </c>
    </row>
    <row r="3213" spans="1:2">
      <c r="A3213" s="727">
        <v>45005</v>
      </c>
      <c r="B3213" s="723">
        <v>9.5299999999999994</v>
      </c>
    </row>
    <row r="3214" spans="1:2">
      <c r="A3214" s="727">
        <v>45006</v>
      </c>
      <c r="B3214" s="723">
        <v>9.2899999999999991</v>
      </c>
    </row>
    <row r="3215" spans="1:2">
      <c r="A3215" s="727">
        <v>45007</v>
      </c>
      <c r="B3215" s="723">
        <v>9.34</v>
      </c>
    </row>
    <row r="3216" spans="1:2">
      <c r="A3216" s="727">
        <v>45008</v>
      </c>
      <c r="B3216" s="723">
        <v>9.02</v>
      </c>
    </row>
    <row r="3217" spans="1:2">
      <c r="A3217" s="727">
        <v>45009</v>
      </c>
      <c r="B3217" s="723">
        <v>9.85</v>
      </c>
    </row>
    <row r="3218" spans="1:2">
      <c r="A3218" s="727">
        <v>45012</v>
      </c>
      <c r="B3218" s="723">
        <v>9.69</v>
      </c>
    </row>
    <row r="3219" spans="1:2">
      <c r="A3219" s="727">
        <v>45013</v>
      </c>
      <c r="B3219" s="723">
        <v>9.76</v>
      </c>
    </row>
    <row r="3220" spans="1:2">
      <c r="A3220" s="727">
        <v>45014</v>
      </c>
      <c r="B3220" s="723">
        <v>9.51</v>
      </c>
    </row>
    <row r="3221" spans="1:2">
      <c r="A3221" s="727">
        <v>45015</v>
      </c>
      <c r="B3221" s="723">
        <v>10</v>
      </c>
    </row>
    <row r="3222" spans="1:2">
      <c r="A3222" s="727">
        <v>45016</v>
      </c>
      <c r="B3222" s="723">
        <v>9.69</v>
      </c>
    </row>
    <row r="3223" spans="1:2">
      <c r="A3223" s="727">
        <v>45019</v>
      </c>
      <c r="B3223" s="723">
        <v>9.08</v>
      </c>
    </row>
    <row r="3224" spans="1:2">
      <c r="A3224" s="727">
        <v>45020</v>
      </c>
      <c r="B3224" s="723">
        <v>8.99</v>
      </c>
    </row>
    <row r="3225" spans="1:2">
      <c r="A3225" s="727">
        <v>45021</v>
      </c>
      <c r="B3225" s="723">
        <v>8.8000000000000007</v>
      </c>
    </row>
    <row r="3226" spans="1:2">
      <c r="A3226" s="727">
        <v>45022</v>
      </c>
      <c r="B3226" s="723">
        <v>8.48</v>
      </c>
    </row>
    <row r="3227" spans="1:2">
      <c r="A3227" s="727">
        <v>45026</v>
      </c>
      <c r="B3227" s="723">
        <v>8.51</v>
      </c>
    </row>
    <row r="3228" spans="1:2">
      <c r="A3228" s="727">
        <v>45027</v>
      </c>
      <c r="B3228" s="723">
        <v>9.2799999999999994</v>
      </c>
    </row>
    <row r="3229" spans="1:2">
      <c r="A3229" s="727">
        <v>45028</v>
      </c>
      <c r="B3229" s="723">
        <v>9.16</v>
      </c>
    </row>
    <row r="3230" spans="1:2">
      <c r="A3230" s="727">
        <v>45029</v>
      </c>
      <c r="B3230" s="723">
        <v>9.08</v>
      </c>
    </row>
    <row r="3231" spans="1:2">
      <c r="A3231" s="727">
        <v>45030</v>
      </c>
      <c r="B3231" s="723">
        <v>9.31</v>
      </c>
    </row>
    <row r="3232" spans="1:2">
      <c r="A3232" s="727">
        <v>45033</v>
      </c>
      <c r="B3232" s="723">
        <v>9.48</v>
      </c>
    </row>
    <row r="3233" spans="1:2">
      <c r="A3233" s="727">
        <v>45034</v>
      </c>
      <c r="B3233" s="723">
        <v>9.4600000000000009</v>
      </c>
    </row>
    <row r="3234" spans="1:2">
      <c r="A3234" s="727">
        <v>45035</v>
      </c>
      <c r="B3234" s="723">
        <v>8.73</v>
      </c>
    </row>
    <row r="3235" spans="1:2">
      <c r="A3235" s="727">
        <v>45036</v>
      </c>
      <c r="B3235" s="723">
        <v>9.0399999999999991</v>
      </c>
    </row>
    <row r="3236" spans="1:2">
      <c r="A3236" s="727">
        <v>45040</v>
      </c>
      <c r="B3236" s="723">
        <v>8.9499999999999993</v>
      </c>
    </row>
    <row r="3237" spans="1:2">
      <c r="A3237" s="727">
        <v>45041</v>
      </c>
      <c r="B3237" s="723">
        <v>8.75</v>
      </c>
    </row>
    <row r="3238" spans="1:2">
      <c r="A3238" s="727">
        <v>45042</v>
      </c>
      <c r="B3238" s="723">
        <v>9.11</v>
      </c>
    </row>
    <row r="3239" spans="1:2">
      <c r="A3239" s="727">
        <v>45043</v>
      </c>
      <c r="B3239" s="723">
        <v>9.0299999999999994</v>
      </c>
    </row>
    <row r="3240" spans="1:2">
      <c r="A3240" s="727">
        <v>45044</v>
      </c>
      <c r="B3240" s="723">
        <v>9.15</v>
      </c>
    </row>
    <row r="3241" spans="1:2">
      <c r="A3241" s="727">
        <v>45048</v>
      </c>
      <c r="B3241" s="723">
        <v>8.83</v>
      </c>
    </row>
    <row r="3242" spans="1:2">
      <c r="A3242" s="727">
        <v>45049</v>
      </c>
      <c r="B3242" s="723">
        <v>8.8000000000000007</v>
      </c>
    </row>
    <row r="3243" spans="1:2">
      <c r="A3243" s="727">
        <v>45050</v>
      </c>
      <c r="B3243" s="723">
        <v>8.74</v>
      </c>
    </row>
    <row r="3244" spans="1:2">
      <c r="A3244" s="727">
        <v>45051</v>
      </c>
      <c r="B3244" s="723">
        <v>9.16</v>
      </c>
    </row>
    <row r="3245" spans="1:2">
      <c r="A3245" s="727">
        <v>45054</v>
      </c>
      <c r="B3245" s="723">
        <v>9.0500000000000007</v>
      </c>
    </row>
    <row r="3246" spans="1:2">
      <c r="A3246" s="727">
        <v>45055</v>
      </c>
      <c r="B3246" s="723">
        <v>9.42</v>
      </c>
    </row>
    <row r="3247" spans="1:2">
      <c r="A3247" s="727">
        <v>45056</v>
      </c>
      <c r="B3247" s="723">
        <v>9.25</v>
      </c>
    </row>
    <row r="3248" spans="1:2">
      <c r="A3248" s="727">
        <v>45057</v>
      </c>
      <c r="B3248" s="723">
        <v>9.32</v>
      </c>
    </row>
    <row r="3249" spans="1:2">
      <c r="A3249" s="727">
        <v>45058</v>
      </c>
      <c r="B3249" s="723">
        <v>9.0299999999999994</v>
      </c>
    </row>
    <row r="3250" spans="1:2">
      <c r="A3250" s="727">
        <v>45061</v>
      </c>
      <c r="B3250" s="723">
        <v>9.3000000000000007</v>
      </c>
    </row>
    <row r="3251" spans="1:2">
      <c r="A3251" s="727">
        <v>45062</v>
      </c>
      <c r="B3251" s="723">
        <v>9.65</v>
      </c>
    </row>
    <row r="3252" spans="1:2">
      <c r="A3252" s="727">
        <v>45063</v>
      </c>
      <c r="B3252" s="723">
        <v>10.1</v>
      </c>
    </row>
    <row r="3253" spans="1:2">
      <c r="A3253" s="727">
        <v>45064</v>
      </c>
      <c r="B3253" s="723">
        <v>9.93</v>
      </c>
    </row>
    <row r="3254" spans="1:2">
      <c r="A3254" s="727">
        <v>45065</v>
      </c>
      <c r="B3254" s="723">
        <v>10.3</v>
      </c>
    </row>
    <row r="3255" spans="1:2">
      <c r="A3255" s="727">
        <v>45068</v>
      </c>
      <c r="B3255" s="723">
        <v>10.58</v>
      </c>
    </row>
    <row r="3256" spans="1:2">
      <c r="A3256" s="727">
        <v>45069</v>
      </c>
      <c r="B3256" s="723">
        <v>10.8</v>
      </c>
    </row>
    <row r="3257" spans="1:2">
      <c r="A3257" s="727">
        <v>45070</v>
      </c>
      <c r="B3257" s="723">
        <v>10.69</v>
      </c>
    </row>
    <row r="3258" spans="1:2">
      <c r="A3258" s="727">
        <v>45071</v>
      </c>
      <c r="B3258" s="723">
        <v>10.8</v>
      </c>
    </row>
    <row r="3259" spans="1:2">
      <c r="A3259" s="727">
        <v>45072</v>
      </c>
      <c r="B3259" s="723">
        <v>11.47</v>
      </c>
    </row>
    <row r="3260" spans="1:2">
      <c r="A3260" s="727">
        <v>45075</v>
      </c>
      <c r="B3260" s="723">
        <v>11.24</v>
      </c>
    </row>
    <row r="3261" spans="1:2">
      <c r="A3261" s="727">
        <v>45076</v>
      </c>
      <c r="B3261" s="723">
        <v>11.5</v>
      </c>
    </row>
    <row r="3262" spans="1:2">
      <c r="A3262" s="727">
        <v>45077</v>
      </c>
      <c r="B3262" s="723">
        <v>11.74</v>
      </c>
    </row>
    <row r="3263" spans="1:2">
      <c r="A3263" s="727">
        <v>45078</v>
      </c>
      <c r="B3263" s="723">
        <v>11.41</v>
      </c>
    </row>
    <row r="3264" spans="1:2">
      <c r="A3264" s="727">
        <v>45079</v>
      </c>
      <c r="B3264" s="723">
        <v>11.4</v>
      </c>
    </row>
    <row r="3265" spans="1:2">
      <c r="A3265" s="727">
        <v>45082</v>
      </c>
      <c r="B3265" s="723">
        <v>11.68</v>
      </c>
    </row>
    <row r="3266" spans="1:2">
      <c r="A3266" s="727">
        <v>45083</v>
      </c>
      <c r="B3266" s="723">
        <v>11.96</v>
      </c>
    </row>
    <row r="3267" spans="1:2">
      <c r="A3267" s="727">
        <v>45084</v>
      </c>
      <c r="B3267" s="723">
        <v>12.01</v>
      </c>
    </row>
    <row r="3268" spans="1:2">
      <c r="A3268" s="727">
        <v>45086</v>
      </c>
      <c r="B3268" s="723">
        <v>12.1</v>
      </c>
    </row>
    <row r="3269" spans="1:2">
      <c r="A3269" s="727">
        <v>45089</v>
      </c>
      <c r="B3269" s="723">
        <v>11.9</v>
      </c>
    </row>
    <row r="3270" spans="1:2">
      <c r="A3270" s="727">
        <v>45090</v>
      </c>
      <c r="B3270" s="723">
        <v>11.72</v>
      </c>
    </row>
    <row r="3271" spans="1:2">
      <c r="A3271" s="727">
        <v>45091</v>
      </c>
      <c r="B3271" s="723">
        <v>11.96</v>
      </c>
    </row>
    <row r="3272" spans="1:2">
      <c r="A3272" s="727">
        <v>45092</v>
      </c>
      <c r="B3272" s="723">
        <v>11.95</v>
      </c>
    </row>
    <row r="3273" spans="1:2">
      <c r="A3273" s="727">
        <v>45093</v>
      </c>
      <c r="B3273" s="723">
        <v>11.95</v>
      </c>
    </row>
    <row r="3274" spans="1:2">
      <c r="A3274" s="727">
        <v>45096</v>
      </c>
      <c r="B3274" s="723">
        <v>11.95</v>
      </c>
    </row>
    <row r="3275" spans="1:2">
      <c r="A3275" s="727">
        <v>45097</v>
      </c>
      <c r="B3275" s="723">
        <v>11.9</v>
      </c>
    </row>
    <row r="3276" spans="1:2">
      <c r="A3276" s="727">
        <v>45098</v>
      </c>
      <c r="B3276" s="723">
        <v>12.15</v>
      </c>
    </row>
    <row r="3277" spans="1:2">
      <c r="A3277" s="727">
        <v>45099</v>
      </c>
      <c r="B3277" s="723">
        <v>11.99</v>
      </c>
    </row>
    <row r="3278" spans="1:2">
      <c r="A3278" s="727">
        <v>45100</v>
      </c>
      <c r="B3278" s="723">
        <v>11.87</v>
      </c>
    </row>
    <row r="3279" spans="1:2">
      <c r="A3279" s="727">
        <v>45103</v>
      </c>
      <c r="B3279" s="723">
        <v>11.75</v>
      </c>
    </row>
    <row r="3280" spans="1:2">
      <c r="A3280" s="727">
        <v>45104</v>
      </c>
      <c r="B3280" s="723">
        <v>11.05</v>
      </c>
    </row>
    <row r="3281" spans="1:2">
      <c r="A3281" s="727">
        <v>45105</v>
      </c>
      <c r="B3281" s="723">
        <v>10.56</v>
      </c>
    </row>
    <row r="3282" spans="1:2">
      <c r="A3282" s="727">
        <v>45106</v>
      </c>
      <c r="B3282" s="723">
        <v>10.99</v>
      </c>
    </row>
    <row r="3283" spans="1:2">
      <c r="A3283" s="727">
        <v>45107</v>
      </c>
      <c r="B3283" s="723">
        <v>11.27</v>
      </c>
    </row>
    <row r="3284" spans="1:2">
      <c r="A3284" s="727">
        <v>45110</v>
      </c>
      <c r="B3284" s="723">
        <v>11.87</v>
      </c>
    </row>
    <row r="3285" spans="1:2">
      <c r="A3285" s="727">
        <v>45111</v>
      </c>
      <c r="B3285" s="723">
        <v>11.58</v>
      </c>
    </row>
    <row r="3286" spans="1:2">
      <c r="A3286" s="727">
        <v>45112</v>
      </c>
      <c r="B3286" s="723">
        <v>11.51</v>
      </c>
    </row>
    <row r="3287" spans="1:2">
      <c r="A3287" s="727">
        <v>45113</v>
      </c>
      <c r="B3287" s="723">
        <v>11.55</v>
      </c>
    </row>
    <row r="3288" spans="1:2">
      <c r="A3288" s="727">
        <v>45114</v>
      </c>
      <c r="B3288" s="723">
        <v>12.15</v>
      </c>
    </row>
    <row r="3289" spans="1:2">
      <c r="A3289" s="727">
        <v>45117</v>
      </c>
      <c r="B3289" s="723">
        <v>11.9</v>
      </c>
    </row>
    <row r="3290" spans="1:2">
      <c r="A3290" s="727">
        <v>45118</v>
      </c>
      <c r="B3290" s="723">
        <v>11.69</v>
      </c>
    </row>
    <row r="3291" spans="1:2">
      <c r="A3291" s="727">
        <v>45119</v>
      </c>
      <c r="B3291" s="723">
        <v>11.71</v>
      </c>
    </row>
    <row r="3292" spans="1:2">
      <c r="A3292" s="727">
        <v>45120</v>
      </c>
      <c r="B3292" s="723">
        <v>11.98</v>
      </c>
    </row>
    <row r="3293" spans="1:2">
      <c r="A3293" s="727">
        <v>45121</v>
      </c>
      <c r="B3293" s="723">
        <v>11.85</v>
      </c>
    </row>
    <row r="3294" spans="1:2">
      <c r="A3294" s="727">
        <v>45124</v>
      </c>
      <c r="B3294" s="723">
        <v>11.71</v>
      </c>
    </row>
    <row r="3295" spans="1:2">
      <c r="A3295" s="727">
        <v>45125</v>
      </c>
      <c r="B3295" s="723">
        <v>11.89</v>
      </c>
    </row>
    <row r="3296" spans="1:2">
      <c r="A3296" s="727">
        <v>45126</v>
      </c>
      <c r="B3296" s="723">
        <v>11.8</v>
      </c>
    </row>
    <row r="3297" spans="1:2">
      <c r="A3297" s="727">
        <v>45127</v>
      </c>
      <c r="B3297" s="723">
        <v>11.95</v>
      </c>
    </row>
    <row r="3298" spans="1:2">
      <c r="A3298" s="727">
        <v>45128</v>
      </c>
      <c r="B3298" s="723">
        <v>11.96</v>
      </c>
    </row>
    <row r="3299" spans="1:2">
      <c r="A3299" s="727">
        <v>45131</v>
      </c>
      <c r="B3299" s="723">
        <v>12.18</v>
      </c>
    </row>
    <row r="3300" spans="1:2">
      <c r="A3300" s="727">
        <v>45132</v>
      </c>
      <c r="B3300" s="723">
        <v>12.21</v>
      </c>
    </row>
    <row r="3301" spans="1:2">
      <c r="A3301" s="727">
        <v>45133</v>
      </c>
      <c r="B3301" s="723">
        <v>12.39</v>
      </c>
    </row>
    <row r="3302" spans="1:2">
      <c r="A3302" s="727">
        <v>45134</v>
      </c>
      <c r="B3302" s="723">
        <v>12.59</v>
      </c>
    </row>
    <row r="3303" spans="1:2">
      <c r="A3303" s="727">
        <v>45135</v>
      </c>
      <c r="B3303" s="723">
        <v>12.76</v>
      </c>
    </row>
    <row r="3304" spans="1:2">
      <c r="A3304" s="727">
        <v>45138</v>
      </c>
      <c r="B3304" s="723">
        <v>12.44</v>
      </c>
    </row>
    <row r="3305" spans="1:2">
      <c r="A3305" s="727">
        <v>45139</v>
      </c>
      <c r="B3305" s="723">
        <v>12.71</v>
      </c>
    </row>
    <row r="3306" spans="1:2">
      <c r="A3306" s="727">
        <v>45140</v>
      </c>
      <c r="B3306" s="723">
        <v>12.82</v>
      </c>
    </row>
    <row r="3307" spans="1:2">
      <c r="A3307" s="727">
        <v>45141</v>
      </c>
      <c r="B3307" s="723">
        <v>12.7</v>
      </c>
    </row>
    <row r="3308" spans="1:2">
      <c r="A3308" s="727">
        <v>45142</v>
      </c>
      <c r="B3308" s="723">
        <v>12.88</v>
      </c>
    </row>
    <row r="3309" spans="1:2">
      <c r="A3309" s="727">
        <v>45145</v>
      </c>
      <c r="B3309" s="723">
        <v>12.8</v>
      </c>
    </row>
    <row r="3310" spans="1:2">
      <c r="A3310" s="727">
        <v>45146</v>
      </c>
      <c r="B3310" s="723">
        <v>12.8</v>
      </c>
    </row>
    <row r="3311" spans="1:2">
      <c r="A3311" s="727">
        <v>45147</v>
      </c>
      <c r="B3311" s="723">
        <v>12.75</v>
      </c>
    </row>
    <row r="3312" spans="1:2">
      <c r="A3312" s="727">
        <v>45148</v>
      </c>
      <c r="B3312" s="723">
        <v>12.96</v>
      </c>
    </row>
    <row r="3313" spans="1:2">
      <c r="A3313" s="727">
        <v>45149</v>
      </c>
      <c r="B3313" s="723">
        <v>12.56</v>
      </c>
    </row>
    <row r="3314" spans="1:2">
      <c r="A3314" s="727">
        <v>45152</v>
      </c>
      <c r="B3314" s="723">
        <v>13.01</v>
      </c>
    </row>
    <row r="3315" spans="1:2">
      <c r="A3315" s="727">
        <v>45153</v>
      </c>
      <c r="B3315" s="723">
        <v>12.98</v>
      </c>
    </row>
    <row r="3316" spans="1:2">
      <c r="A3316" s="727">
        <v>45154</v>
      </c>
      <c r="B3316" s="723">
        <v>12.98</v>
      </c>
    </row>
    <row r="3317" spans="1:2">
      <c r="A3317" s="727">
        <v>45155</v>
      </c>
      <c r="B3317" s="723">
        <v>12.08</v>
      </c>
    </row>
    <row r="3318" spans="1:2">
      <c r="A3318" s="727">
        <v>45156</v>
      </c>
      <c r="B3318" s="723">
        <v>12.36</v>
      </c>
    </row>
    <row r="3319" spans="1:2">
      <c r="A3319" s="727">
        <v>45159</v>
      </c>
      <c r="B3319" s="723">
        <v>12.29</v>
      </c>
    </row>
    <row r="3320" spans="1:2">
      <c r="A3320" s="727">
        <v>45160</v>
      </c>
      <c r="B3320" s="723">
        <v>12.86</v>
      </c>
    </row>
    <row r="3321" spans="1:2">
      <c r="A3321" s="727">
        <v>45161</v>
      </c>
      <c r="B3321" s="723">
        <v>13.46</v>
      </c>
    </row>
    <row r="3322" spans="1:2">
      <c r="A3322" s="727">
        <v>45162</v>
      </c>
      <c r="B3322" s="723">
        <v>13.52</v>
      </c>
    </row>
    <row r="3323" spans="1:2">
      <c r="A3323" s="727">
        <v>45163</v>
      </c>
      <c r="B3323" s="723">
        <v>13.35</v>
      </c>
    </row>
    <row r="3324" spans="1:2">
      <c r="A3324" s="727">
        <v>45166</v>
      </c>
      <c r="B3324" s="723">
        <v>12.75</v>
      </c>
    </row>
    <row r="3325" spans="1:2">
      <c r="A3325" s="727">
        <v>45167</v>
      </c>
      <c r="B3325" s="723">
        <v>13.12</v>
      </c>
    </row>
    <row r="3326" spans="1:2">
      <c r="A3326" s="727">
        <v>45168</v>
      </c>
      <c r="B3326" s="723">
        <v>13.01</v>
      </c>
    </row>
    <row r="3327" spans="1:2">
      <c r="A3327" s="727">
        <v>45169</v>
      </c>
      <c r="B3327" s="723">
        <v>12.65</v>
      </c>
    </row>
    <row r="3328" spans="1:2">
      <c r="A3328" s="727">
        <v>45170</v>
      </c>
      <c r="B3328" s="723">
        <v>13.03</v>
      </c>
    </row>
    <row r="3329" spans="1:2">
      <c r="A3329" s="727">
        <v>45173</v>
      </c>
      <c r="B3329" s="723">
        <v>12.95</v>
      </c>
    </row>
    <row r="3330" spans="1:2">
      <c r="A3330" s="727">
        <v>45174</v>
      </c>
      <c r="B3330" s="723">
        <v>13.28</v>
      </c>
    </row>
    <row r="3331" spans="1:2">
      <c r="A3331" s="727">
        <v>45175</v>
      </c>
      <c r="B3331" s="723">
        <v>12.97</v>
      </c>
    </row>
    <row r="3332" spans="1:2">
      <c r="A3332" s="727">
        <v>45177</v>
      </c>
      <c r="B3332" s="723">
        <v>13.03</v>
      </c>
    </row>
    <row r="3333" spans="1:2">
      <c r="A3333" s="727">
        <v>45180</v>
      </c>
      <c r="B3333" s="723">
        <v>12.78</v>
      </c>
    </row>
    <row r="3334" spans="1:2">
      <c r="A3334" s="727">
        <v>45181</v>
      </c>
      <c r="B3334" s="723">
        <v>13.29</v>
      </c>
    </row>
    <row r="3335" spans="1:2">
      <c r="A3335" s="727">
        <v>45182</v>
      </c>
      <c r="B3335" s="723">
        <v>13.69</v>
      </c>
    </row>
    <row r="3336" spans="1:2">
      <c r="A3336" s="727">
        <v>45183</v>
      </c>
      <c r="B3336" s="723">
        <v>13.24</v>
      </c>
    </row>
    <row r="3337" spans="1:2">
      <c r="A3337" s="727">
        <v>45184</v>
      </c>
      <c r="B3337" s="723">
        <v>13.72</v>
      </c>
    </row>
    <row r="3338" spans="1:2">
      <c r="A3338" s="727">
        <v>45187</v>
      </c>
      <c r="B3338" s="723">
        <v>12.7</v>
      </c>
    </row>
    <row r="3339" spans="1:2">
      <c r="A3339" s="727">
        <v>45188</v>
      </c>
      <c r="B3339" s="723">
        <v>12.55</v>
      </c>
    </row>
    <row r="3340" spans="1:2">
      <c r="A3340" s="727">
        <v>45189</v>
      </c>
      <c r="B3340" s="723">
        <v>12.77</v>
      </c>
    </row>
    <row r="3341" spans="1:2">
      <c r="A3341" s="727">
        <v>45190</v>
      </c>
      <c r="B3341" s="723">
        <v>12.44</v>
      </c>
    </row>
    <row r="3342" spans="1:2">
      <c r="A3342" s="727">
        <v>45191</v>
      </c>
      <c r="B3342" s="723">
        <v>12.39</v>
      </c>
    </row>
    <row r="3343" spans="1:2">
      <c r="A3343" s="727">
        <v>45194</v>
      </c>
      <c r="B3343" s="723">
        <v>12.18</v>
      </c>
    </row>
    <row r="3344" spans="1:2">
      <c r="A3344" s="727">
        <v>45195</v>
      </c>
      <c r="B3344" s="723">
        <v>12.05</v>
      </c>
    </row>
    <row r="3345" spans="1:2">
      <c r="A3345" s="727">
        <v>45196</v>
      </c>
      <c r="B3345" s="723">
        <v>11.9</v>
      </c>
    </row>
    <row r="3346" spans="1:2">
      <c r="A3346" s="727">
        <v>45197</v>
      </c>
      <c r="B3346" s="723">
        <v>12.08</v>
      </c>
    </row>
    <row r="3347" spans="1:2">
      <c r="A3347" s="727">
        <v>45198</v>
      </c>
      <c r="B3347" s="723">
        <v>12.12</v>
      </c>
    </row>
    <row r="3348" spans="1:2">
      <c r="A3348" s="727">
        <v>45201</v>
      </c>
      <c r="B3348" s="723">
        <v>11.53</v>
      </c>
    </row>
    <row r="3349" spans="1:2">
      <c r="A3349" s="727">
        <v>45202</v>
      </c>
      <c r="B3349" s="723">
        <v>11.53</v>
      </c>
    </row>
    <row r="3350" spans="1:2">
      <c r="A3350" s="727">
        <v>45203</v>
      </c>
      <c r="B3350" s="723">
        <v>11.4</v>
      </c>
    </row>
    <row r="3351" spans="1:2">
      <c r="A3351" s="727">
        <v>45204</v>
      </c>
      <c r="B3351" s="723">
        <v>10.98</v>
      </c>
    </row>
    <row r="3352" spans="1:2">
      <c r="A3352" s="727">
        <v>45205</v>
      </c>
      <c r="B3352" s="723">
        <v>10.8</v>
      </c>
    </row>
    <row r="3353" spans="1:2">
      <c r="A3353" s="727">
        <v>45208</v>
      </c>
      <c r="B3353" s="723">
        <v>10.74</v>
      </c>
    </row>
    <row r="3354" spans="1:2">
      <c r="A3354" s="727">
        <v>45209</v>
      </c>
      <c r="B3354" s="723">
        <v>11.5</v>
      </c>
    </row>
    <row r="3355" spans="1:2">
      <c r="A3355" s="727">
        <v>45210</v>
      </c>
      <c r="B3355" s="723">
        <v>11.49</v>
      </c>
    </row>
    <row r="3356" spans="1:2">
      <c r="A3356" s="727">
        <v>45212</v>
      </c>
      <c r="B3356" s="723">
        <v>10.93</v>
      </c>
    </row>
    <row r="3357" spans="1:2">
      <c r="A3357" s="727">
        <v>45215</v>
      </c>
      <c r="B3357" s="723">
        <v>10.94</v>
      </c>
    </row>
    <row r="3358" spans="1:2">
      <c r="A3358" s="727">
        <v>45216</v>
      </c>
      <c r="B3358" s="723">
        <v>10.63</v>
      </c>
    </row>
    <row r="3359" spans="1:2">
      <c r="A3359" s="727">
        <v>45217</v>
      </c>
      <c r="B3359" s="723">
        <v>10.6</v>
      </c>
    </row>
    <row r="3360" spans="1:2">
      <c r="A3360" s="727">
        <v>45218</v>
      </c>
      <c r="B3360" s="723">
        <v>10.42</v>
      </c>
    </row>
    <row r="3361" spans="1:2">
      <c r="A3361" s="727">
        <v>45219</v>
      </c>
      <c r="B3361" s="723">
        <v>10.6</v>
      </c>
    </row>
    <row r="3362" spans="1:2">
      <c r="A3362" s="727">
        <v>45222</v>
      </c>
      <c r="B3362" s="723">
        <v>10.63</v>
      </c>
    </row>
    <row r="3363" spans="1:2">
      <c r="A3363" s="727">
        <v>45223</v>
      </c>
      <c r="B3363" s="723">
        <v>10.8</v>
      </c>
    </row>
    <row r="3364" spans="1:2">
      <c r="A3364" s="727">
        <v>45224</v>
      </c>
      <c r="B3364" s="723">
        <v>10.5</v>
      </c>
    </row>
    <row r="3365" spans="1:2">
      <c r="A3365" s="727">
        <v>45225</v>
      </c>
      <c r="B3365" s="723">
        <v>10.71</v>
      </c>
    </row>
    <row r="3366" spans="1:2">
      <c r="A3366" s="727">
        <v>45226</v>
      </c>
      <c r="B3366" s="723">
        <v>10.8</v>
      </c>
    </row>
    <row r="3367" spans="1:2">
      <c r="A3367" s="727">
        <v>45229</v>
      </c>
      <c r="B3367" s="723">
        <v>10.46</v>
      </c>
    </row>
    <row r="3368" spans="1:2">
      <c r="A3368" s="727">
        <v>45230</v>
      </c>
      <c r="B3368" s="723">
        <v>10.39</v>
      </c>
    </row>
    <row r="3369" spans="1:2">
      <c r="A3369" s="727">
        <v>45231</v>
      </c>
      <c r="B3369" s="723">
        <v>10.63</v>
      </c>
    </row>
    <row r="3370" spans="1:2">
      <c r="A3370" s="727">
        <v>45233</v>
      </c>
      <c r="B3370" s="723">
        <v>11.17</v>
      </c>
    </row>
    <row r="3371" spans="1:2">
      <c r="A3371" s="727">
        <v>45236</v>
      </c>
      <c r="B3371" s="723">
        <v>10.5</v>
      </c>
    </row>
    <row r="3372" spans="1:2">
      <c r="A3372" s="727">
        <v>45237</v>
      </c>
      <c r="B3372" s="723">
        <v>10.84</v>
      </c>
    </row>
    <row r="3373" spans="1:2">
      <c r="A3373" s="727">
        <v>45238</v>
      </c>
      <c r="B3373" s="723">
        <v>10.85</v>
      </c>
    </row>
    <row r="3374" spans="1:2">
      <c r="A3374" s="727">
        <v>45239</v>
      </c>
      <c r="B3374" s="723">
        <v>10.75</v>
      </c>
    </row>
    <row r="3375" spans="1:2">
      <c r="A3375" s="727">
        <v>45240</v>
      </c>
      <c r="B3375" s="723">
        <v>11.12</v>
      </c>
    </row>
    <row r="3376" spans="1:2">
      <c r="A3376" s="727">
        <v>45243</v>
      </c>
      <c r="B3376" s="723">
        <v>10.95</v>
      </c>
    </row>
    <row r="3377" spans="1:2">
      <c r="A3377" s="727">
        <v>45244</v>
      </c>
      <c r="B3377" s="723">
        <v>11.88</v>
      </c>
    </row>
    <row r="3378" spans="1:2">
      <c r="A3378" s="727">
        <v>45246</v>
      </c>
      <c r="B3378" s="723">
        <v>12.09</v>
      </c>
    </row>
    <row r="3379" spans="1:2">
      <c r="A3379" s="727">
        <v>45247</v>
      </c>
      <c r="B3379" s="723">
        <v>11.85</v>
      </c>
    </row>
    <row r="3380" spans="1:2">
      <c r="A3380" s="727">
        <v>45250</v>
      </c>
      <c r="B3380" s="723">
        <v>12.53</v>
      </c>
    </row>
    <row r="3381" spans="1:2">
      <c r="A3381" s="727">
        <v>45251</v>
      </c>
      <c r="B3381" s="723">
        <v>12.5</v>
      </c>
    </row>
    <row r="3382" spans="1:2">
      <c r="A3382" s="727">
        <v>45252</v>
      </c>
      <c r="B3382" s="723">
        <v>12.5</v>
      </c>
    </row>
    <row r="3383" spans="1:2">
      <c r="A3383" s="727">
        <v>45253</v>
      </c>
      <c r="B3383" s="723">
        <v>12.43</v>
      </c>
    </row>
    <row r="3384" spans="1:2">
      <c r="A3384" s="727">
        <v>45254</v>
      </c>
      <c r="B3384" s="723">
        <v>12.08</v>
      </c>
    </row>
    <row r="3385" spans="1:2">
      <c r="A3385" s="727">
        <v>45257</v>
      </c>
      <c r="B3385" s="723">
        <v>12.31</v>
      </c>
    </row>
    <row r="3386" spans="1:2">
      <c r="A3386" s="727">
        <v>45258</v>
      </c>
      <c r="B3386" s="723">
        <v>12.71</v>
      </c>
    </row>
    <row r="3387" spans="1:2">
      <c r="A3387" s="727">
        <v>45259</v>
      </c>
      <c r="B3387" s="723">
        <v>12.56</v>
      </c>
    </row>
    <row r="3388" spans="1:2">
      <c r="A3388" s="727">
        <v>45260</v>
      </c>
      <c r="B3388" s="723">
        <v>12.81</v>
      </c>
    </row>
    <row r="3389" spans="1:2">
      <c r="A3389" s="727">
        <v>45261</v>
      </c>
      <c r="B3389" s="723">
        <v>12.66</v>
      </c>
    </row>
    <row r="3390" spans="1:2">
      <c r="A3390" s="727">
        <v>45264</v>
      </c>
      <c r="B3390" s="723">
        <v>12.54</v>
      </c>
    </row>
    <row r="3391" spans="1:2">
      <c r="A3391" s="727">
        <v>45265</v>
      </c>
      <c r="B3391" s="723">
        <v>12.68</v>
      </c>
    </row>
    <row r="3392" spans="1:2">
      <c r="A3392" s="727">
        <v>45266</v>
      </c>
      <c r="B3392" s="723">
        <v>12.7</v>
      </c>
    </row>
    <row r="3393" spans="1:2">
      <c r="A3393" s="727">
        <v>45267</v>
      </c>
      <c r="B3393" s="723">
        <v>12.85</v>
      </c>
    </row>
    <row r="3394" spans="1:2">
      <c r="A3394" s="727">
        <v>45268</v>
      </c>
      <c r="B3394" s="723">
        <v>12.87</v>
      </c>
    </row>
    <row r="3395" spans="1:2">
      <c r="A3395" s="727">
        <v>45271</v>
      </c>
      <c r="B3395" s="723">
        <v>12.82</v>
      </c>
    </row>
    <row r="3396" spans="1:2">
      <c r="A3396" s="727">
        <v>45272</v>
      </c>
      <c r="B3396" s="723">
        <v>13.12</v>
      </c>
    </row>
    <row r="3397" spans="1:2">
      <c r="A3397" s="727">
        <v>45273</v>
      </c>
      <c r="B3397" s="723">
        <v>13.31</v>
      </c>
    </row>
    <row r="3398" spans="1:2">
      <c r="A3398" s="727">
        <v>45274</v>
      </c>
      <c r="B3398" s="723">
        <v>13.25</v>
      </c>
    </row>
    <row r="3399" spans="1:2">
      <c r="A3399" s="727">
        <v>45275</v>
      </c>
      <c r="B3399" s="723">
        <v>13.3</v>
      </c>
    </row>
    <row r="3400" spans="1:2">
      <c r="A3400" s="727">
        <v>45278</v>
      </c>
      <c r="B3400" s="723">
        <v>13.22</v>
      </c>
    </row>
    <row r="3401" spans="1:2">
      <c r="A3401" s="727">
        <v>45279</v>
      </c>
      <c r="B3401" s="723">
        <v>13.28</v>
      </c>
    </row>
    <row r="3402" spans="1:2">
      <c r="A3402" s="727">
        <v>45280</v>
      </c>
      <c r="B3402" s="723">
        <v>13.3</v>
      </c>
    </row>
    <row r="3403" spans="1:2">
      <c r="A3403" s="727">
        <v>45281</v>
      </c>
      <c r="B3403" s="723">
        <v>13.56</v>
      </c>
    </row>
    <row r="3404" spans="1:2">
      <c r="A3404" s="727">
        <v>45282</v>
      </c>
      <c r="B3404" s="723">
        <v>13.68</v>
      </c>
    </row>
    <row r="3405" spans="1:2">
      <c r="A3405" s="727">
        <v>45286</v>
      </c>
      <c r="B3405" s="723">
        <v>13.37</v>
      </c>
    </row>
    <row r="3406" spans="1:2">
      <c r="A3406" s="727">
        <v>45287</v>
      </c>
      <c r="B3406" s="723">
        <v>13.55</v>
      </c>
    </row>
    <row r="3407" spans="1:2">
      <c r="A3407" s="727">
        <v>45288</v>
      </c>
      <c r="B3407" s="723">
        <v>13.58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E0057-2902-4CEF-B394-258314273483}">
  <dimension ref="A1"/>
  <sheetViews>
    <sheetView showGridLines="0" topLeftCell="A7" workbookViewId="0">
      <selection activeCell="S8" sqref="S8"/>
    </sheetView>
  </sheetViews>
  <sheetFormatPr defaultRowHeight="15.6"/>
  <sheetData/>
  <pageMargins left="0.511811024" right="0.511811024" top="0.78740157499999996" bottom="0.78740157499999996" header="0.31496062000000002" footer="0.3149606200000000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A7CA8-2C38-4B3B-B175-37AF79569283}">
  <dimension ref="A1"/>
  <sheetViews>
    <sheetView showGridLines="0" workbookViewId="0">
      <selection activeCell="Q9" sqref="Q9"/>
    </sheetView>
  </sheetViews>
  <sheetFormatPr defaultRowHeight="15.6"/>
  <sheetData/>
  <pageMargins left="0.511811024" right="0.511811024" top="0.78740157499999996" bottom="0.78740157499999996" header="0.31496062000000002" footer="0.3149606200000000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93CA1-2387-4324-9A11-21A8C6BB8E6C}">
  <dimension ref="A1"/>
  <sheetViews>
    <sheetView showGridLines="0" workbookViewId="0">
      <selection activeCell="O8" sqref="O8"/>
    </sheetView>
  </sheetViews>
  <sheetFormatPr defaultRowHeight="15.6"/>
  <sheetData/>
  <pageMargins left="0.511811024" right="0.511811024" top="0.78740157499999996" bottom="0.78740157499999996" header="0.31496062000000002" footer="0.3149606200000000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17E59-BEA5-4BFF-BE14-F194A8FAB1CC}">
  <dimension ref="A13:D22"/>
  <sheetViews>
    <sheetView showGridLines="0" workbookViewId="0">
      <selection activeCell="A6" sqref="A6"/>
    </sheetView>
  </sheetViews>
  <sheetFormatPr defaultRowHeight="15.6"/>
  <cols>
    <col min="1" max="1" width="37.3984375" bestFit="1" customWidth="1"/>
  </cols>
  <sheetData>
    <row r="13" spans="1:4">
      <c r="B13" s="720" t="s">
        <v>751</v>
      </c>
    </row>
    <row r="14" spans="1:4">
      <c r="A14" t="s">
        <v>752</v>
      </c>
      <c r="B14" s="720">
        <f>B15+C15</f>
        <v>1</v>
      </c>
      <c r="C14" s="720"/>
      <c r="D14">
        <v>150</v>
      </c>
    </row>
    <row r="15" spans="1:4">
      <c r="A15" t="s">
        <v>753</v>
      </c>
      <c r="B15" s="720">
        <f>B16+C16</f>
        <v>0.72</v>
      </c>
      <c r="C15" s="720">
        <v>0.28000000000000003</v>
      </c>
      <c r="D15">
        <v>42</v>
      </c>
    </row>
    <row r="16" spans="1:4">
      <c r="A16" t="s">
        <v>754</v>
      </c>
      <c r="B16" s="720">
        <f>B17+C17</f>
        <v>0.5</v>
      </c>
      <c r="C16" s="720">
        <v>0.22</v>
      </c>
      <c r="D16">
        <v>33</v>
      </c>
    </row>
    <row r="17" spans="1:4">
      <c r="A17" t="s">
        <v>755</v>
      </c>
      <c r="B17" s="720">
        <v>0.5</v>
      </c>
      <c r="C17" s="720"/>
      <c r="D17">
        <v>75</v>
      </c>
    </row>
    <row r="18" spans="1:4">
      <c r="A18" t="s">
        <v>756</v>
      </c>
      <c r="B18" s="720">
        <f>B19+C19</f>
        <v>0.36</v>
      </c>
      <c r="C18" s="720">
        <v>0.14000000000000001</v>
      </c>
      <c r="D18">
        <v>21</v>
      </c>
    </row>
    <row r="19" spans="1:4">
      <c r="A19" t="s">
        <v>757</v>
      </c>
      <c r="B19" s="720">
        <f>B20+C20</f>
        <v>0.24000000000000002</v>
      </c>
      <c r="C19" s="720">
        <v>0.12</v>
      </c>
      <c r="D19">
        <v>18</v>
      </c>
    </row>
    <row r="20" spans="1:4">
      <c r="A20" t="s">
        <v>758</v>
      </c>
      <c r="B20" s="720">
        <f>B21+C21</f>
        <v>0.14000000000000001</v>
      </c>
      <c r="C20" s="720">
        <v>0.1</v>
      </c>
      <c r="D20">
        <v>15</v>
      </c>
    </row>
    <row r="21" spans="1:4">
      <c r="A21" t="s">
        <v>759</v>
      </c>
      <c r="B21" s="720">
        <f>B22+C22</f>
        <v>0.04</v>
      </c>
      <c r="C21" s="720">
        <v>0.1</v>
      </c>
      <c r="D21">
        <v>15</v>
      </c>
    </row>
    <row r="22" spans="1:4">
      <c r="A22" t="s">
        <v>760</v>
      </c>
      <c r="B22" s="720">
        <v>0.04</v>
      </c>
      <c r="C22" s="720"/>
      <c r="D22">
        <v>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47D53-7B67-4688-BE47-BEE2753A7679}">
  <sheetPr>
    <pageSetUpPr fitToPage="1"/>
  </sheetPr>
  <dimension ref="A1:AN87"/>
  <sheetViews>
    <sheetView showGridLines="0" topLeftCell="A32" zoomScale="80" zoomScaleNormal="80" workbookViewId="0">
      <selection activeCell="AS70" sqref="AS70"/>
    </sheetView>
  </sheetViews>
  <sheetFormatPr defaultColWidth="8.09765625" defaultRowHeight="13.8"/>
  <cols>
    <col min="1" max="1" width="15.59765625" style="272" customWidth="1"/>
    <col min="2" max="3" width="9.59765625" style="273" customWidth="1"/>
    <col min="4" max="4" width="9.59765625" style="264" customWidth="1"/>
    <col min="5" max="6" width="9.59765625" style="273" customWidth="1"/>
    <col min="7" max="8" width="9.59765625" style="264" customWidth="1"/>
    <col min="9" max="9" width="15.59765625" style="272" customWidth="1"/>
    <col min="10" max="10" width="8.09765625" style="271"/>
    <col min="11" max="11" width="9.59765625" style="301" customWidth="1"/>
    <col min="12" max="12" width="7.5" style="271" customWidth="1"/>
    <col min="13" max="13" width="9.3984375" style="267" customWidth="1"/>
    <col min="14" max="14" width="9.8984375" style="271" customWidth="1"/>
    <col min="15" max="15" width="10.3984375" style="271" customWidth="1"/>
    <col min="16" max="16" width="10.3984375" style="301" customWidth="1"/>
    <col min="17" max="18" width="9.5" style="273" customWidth="1"/>
    <col min="19" max="19" width="9.5" style="296" customWidth="1"/>
    <col min="20" max="20" width="9.5" style="273" customWidth="1"/>
    <col min="21" max="21" width="8.09765625" style="296"/>
    <col min="22" max="22" width="8.09765625" style="271"/>
    <col min="23" max="23" width="11.3984375" style="272" bestFit="1" customWidth="1"/>
    <col min="24" max="24" width="12.59765625" style="272" bestFit="1" customWidth="1"/>
    <col min="25" max="26" width="10.3984375" style="271" customWidth="1"/>
    <col min="27" max="27" width="10.3984375" style="263" customWidth="1"/>
    <col min="28" max="29" width="8.09765625" style="272"/>
    <col min="30" max="30" width="9.8984375" style="272" customWidth="1"/>
    <col min="31" max="31" width="10.5" style="272" customWidth="1"/>
    <col min="32" max="32" width="13.296875" style="272" customWidth="1"/>
    <col min="33" max="33" width="8.69921875" style="272" customWidth="1"/>
    <col min="34" max="16384" width="8.09765625" style="272"/>
  </cols>
  <sheetData>
    <row r="1" spans="1:33" s="268" customFormat="1" ht="41.4">
      <c r="A1" s="272"/>
      <c r="B1" s="653">
        <v>2023</v>
      </c>
      <c r="C1" s="653"/>
      <c r="D1" s="653"/>
      <c r="E1" s="653"/>
      <c r="F1" s="653"/>
      <c r="G1" s="653"/>
      <c r="H1" s="288"/>
      <c r="I1" s="272"/>
      <c r="J1" s="654" t="s">
        <v>614</v>
      </c>
      <c r="K1" s="654"/>
      <c r="L1" s="654"/>
      <c r="M1" s="654"/>
      <c r="N1" s="654"/>
      <c r="O1" s="654"/>
      <c r="P1" s="654"/>
      <c r="Q1" s="651">
        <f>B1+5</f>
        <v>2028</v>
      </c>
      <c r="R1" s="651"/>
      <c r="S1" s="651"/>
      <c r="T1" s="651"/>
      <c r="U1" s="651"/>
      <c r="V1" s="267"/>
      <c r="Y1" s="267"/>
      <c r="Z1" s="267"/>
      <c r="AA1" s="263"/>
      <c r="AC1" s="287"/>
      <c r="AD1" s="728" t="s">
        <v>761</v>
      </c>
      <c r="AE1" s="729" t="s">
        <v>313</v>
      </c>
      <c r="AF1" s="729" t="s">
        <v>318</v>
      </c>
      <c r="AG1" s="729" t="s">
        <v>319</v>
      </c>
    </row>
    <row r="2" spans="1:33" s="269" customFormat="1">
      <c r="A2" s="269" t="s">
        <v>312</v>
      </c>
      <c r="B2" s="285" t="s">
        <v>620</v>
      </c>
      <c r="C2" s="285" t="s">
        <v>133</v>
      </c>
      <c r="D2" s="286" t="s">
        <v>438</v>
      </c>
      <c r="E2" s="285" t="s">
        <v>9</v>
      </c>
      <c r="F2" s="285" t="s">
        <v>621</v>
      </c>
      <c r="G2" s="286" t="s">
        <v>6</v>
      </c>
      <c r="H2" s="266"/>
      <c r="I2" s="269" t="s">
        <v>312</v>
      </c>
      <c r="J2" s="652" t="s">
        <v>615</v>
      </c>
      <c r="K2" s="652"/>
      <c r="L2" s="304" t="s">
        <v>616</v>
      </c>
      <c r="M2" s="303" t="s">
        <v>621</v>
      </c>
      <c r="N2" s="286" t="s">
        <v>438</v>
      </c>
      <c r="O2" s="652" t="s">
        <v>624</v>
      </c>
      <c r="P2" s="652"/>
      <c r="Q2" s="284" t="s">
        <v>620</v>
      </c>
      <c r="R2" s="284" t="s">
        <v>133</v>
      </c>
      <c r="S2" s="305" t="s">
        <v>438</v>
      </c>
      <c r="T2" s="284" t="s">
        <v>9</v>
      </c>
      <c r="U2" s="305" t="s">
        <v>6</v>
      </c>
      <c r="Y2" s="270" t="s">
        <v>133</v>
      </c>
      <c r="Z2" s="270" t="s">
        <v>438</v>
      </c>
      <c r="AA2" s="318" t="s">
        <v>439</v>
      </c>
      <c r="AC2" s="287"/>
      <c r="AD2" s="730" t="s">
        <v>314</v>
      </c>
      <c r="AE2" s="731">
        <v>0.15</v>
      </c>
      <c r="AF2" s="731">
        <v>0.03</v>
      </c>
      <c r="AG2" s="731">
        <f>AF2/AE2</f>
        <v>0.2</v>
      </c>
    </row>
    <row r="3" spans="1:33" ht="12.9" customHeight="1">
      <c r="A3" s="655" t="s">
        <v>623</v>
      </c>
      <c r="B3" s="655"/>
      <c r="C3" s="655"/>
      <c r="D3" s="655"/>
      <c r="E3" s="655"/>
      <c r="F3" s="655"/>
      <c r="G3" s="655"/>
      <c r="H3" s="289"/>
      <c r="I3" s="276" t="s">
        <v>623</v>
      </c>
      <c r="J3" s="306" t="s">
        <v>617</v>
      </c>
      <c r="K3" s="307" t="s">
        <v>298</v>
      </c>
      <c r="L3" s="306" t="s">
        <v>618</v>
      </c>
      <c r="M3" s="308">
        <f>Q1</f>
        <v>2028</v>
      </c>
      <c r="N3" s="306" t="s">
        <v>617</v>
      </c>
      <c r="O3" s="306" t="s">
        <v>617</v>
      </c>
      <c r="P3" s="307" t="s">
        <v>298</v>
      </c>
      <c r="Q3" s="290">
        <v>2</v>
      </c>
      <c r="R3" s="291">
        <v>4</v>
      </c>
      <c r="S3" s="292">
        <v>5</v>
      </c>
      <c r="T3" s="291">
        <v>12</v>
      </c>
      <c r="U3" s="292">
        <v>16</v>
      </c>
      <c r="X3" s="272" t="str">
        <f>I3</f>
        <v>Eqptos Elevação</v>
      </c>
      <c r="Y3" s="273">
        <f>C8</f>
        <v>140</v>
      </c>
      <c r="Z3" s="264">
        <f t="shared" ref="Z3" si="0">D8</f>
        <v>0.4375</v>
      </c>
      <c r="AA3" s="263">
        <f>G8</f>
        <v>0.16442394014962594</v>
      </c>
      <c r="AC3" s="287"/>
      <c r="AD3" s="730" t="s">
        <v>315</v>
      </c>
      <c r="AE3" s="731">
        <v>0.1</v>
      </c>
      <c r="AF3" s="731">
        <v>0.05</v>
      </c>
      <c r="AG3" s="731">
        <v>0.25</v>
      </c>
    </row>
    <row r="4" spans="1:33">
      <c r="A4" s="277" t="s">
        <v>314</v>
      </c>
      <c r="B4" s="278">
        <v>150</v>
      </c>
      <c r="C4" s="278">
        <v>75</v>
      </c>
      <c r="D4" s="279">
        <f>C4/B4</f>
        <v>0.5</v>
      </c>
      <c r="E4" s="278">
        <f>(C4-(10%*F4))*(1-34%)</f>
        <v>36.299999999999997</v>
      </c>
      <c r="F4" s="278">
        <v>200</v>
      </c>
      <c r="G4" s="279">
        <f>E4/F4</f>
        <v>0.18149999999999999</v>
      </c>
      <c r="I4" s="277" t="s">
        <v>314</v>
      </c>
      <c r="J4" s="309">
        <v>0.1</v>
      </c>
      <c r="K4" s="310">
        <f>POWER(1+J4,5)</f>
        <v>1.6105100000000006</v>
      </c>
      <c r="L4" s="311">
        <v>0</v>
      </c>
      <c r="M4" s="312">
        <f>IF(L4=1,0,F4*K4)</f>
        <v>322.10200000000009</v>
      </c>
      <c r="N4" s="309">
        <f>D4</f>
        <v>0.5</v>
      </c>
      <c r="O4" s="309">
        <f>J4</f>
        <v>0.1</v>
      </c>
      <c r="P4" s="310">
        <f>POWER(1+O4,5)</f>
        <v>1.6105100000000006</v>
      </c>
      <c r="Q4" s="312">
        <f>IF(M4=0,0,B4*P4)</f>
        <v>241.5765000000001</v>
      </c>
      <c r="R4" s="312">
        <f>S4*Q4</f>
        <v>120.78825000000005</v>
      </c>
      <c r="S4" s="124">
        <f>N4</f>
        <v>0.5</v>
      </c>
      <c r="T4" s="312">
        <f>(R4-(10%*M4))*(1-34%)</f>
        <v>58.461513000000025</v>
      </c>
      <c r="U4" s="124">
        <f>IF(M4=0,0,T4/M4)</f>
        <v>0.18150000000000002</v>
      </c>
      <c r="X4" s="272" t="str">
        <f t="shared" ref="X4:X7" si="1">I4</f>
        <v>SP</v>
      </c>
      <c r="Y4" s="273">
        <f>C4</f>
        <v>75</v>
      </c>
      <c r="Z4" s="264">
        <f t="shared" ref="Z4:Z7" si="2">D4</f>
        <v>0.5</v>
      </c>
      <c r="AA4" s="263">
        <f>G4</f>
        <v>0.18149999999999999</v>
      </c>
      <c r="AC4" s="287"/>
      <c r="AD4" s="730" t="s">
        <v>316</v>
      </c>
      <c r="AE4" s="731">
        <v>0.2</v>
      </c>
      <c r="AF4" s="731">
        <v>0.04</v>
      </c>
      <c r="AG4" s="731">
        <v>0.15</v>
      </c>
    </row>
    <row r="5" spans="1:33">
      <c r="A5" s="277" t="s">
        <v>315</v>
      </c>
      <c r="B5" s="278">
        <v>100</v>
      </c>
      <c r="C5" s="278">
        <v>40</v>
      </c>
      <c r="D5" s="279">
        <f t="shared" ref="D5:D8" si="3">C5/B5</f>
        <v>0.4</v>
      </c>
      <c r="E5" s="278">
        <f t="shared" ref="E5:E7" si="4">(C5-(10%*F5))*(1-34%)</f>
        <v>19.799999999999997</v>
      </c>
      <c r="F5" s="278">
        <v>100</v>
      </c>
      <c r="G5" s="279">
        <f t="shared" ref="G5:G8" si="5">E5/F5</f>
        <v>0.19799999999999998</v>
      </c>
      <c r="I5" s="277" t="s">
        <v>315</v>
      </c>
      <c r="J5" s="309">
        <v>0.1</v>
      </c>
      <c r="K5" s="310">
        <f>POWER(1+J5,5)</f>
        <v>1.6105100000000006</v>
      </c>
      <c r="L5" s="311">
        <v>0</v>
      </c>
      <c r="M5" s="312">
        <f>IF(L5=1,0,F5*K5)</f>
        <v>161.05100000000004</v>
      </c>
      <c r="N5" s="309">
        <f>D5</f>
        <v>0.4</v>
      </c>
      <c r="O5" s="309">
        <f>J5</f>
        <v>0.1</v>
      </c>
      <c r="P5" s="310">
        <f t="shared" ref="P5:P21" si="6">POWER(1+O5,5)</f>
        <v>1.6105100000000006</v>
      </c>
      <c r="Q5" s="312">
        <f>IF(M5=0,0,B5*P5)</f>
        <v>161.05100000000004</v>
      </c>
      <c r="R5" s="312">
        <f t="shared" ref="R5:R21" si="7">S5*Q5</f>
        <v>64.420400000000015</v>
      </c>
      <c r="S5" s="124">
        <f>N5</f>
        <v>0.4</v>
      </c>
      <c r="T5" s="312">
        <f>(R5-(10%*M5))*(1-34%)</f>
        <v>31.888098000000003</v>
      </c>
      <c r="U5" s="124">
        <f>IF(M5=0,0,T5/M5)</f>
        <v>0.19799999999999995</v>
      </c>
      <c r="X5" s="272" t="str">
        <f t="shared" si="1"/>
        <v>MG</v>
      </c>
      <c r="Y5" s="273">
        <f t="shared" ref="Y5:Y7" si="8">C5</f>
        <v>40</v>
      </c>
      <c r="Z5" s="264">
        <f t="shared" si="2"/>
        <v>0.4</v>
      </c>
      <c r="AA5" s="263">
        <f t="shared" ref="AA5:AA7" si="9">G5</f>
        <v>0.19799999999999998</v>
      </c>
      <c r="AC5" s="287"/>
      <c r="AD5" s="730" t="s">
        <v>317</v>
      </c>
      <c r="AE5" s="731">
        <v>0.03</v>
      </c>
      <c r="AF5" s="731">
        <v>0.02</v>
      </c>
      <c r="AG5" s="731">
        <v>0.1</v>
      </c>
    </row>
    <row r="6" spans="1:33">
      <c r="A6" s="277" t="s">
        <v>316</v>
      </c>
      <c r="B6" s="278">
        <v>30</v>
      </c>
      <c r="C6" s="278">
        <v>15</v>
      </c>
      <c r="D6" s="279">
        <f t="shared" si="3"/>
        <v>0.5</v>
      </c>
      <c r="E6" s="278">
        <f t="shared" si="4"/>
        <v>6.6</v>
      </c>
      <c r="F6" s="278">
        <v>50</v>
      </c>
      <c r="G6" s="279">
        <f t="shared" si="5"/>
        <v>0.13200000000000001</v>
      </c>
      <c r="I6" s="277" t="s">
        <v>316</v>
      </c>
      <c r="J6" s="309">
        <v>0.15</v>
      </c>
      <c r="K6" s="310">
        <f>POWER(1+J6,5)</f>
        <v>2.0113571874999994</v>
      </c>
      <c r="L6" s="311">
        <v>0</v>
      </c>
      <c r="M6" s="312">
        <f>IF(L6=1,0,F6*K6)</f>
        <v>100.56785937499997</v>
      </c>
      <c r="N6" s="309">
        <f>D6</f>
        <v>0.5</v>
      </c>
      <c r="O6" s="309">
        <f>J6</f>
        <v>0.15</v>
      </c>
      <c r="P6" s="310">
        <f t="shared" si="6"/>
        <v>2.0113571874999994</v>
      </c>
      <c r="Q6" s="312">
        <f>IF(M6=0,0,B6*P6)</f>
        <v>60.34071562499998</v>
      </c>
      <c r="R6" s="312">
        <f t="shared" si="7"/>
        <v>30.17035781249999</v>
      </c>
      <c r="S6" s="124">
        <f>N6</f>
        <v>0.5</v>
      </c>
      <c r="T6" s="312">
        <f>(R6-(10%*M6))*(1-34%)</f>
        <v>13.274957437499992</v>
      </c>
      <c r="U6" s="124">
        <f>IF(M6=0,0,T6/M6)</f>
        <v>0.13199999999999995</v>
      </c>
      <c r="X6" s="272" t="str">
        <f t="shared" si="1"/>
        <v>MS</v>
      </c>
      <c r="Y6" s="273">
        <f t="shared" si="8"/>
        <v>15</v>
      </c>
      <c r="Z6" s="264">
        <f t="shared" si="2"/>
        <v>0.5</v>
      </c>
      <c r="AA6" s="263">
        <f t="shared" si="9"/>
        <v>0.13200000000000001</v>
      </c>
      <c r="AC6" s="287"/>
      <c r="AD6" s="732" t="s">
        <v>762</v>
      </c>
      <c r="AE6" s="733">
        <v>0.1</v>
      </c>
      <c r="AF6" s="733">
        <v>0.05</v>
      </c>
      <c r="AG6" s="733">
        <v>7.0000000000000007E-2</v>
      </c>
    </row>
    <row r="7" spans="1:33">
      <c r="A7" s="277" t="s">
        <v>317</v>
      </c>
      <c r="B7" s="278">
        <v>40</v>
      </c>
      <c r="C7" s="278">
        <v>10</v>
      </c>
      <c r="D7" s="279">
        <f t="shared" si="3"/>
        <v>0.25</v>
      </c>
      <c r="E7" s="278">
        <f t="shared" si="4"/>
        <v>3.2339999999999991</v>
      </c>
      <c r="F7" s="278">
        <v>51</v>
      </c>
      <c r="G7" s="279">
        <f t="shared" si="5"/>
        <v>6.3411764705882334E-2</v>
      </c>
      <c r="I7" s="277" t="s">
        <v>317</v>
      </c>
      <c r="J7" s="309">
        <v>0.05</v>
      </c>
      <c r="K7" s="310">
        <f>POWER(1+J7,5)</f>
        <v>1.2762815625000001</v>
      </c>
      <c r="L7" s="311">
        <v>0</v>
      </c>
      <c r="M7" s="312">
        <f>IF(L7=1,0,F7*K7)</f>
        <v>65.090359687500012</v>
      </c>
      <c r="N7" s="309">
        <f>D7</f>
        <v>0.25</v>
      </c>
      <c r="O7" s="309">
        <f>J7</f>
        <v>0.05</v>
      </c>
      <c r="P7" s="310">
        <f t="shared" si="6"/>
        <v>1.2762815625000001</v>
      </c>
      <c r="Q7" s="312">
        <f>IF(M7=0,0,B7*P7)</f>
        <v>51.051262500000007</v>
      </c>
      <c r="R7" s="312">
        <f t="shared" si="7"/>
        <v>12.762815625000002</v>
      </c>
      <c r="S7" s="124">
        <f>N7</f>
        <v>0.25</v>
      </c>
      <c r="T7" s="312">
        <f>(R7-(10%*M7))*(1-34%)</f>
        <v>4.1274945731249995</v>
      </c>
      <c r="U7" s="124">
        <f>IF(M7=0,0,T7/M7)</f>
        <v>6.3411764705882334E-2</v>
      </c>
      <c r="X7" s="272" t="str">
        <f t="shared" si="1"/>
        <v>BA</v>
      </c>
      <c r="Y7" s="273">
        <f t="shared" si="8"/>
        <v>10</v>
      </c>
      <c r="Z7" s="264">
        <f t="shared" si="2"/>
        <v>0.25</v>
      </c>
      <c r="AA7" s="263">
        <f t="shared" si="9"/>
        <v>6.3411764705882334E-2</v>
      </c>
    </row>
    <row r="8" spans="1:33">
      <c r="A8" s="280" t="s">
        <v>622</v>
      </c>
      <c r="B8" s="281">
        <f>SUM(B4:B7)</f>
        <v>320</v>
      </c>
      <c r="C8" s="281">
        <f t="shared" ref="C8:F8" si="10">SUM(C4:C7)</f>
        <v>140</v>
      </c>
      <c r="D8" s="282">
        <f t="shared" si="3"/>
        <v>0.4375</v>
      </c>
      <c r="E8" s="281">
        <f t="shared" si="10"/>
        <v>65.933999999999997</v>
      </c>
      <c r="F8" s="281">
        <f t="shared" si="10"/>
        <v>401</v>
      </c>
      <c r="G8" s="282">
        <f t="shared" si="5"/>
        <v>0.16442394014962594</v>
      </c>
      <c r="H8" s="266"/>
      <c r="I8" s="280" t="s">
        <v>622</v>
      </c>
      <c r="J8" s="313"/>
      <c r="K8" s="314"/>
      <c r="L8" s="315"/>
      <c r="M8" s="316">
        <f>SUM(M4:M7)</f>
        <v>648.81121906250019</v>
      </c>
      <c r="N8" s="313"/>
      <c r="O8" s="313"/>
      <c r="P8" s="314"/>
      <c r="Q8" s="316">
        <f t="shared" ref="Q8:R8" si="11">SUM(Q4:Q7)</f>
        <v>514.01947812500021</v>
      </c>
      <c r="R8" s="316">
        <f t="shared" si="11"/>
        <v>228.14182343750005</v>
      </c>
      <c r="S8" s="305">
        <f>R8/Q8</f>
        <v>0.44383886826564983</v>
      </c>
      <c r="T8" s="316">
        <f t="shared" ref="T8" si="12">SUM(T4:T7)</f>
        <v>107.75206301062502</v>
      </c>
      <c r="U8" s="305">
        <f>T8/M8</f>
        <v>0.16607614024665199</v>
      </c>
      <c r="X8" s="272" t="str">
        <f>I10</f>
        <v>Empilhadeiras</v>
      </c>
      <c r="Y8" s="273">
        <f>C15</f>
        <v>172</v>
      </c>
      <c r="Z8" s="264">
        <f t="shared" ref="Z8" si="13">D15</f>
        <v>0.28666666666666668</v>
      </c>
      <c r="AA8" s="263">
        <f>G15</f>
        <v>9.9722627737226233E-2</v>
      </c>
    </row>
    <row r="9" spans="1:33">
      <c r="A9" s="269"/>
      <c r="B9" s="265"/>
      <c r="C9" s="265"/>
      <c r="D9" s="266"/>
      <c r="E9" s="265"/>
      <c r="F9" s="265"/>
      <c r="G9" s="266"/>
      <c r="H9" s="266"/>
      <c r="I9" s="269"/>
      <c r="J9" s="297"/>
      <c r="L9" s="294"/>
      <c r="M9" s="295"/>
      <c r="N9" s="293"/>
      <c r="O9" s="293"/>
      <c r="Q9" s="295"/>
      <c r="R9" s="295"/>
      <c r="T9" s="295"/>
      <c r="X9" s="272" t="str">
        <f>I11</f>
        <v>SP</v>
      </c>
      <c r="Y9" s="273">
        <f>C11</f>
        <v>50</v>
      </c>
      <c r="Z9" s="264">
        <f t="shared" ref="Z9:Z12" si="14">D11</f>
        <v>0.25</v>
      </c>
      <c r="AA9" s="263">
        <f>G11</f>
        <v>6.5999999999999989E-2</v>
      </c>
    </row>
    <row r="10" spans="1:33">
      <c r="A10" s="655" t="s">
        <v>318</v>
      </c>
      <c r="B10" s="655"/>
      <c r="C10" s="655"/>
      <c r="D10" s="655"/>
      <c r="E10" s="655"/>
      <c r="F10" s="655"/>
      <c r="G10" s="655"/>
      <c r="H10" s="289"/>
      <c r="I10" s="276" t="s">
        <v>318</v>
      </c>
      <c r="J10" s="293"/>
      <c r="L10" s="294"/>
      <c r="M10" s="295"/>
      <c r="N10" s="293"/>
      <c r="O10" s="293"/>
      <c r="Q10" s="295"/>
      <c r="R10" s="295"/>
      <c r="T10" s="295"/>
      <c r="X10" s="272" t="str">
        <f>I12</f>
        <v>MG</v>
      </c>
      <c r="Y10" s="273">
        <f t="shared" ref="Y10:Y12" si="15">C12</f>
        <v>100</v>
      </c>
      <c r="Z10" s="264">
        <f t="shared" si="14"/>
        <v>0.33333333333333331</v>
      </c>
      <c r="AA10" s="263">
        <f t="shared" ref="AA10:AA12" si="16">G12</f>
        <v>0.19799999999999998</v>
      </c>
    </row>
    <row r="11" spans="1:33">
      <c r="A11" s="277" t="s">
        <v>314</v>
      </c>
      <c r="B11" s="278">
        <v>200</v>
      </c>
      <c r="C11" s="278">
        <v>50</v>
      </c>
      <c r="D11" s="279">
        <f>C11/B11</f>
        <v>0.25</v>
      </c>
      <c r="E11" s="278">
        <f>(C11-(10%*F11))*(1-34%)</f>
        <v>16.499999999999996</v>
      </c>
      <c r="F11" s="278">
        <v>250</v>
      </c>
      <c r="G11" s="279">
        <f>E11/F11</f>
        <v>6.5999999999999989E-2</v>
      </c>
      <c r="I11" s="277" t="s">
        <v>314</v>
      </c>
      <c r="J11" s="309">
        <v>0.05</v>
      </c>
      <c r="K11" s="310">
        <f>POWER(1+J11,5)</f>
        <v>1.2762815625000001</v>
      </c>
      <c r="L11" s="311">
        <v>0</v>
      </c>
      <c r="M11" s="312">
        <f>IF(L11=1,0,F11*K11)</f>
        <v>319.07039062500002</v>
      </c>
      <c r="N11" s="309">
        <f>D11</f>
        <v>0.25</v>
      </c>
      <c r="O11" s="309">
        <f>J11</f>
        <v>0.05</v>
      </c>
      <c r="P11" s="310">
        <f t="shared" si="6"/>
        <v>1.2762815625000001</v>
      </c>
      <c r="Q11" s="312">
        <f>IF(M11=0,0,B11*P11)</f>
        <v>255.25631250000004</v>
      </c>
      <c r="R11" s="312">
        <f t="shared" si="7"/>
        <v>63.814078125000009</v>
      </c>
      <c r="S11" s="124">
        <f>N11</f>
        <v>0.25</v>
      </c>
      <c r="T11" s="312">
        <f>(R11-(10%*M11))*(1-34%)</f>
        <v>21.05864578125</v>
      </c>
      <c r="U11" s="124">
        <f>IF(M11=0,0,T11/M11)</f>
        <v>6.6000000000000003E-2</v>
      </c>
      <c r="X11" s="272" t="str">
        <f>I13</f>
        <v>MS</v>
      </c>
      <c r="Y11" s="273">
        <f t="shared" si="15"/>
        <v>12</v>
      </c>
      <c r="Z11" s="264">
        <f t="shared" si="14"/>
        <v>0.24</v>
      </c>
      <c r="AA11" s="263">
        <f t="shared" si="16"/>
        <v>1.3199999999999998E-2</v>
      </c>
    </row>
    <row r="12" spans="1:33">
      <c r="A12" s="277" t="s">
        <v>315</v>
      </c>
      <c r="B12" s="278">
        <v>300</v>
      </c>
      <c r="C12" s="278">
        <v>100</v>
      </c>
      <c r="D12" s="279">
        <f t="shared" ref="D12:D15" si="17">C12/B12</f>
        <v>0.33333333333333331</v>
      </c>
      <c r="E12" s="278">
        <f t="shared" ref="E12:E14" si="18">(C12-(10%*F12))*(1-34%)</f>
        <v>49.499999999999993</v>
      </c>
      <c r="F12" s="278">
        <v>250</v>
      </c>
      <c r="G12" s="279">
        <f t="shared" ref="G12:G15" si="19">E12/F12</f>
        <v>0.19799999999999998</v>
      </c>
      <c r="I12" s="277" t="s">
        <v>315</v>
      </c>
      <c r="J12" s="309">
        <v>0</v>
      </c>
      <c r="K12" s="310">
        <f>POWER(1+J12,5)</f>
        <v>1</v>
      </c>
      <c r="L12" s="311">
        <v>0</v>
      </c>
      <c r="M12" s="312">
        <f>IF(L12=1,0,F12*K12)</f>
        <v>250</v>
      </c>
      <c r="N12" s="309">
        <f>D12</f>
        <v>0.33333333333333331</v>
      </c>
      <c r="O12" s="309">
        <f>J12</f>
        <v>0</v>
      </c>
      <c r="P12" s="310">
        <f t="shared" si="6"/>
        <v>1</v>
      </c>
      <c r="Q12" s="312">
        <f>IF(M12=0,0,B12*P12)</f>
        <v>300</v>
      </c>
      <c r="R12" s="312">
        <f t="shared" si="7"/>
        <v>100</v>
      </c>
      <c r="S12" s="124">
        <f>N12</f>
        <v>0.33333333333333331</v>
      </c>
      <c r="T12" s="312">
        <f>(R12-(10%*M12))*(1-34%)</f>
        <v>49.499999999999993</v>
      </c>
      <c r="U12" s="124">
        <f>IF(M12=0,0,T12/M12)</f>
        <v>0.19799999999999998</v>
      </c>
      <c r="X12" s="272" t="str">
        <f>I14</f>
        <v>BA</v>
      </c>
      <c r="Y12" s="273">
        <f t="shared" si="15"/>
        <v>10</v>
      </c>
      <c r="Z12" s="264">
        <f t="shared" si="14"/>
        <v>0.2</v>
      </c>
      <c r="AA12" s="263">
        <f t="shared" si="16"/>
        <v>1.164705882352941E-2</v>
      </c>
    </row>
    <row r="13" spans="1:33">
      <c r="A13" s="277" t="s">
        <v>316</v>
      </c>
      <c r="B13" s="278">
        <v>50</v>
      </c>
      <c r="C13" s="278">
        <v>12</v>
      </c>
      <c r="D13" s="279">
        <f t="shared" si="17"/>
        <v>0.24</v>
      </c>
      <c r="E13" s="278">
        <f t="shared" si="18"/>
        <v>1.3199999999999998</v>
      </c>
      <c r="F13" s="278">
        <v>100</v>
      </c>
      <c r="G13" s="279">
        <f t="shared" si="19"/>
        <v>1.3199999999999998E-2</v>
      </c>
      <c r="I13" s="277" t="s">
        <v>316</v>
      </c>
      <c r="J13" s="309">
        <v>0.05</v>
      </c>
      <c r="K13" s="310">
        <f>POWER(1+J13,5)</f>
        <v>1.2762815625000001</v>
      </c>
      <c r="L13" s="311">
        <v>0</v>
      </c>
      <c r="M13" s="312">
        <f>IF(L13=1,0,F13*K13)</f>
        <v>127.62815625000002</v>
      </c>
      <c r="N13" s="309">
        <f>D13</f>
        <v>0.24</v>
      </c>
      <c r="O13" s="309">
        <f>J13</f>
        <v>0.05</v>
      </c>
      <c r="P13" s="310">
        <f t="shared" si="6"/>
        <v>1.2762815625000001</v>
      </c>
      <c r="Q13" s="312">
        <f>IF(M13=0,0,B13*P13)</f>
        <v>63.814078125000009</v>
      </c>
      <c r="R13" s="312">
        <f t="shared" si="7"/>
        <v>15.315378750000001</v>
      </c>
      <c r="S13" s="124">
        <f>N13</f>
        <v>0.24</v>
      </c>
      <c r="T13" s="312">
        <f>(R13-(10%*M13))*(1-34%)</f>
        <v>1.684691662499999</v>
      </c>
      <c r="U13" s="124">
        <f>IF(M13=0,0,T13/M13)</f>
        <v>1.3199999999999991E-2</v>
      </c>
      <c r="X13" s="272" t="str">
        <f>I17</f>
        <v>Geradores</v>
      </c>
      <c r="Y13" s="273">
        <f>C22</f>
        <v>103</v>
      </c>
      <c r="Z13" s="264">
        <f t="shared" ref="Z13" si="20">D22</f>
        <v>0.58857142857142852</v>
      </c>
      <c r="AA13" s="263">
        <f>G22</f>
        <v>0.25018604651162785</v>
      </c>
    </row>
    <row r="14" spans="1:33">
      <c r="A14" s="277" t="s">
        <v>317</v>
      </c>
      <c r="B14" s="278">
        <v>50</v>
      </c>
      <c r="C14" s="278">
        <v>10</v>
      </c>
      <c r="D14" s="279">
        <f t="shared" si="17"/>
        <v>0.2</v>
      </c>
      <c r="E14" s="278">
        <f t="shared" si="18"/>
        <v>0.98999999999999988</v>
      </c>
      <c r="F14" s="278">
        <v>85</v>
      </c>
      <c r="G14" s="279">
        <f t="shared" si="19"/>
        <v>1.164705882352941E-2</v>
      </c>
      <c r="I14" s="277" t="s">
        <v>317</v>
      </c>
      <c r="J14" s="309">
        <v>0.05</v>
      </c>
      <c r="K14" s="310">
        <f>POWER(1+J14,5)</f>
        <v>1.2762815625000001</v>
      </c>
      <c r="L14" s="311">
        <v>0</v>
      </c>
      <c r="M14" s="312">
        <f>IF(L14=1,0,F14*K14)</f>
        <v>108.48393281250002</v>
      </c>
      <c r="N14" s="309">
        <f>D14</f>
        <v>0.2</v>
      </c>
      <c r="O14" s="309">
        <f>J14</f>
        <v>0.05</v>
      </c>
      <c r="P14" s="310">
        <f t="shared" si="6"/>
        <v>1.2762815625000001</v>
      </c>
      <c r="Q14" s="312">
        <f>IF(M14=0,0,B14*P14)</f>
        <v>63.814078125000009</v>
      </c>
      <c r="R14" s="312">
        <f t="shared" si="7"/>
        <v>12.762815625000002</v>
      </c>
      <c r="S14" s="124">
        <f>N14</f>
        <v>0.2</v>
      </c>
      <c r="T14" s="312">
        <f>(R14-(10%*M14))*(1-34%)</f>
        <v>1.2635187468749993</v>
      </c>
      <c r="U14" s="124">
        <f>IF(M14=0,0,T14/M14)</f>
        <v>1.1647058823529404E-2</v>
      </c>
      <c r="X14" s="272" t="str">
        <f>I18</f>
        <v>SP</v>
      </c>
      <c r="Y14" s="273">
        <f>C18</f>
        <v>28</v>
      </c>
      <c r="Z14" s="264">
        <f t="shared" ref="Z14:Z17" si="21">D18</f>
        <v>0.56000000000000005</v>
      </c>
      <c r="AA14" s="263">
        <f>G18</f>
        <v>0.24199999999999997</v>
      </c>
    </row>
    <row r="15" spans="1:33">
      <c r="A15" s="280" t="s">
        <v>622</v>
      </c>
      <c r="B15" s="281">
        <f>SUM(B11:B14)</f>
        <v>600</v>
      </c>
      <c r="C15" s="281">
        <f t="shared" ref="C15" si="22">SUM(C11:C14)</f>
        <v>172</v>
      </c>
      <c r="D15" s="282">
        <f t="shared" si="17"/>
        <v>0.28666666666666668</v>
      </c>
      <c r="E15" s="281">
        <f t="shared" ref="E15:F15" si="23">SUM(E11:E14)</f>
        <v>68.309999999999974</v>
      </c>
      <c r="F15" s="281">
        <f t="shared" si="23"/>
        <v>685</v>
      </c>
      <c r="G15" s="282">
        <f t="shared" si="19"/>
        <v>9.9722627737226233E-2</v>
      </c>
      <c r="I15" s="280" t="s">
        <v>622</v>
      </c>
      <c r="J15" s="313"/>
      <c r="K15" s="314"/>
      <c r="L15" s="315"/>
      <c r="M15" s="316">
        <f>SUM(M11:M14)</f>
        <v>805.18247968750018</v>
      </c>
      <c r="N15" s="313"/>
      <c r="O15" s="313"/>
      <c r="P15" s="314"/>
      <c r="Q15" s="316">
        <f t="shared" ref="Q15:R15" si="24">SUM(Q11:Q14)</f>
        <v>682.88446875000011</v>
      </c>
      <c r="R15" s="316">
        <f t="shared" si="24"/>
        <v>191.89227250000002</v>
      </c>
      <c r="S15" s="305">
        <f>R15/Q15</f>
        <v>0.28100254330172886</v>
      </c>
      <c r="T15" s="316">
        <f t="shared" ref="T15" si="25">SUM(T11:T14)</f>
        <v>73.506856190624987</v>
      </c>
      <c r="U15" s="305">
        <f>T15/M15</f>
        <v>9.1292170464456424E-2</v>
      </c>
      <c r="X15" s="272" t="str">
        <f>I19</f>
        <v>MG</v>
      </c>
      <c r="Y15" s="273">
        <f t="shared" ref="Y15:Y17" si="26">C19</f>
        <v>40</v>
      </c>
      <c r="Z15" s="264">
        <f t="shared" si="21"/>
        <v>0.66666666666666663</v>
      </c>
      <c r="AA15" s="263">
        <f t="shared" ref="AA15:AA17" si="27">G19</f>
        <v>0.26399999999999996</v>
      </c>
    </row>
    <row r="16" spans="1:33">
      <c r="B16" s="262"/>
      <c r="C16" s="262"/>
      <c r="E16" s="262"/>
      <c r="F16" s="262"/>
      <c r="J16" s="297"/>
      <c r="L16" s="294"/>
      <c r="M16" s="295"/>
      <c r="N16" s="293"/>
      <c r="O16" s="293"/>
      <c r="Q16" s="295"/>
      <c r="R16" s="295"/>
      <c r="T16" s="295"/>
      <c r="X16" s="272" t="str">
        <f>I20</f>
        <v>MS</v>
      </c>
      <c r="Y16" s="273">
        <f t="shared" si="26"/>
        <v>25</v>
      </c>
      <c r="Z16" s="264">
        <f t="shared" si="21"/>
        <v>0.625</v>
      </c>
      <c r="AA16" s="263">
        <f t="shared" si="27"/>
        <v>0.30066666666666664</v>
      </c>
    </row>
    <row r="17" spans="1:27">
      <c r="A17" s="655" t="s">
        <v>319</v>
      </c>
      <c r="B17" s="655"/>
      <c r="C17" s="655"/>
      <c r="D17" s="655"/>
      <c r="E17" s="655"/>
      <c r="F17" s="655"/>
      <c r="G17" s="655"/>
      <c r="H17" s="289"/>
      <c r="I17" s="276" t="s">
        <v>319</v>
      </c>
      <c r="J17" s="293"/>
      <c r="L17" s="294"/>
      <c r="M17" s="295"/>
      <c r="N17" s="293"/>
      <c r="O17" s="293"/>
      <c r="Q17" s="295"/>
      <c r="R17" s="295"/>
      <c r="T17" s="295"/>
      <c r="X17" s="272" t="str">
        <f>I21</f>
        <v>BA</v>
      </c>
      <c r="Y17" s="273">
        <f t="shared" si="26"/>
        <v>10</v>
      </c>
      <c r="Z17" s="264">
        <f t="shared" si="21"/>
        <v>0.4</v>
      </c>
      <c r="AA17" s="263">
        <f t="shared" si="27"/>
        <v>0.15399999999999997</v>
      </c>
    </row>
    <row r="18" spans="1:27">
      <c r="A18" s="277" t="s">
        <v>314</v>
      </c>
      <c r="B18" s="278">
        <v>50</v>
      </c>
      <c r="C18" s="278">
        <v>28</v>
      </c>
      <c r="D18" s="279">
        <f>C18/B18</f>
        <v>0.56000000000000005</v>
      </c>
      <c r="E18" s="278">
        <f>(C18-(10%*F18))*(1-34%)</f>
        <v>14.519999999999998</v>
      </c>
      <c r="F18" s="278">
        <v>60</v>
      </c>
      <c r="G18" s="279">
        <f>E18/F18</f>
        <v>0.24199999999999997</v>
      </c>
      <c r="I18" s="277" t="s">
        <v>314</v>
      </c>
      <c r="J18" s="309">
        <v>0.1</v>
      </c>
      <c r="K18" s="310">
        <f>POWER(1+J18,5)</f>
        <v>1.6105100000000006</v>
      </c>
      <c r="L18" s="311">
        <v>0</v>
      </c>
      <c r="M18" s="312">
        <f>IF(L18=1,0,F18*K18)</f>
        <v>96.63060000000003</v>
      </c>
      <c r="N18" s="309">
        <f>D18</f>
        <v>0.56000000000000005</v>
      </c>
      <c r="O18" s="309">
        <f>J18</f>
        <v>0.1</v>
      </c>
      <c r="P18" s="310">
        <f t="shared" si="6"/>
        <v>1.6105100000000006</v>
      </c>
      <c r="Q18" s="312">
        <f>IF(M18=0,0,B18*P18)</f>
        <v>80.525500000000022</v>
      </c>
      <c r="R18" s="312">
        <f t="shared" si="7"/>
        <v>45.094280000000019</v>
      </c>
      <c r="S18" s="124">
        <f>N18</f>
        <v>0.56000000000000005</v>
      </c>
      <c r="T18" s="312">
        <f>(R18-(10%*M18))*(1-34%)</f>
        <v>23.38460520000001</v>
      </c>
      <c r="U18" s="124">
        <f>IF(M18=0,0,T18/M18)</f>
        <v>0.24200000000000002</v>
      </c>
    </row>
    <row r="19" spans="1:27">
      <c r="A19" s="277" t="s">
        <v>315</v>
      </c>
      <c r="B19" s="278">
        <v>60</v>
      </c>
      <c r="C19" s="278">
        <v>40</v>
      </c>
      <c r="D19" s="279">
        <f t="shared" ref="D19:D24" si="28">C19/B19</f>
        <v>0.66666666666666663</v>
      </c>
      <c r="E19" s="278">
        <f t="shared" ref="E19:E21" si="29">(C19-(10%*F19))*(1-34%)</f>
        <v>21.119999999999997</v>
      </c>
      <c r="F19" s="278">
        <v>80</v>
      </c>
      <c r="G19" s="279">
        <f t="shared" ref="G19:G24" si="30">E19/F19</f>
        <v>0.26399999999999996</v>
      </c>
      <c r="I19" s="277" t="s">
        <v>315</v>
      </c>
      <c r="J19" s="309">
        <v>0.1</v>
      </c>
      <c r="K19" s="310">
        <f>POWER(1+J19,5)</f>
        <v>1.6105100000000006</v>
      </c>
      <c r="L19" s="311">
        <v>0</v>
      </c>
      <c r="M19" s="312">
        <f>IF(L19=1,0,F19*K19)</f>
        <v>128.84080000000006</v>
      </c>
      <c r="N19" s="309">
        <f>D19</f>
        <v>0.66666666666666663</v>
      </c>
      <c r="O19" s="309">
        <f>J19</f>
        <v>0.1</v>
      </c>
      <c r="P19" s="310">
        <f t="shared" si="6"/>
        <v>1.6105100000000006</v>
      </c>
      <c r="Q19" s="312">
        <f>IF(M19=0,0,B19*P19)</f>
        <v>96.63060000000003</v>
      </c>
      <c r="R19" s="312">
        <f t="shared" si="7"/>
        <v>64.420400000000015</v>
      </c>
      <c r="S19" s="124">
        <f>N19</f>
        <v>0.66666666666666663</v>
      </c>
      <c r="T19" s="312">
        <f>(R19-(10%*M19))*(1-34%)</f>
        <v>34.0139712</v>
      </c>
      <c r="U19" s="124">
        <f>IF(M19=0,0,T19/M19)</f>
        <v>0.2639999999999999</v>
      </c>
    </row>
    <row r="20" spans="1:27">
      <c r="A20" s="277" t="s">
        <v>316</v>
      </c>
      <c r="B20" s="278">
        <v>40</v>
      </c>
      <c r="C20" s="278">
        <v>25</v>
      </c>
      <c r="D20" s="279">
        <f t="shared" si="28"/>
        <v>0.625</v>
      </c>
      <c r="E20" s="278">
        <f t="shared" si="29"/>
        <v>13.529999999999998</v>
      </c>
      <c r="F20" s="278">
        <v>45</v>
      </c>
      <c r="G20" s="279">
        <f t="shared" si="30"/>
        <v>0.30066666666666664</v>
      </c>
      <c r="I20" s="277" t="s">
        <v>316</v>
      </c>
      <c r="J20" s="309">
        <v>0.1</v>
      </c>
      <c r="K20" s="310">
        <f>POWER(1+J20,5)</f>
        <v>1.6105100000000006</v>
      </c>
      <c r="L20" s="311">
        <v>0</v>
      </c>
      <c r="M20" s="312">
        <f>IF(L20=1,0,F20*K20)</f>
        <v>72.472950000000026</v>
      </c>
      <c r="N20" s="309">
        <f>D20</f>
        <v>0.625</v>
      </c>
      <c r="O20" s="309">
        <f>J20</f>
        <v>0.1</v>
      </c>
      <c r="P20" s="310">
        <f t="shared" si="6"/>
        <v>1.6105100000000006</v>
      </c>
      <c r="Q20" s="312">
        <f>IF(M20=0,0,B20*P20)</f>
        <v>64.420400000000029</v>
      </c>
      <c r="R20" s="312">
        <f t="shared" si="7"/>
        <v>40.262750000000018</v>
      </c>
      <c r="S20" s="124">
        <f>N20</f>
        <v>0.625</v>
      </c>
      <c r="T20" s="312">
        <f>(R20-(10%*M20))*(1-34%)</f>
        <v>21.790200300000009</v>
      </c>
      <c r="U20" s="124">
        <f>IF(M20=0,0,T20/M20)</f>
        <v>0.30066666666666669</v>
      </c>
    </row>
    <row r="21" spans="1:27">
      <c r="A21" s="277" t="s">
        <v>317</v>
      </c>
      <c r="B21" s="278">
        <v>25</v>
      </c>
      <c r="C21" s="278">
        <v>10</v>
      </c>
      <c r="D21" s="279">
        <f t="shared" si="28"/>
        <v>0.4</v>
      </c>
      <c r="E21" s="278">
        <f t="shared" si="29"/>
        <v>4.6199999999999992</v>
      </c>
      <c r="F21" s="278">
        <v>30</v>
      </c>
      <c r="G21" s="279">
        <f t="shared" si="30"/>
        <v>0.15399999999999997</v>
      </c>
      <c r="I21" s="277" t="s">
        <v>317</v>
      </c>
      <c r="J21" s="309">
        <v>0.1</v>
      </c>
      <c r="K21" s="310">
        <f>POWER(1+J21,5)</f>
        <v>1.6105100000000006</v>
      </c>
      <c r="L21" s="311">
        <v>0</v>
      </c>
      <c r="M21" s="312">
        <f>IF(L21=1,0,F21*K21)</f>
        <v>48.315300000000015</v>
      </c>
      <c r="N21" s="309">
        <f>D21</f>
        <v>0.4</v>
      </c>
      <c r="O21" s="309">
        <f>J21</f>
        <v>0.1</v>
      </c>
      <c r="P21" s="310">
        <f t="shared" si="6"/>
        <v>1.6105100000000006</v>
      </c>
      <c r="Q21" s="312">
        <f>IF(M21=0,0,B21*P21)</f>
        <v>40.262750000000011</v>
      </c>
      <c r="R21" s="312">
        <f t="shared" si="7"/>
        <v>16.105100000000004</v>
      </c>
      <c r="S21" s="124">
        <f>N21</f>
        <v>0.4</v>
      </c>
      <c r="T21" s="312">
        <f>(R21-(10%*M21))*(1-34%)</f>
        <v>7.4405562000000014</v>
      </c>
      <c r="U21" s="124">
        <f>IF(M21=0,0,T21/M21)</f>
        <v>0.15399999999999997</v>
      </c>
    </row>
    <row r="22" spans="1:27">
      <c r="A22" s="280" t="s">
        <v>622</v>
      </c>
      <c r="B22" s="281">
        <f>SUM(B18:B21)</f>
        <v>175</v>
      </c>
      <c r="C22" s="281">
        <f t="shared" ref="C22" si="31">SUM(C18:C21)</f>
        <v>103</v>
      </c>
      <c r="D22" s="282">
        <f t="shared" si="28"/>
        <v>0.58857142857142852</v>
      </c>
      <c r="E22" s="281">
        <f t="shared" ref="E22:F22" si="32">SUM(E18:E21)</f>
        <v>53.789999999999985</v>
      </c>
      <c r="F22" s="281">
        <f t="shared" si="32"/>
        <v>215</v>
      </c>
      <c r="G22" s="282">
        <f t="shared" si="30"/>
        <v>0.25018604651162785</v>
      </c>
      <c r="I22" s="280" t="s">
        <v>622</v>
      </c>
      <c r="J22" s="313"/>
      <c r="K22" s="314"/>
      <c r="L22" s="313"/>
      <c r="M22" s="316">
        <f>SUM(M18:M21)</f>
        <v>346.25965000000014</v>
      </c>
      <c r="N22" s="317"/>
      <c r="O22" s="317"/>
      <c r="P22" s="314"/>
      <c r="Q22" s="316">
        <f t="shared" ref="Q22:R22" si="33">SUM(Q18:Q21)</f>
        <v>281.83925000000011</v>
      </c>
      <c r="R22" s="316">
        <f t="shared" si="33"/>
        <v>165.88253000000003</v>
      </c>
      <c r="S22" s="305">
        <f>R22/Q22</f>
        <v>0.58857142857142841</v>
      </c>
      <c r="T22" s="316">
        <f t="shared" ref="T22" si="34">SUM(T18:T21)</f>
        <v>86.629332900000023</v>
      </c>
      <c r="U22" s="305">
        <f>T22/M22</f>
        <v>0.2501860465116279</v>
      </c>
    </row>
    <row r="23" spans="1:27">
      <c r="M23" s="273"/>
    </row>
    <row r="24" spans="1:27" s="269" customFormat="1">
      <c r="A24" s="283" t="s">
        <v>259</v>
      </c>
      <c r="B24" s="284">
        <f>B8+B15+B22</f>
        <v>1095</v>
      </c>
      <c r="C24" s="284">
        <f>C8+C15+C22</f>
        <v>415</v>
      </c>
      <c r="D24" s="282">
        <f t="shared" si="28"/>
        <v>0.37899543378995432</v>
      </c>
      <c r="E24" s="284">
        <f>E8+E15+E22</f>
        <v>188.03399999999996</v>
      </c>
      <c r="F24" s="284">
        <f>F8+F15+F22</f>
        <v>1301</v>
      </c>
      <c r="G24" s="282">
        <f t="shared" si="30"/>
        <v>0.14453036126056876</v>
      </c>
      <c r="H24" s="266"/>
      <c r="I24" s="283" t="s">
        <v>259</v>
      </c>
      <c r="J24" s="298"/>
      <c r="K24" s="302"/>
      <c r="L24" s="298"/>
      <c r="M24" s="284">
        <f>M8+M15+M22</f>
        <v>1800.2533487500007</v>
      </c>
      <c r="N24" s="298"/>
      <c r="O24" s="298"/>
      <c r="P24" s="302"/>
      <c r="Q24" s="284">
        <f>Q8+Q15+Q22</f>
        <v>1478.7431968750002</v>
      </c>
      <c r="R24" s="284">
        <f>R8+R15+R22</f>
        <v>585.91662593750016</v>
      </c>
      <c r="S24" s="305">
        <f t="shared" ref="S24" si="35">R24/Q24</f>
        <v>0.3962260838634501</v>
      </c>
      <c r="T24" s="284">
        <f>T8+T15+T22</f>
        <v>267.88825210125003</v>
      </c>
      <c r="U24" s="305">
        <f>T24/M24</f>
        <v>0.14880586240112106</v>
      </c>
      <c r="V24" s="270"/>
      <c r="X24" s="272"/>
      <c r="Y24" s="270"/>
      <c r="Z24" s="270"/>
      <c r="AA24" s="318"/>
    </row>
    <row r="25" spans="1:27">
      <c r="M25" s="300"/>
      <c r="N25" s="299"/>
      <c r="O25" s="299"/>
    </row>
    <row r="33" spans="1:27">
      <c r="B33" s="274"/>
    </row>
    <row r="34" spans="1:27">
      <c r="A34" s="275"/>
      <c r="I34" s="275"/>
    </row>
    <row r="37" spans="1:27">
      <c r="A37" s="272" t="s">
        <v>619</v>
      </c>
      <c r="I37" s="272" t="s">
        <v>619</v>
      </c>
    </row>
    <row r="38" spans="1:27">
      <c r="B38" s="653">
        <v>2023</v>
      </c>
      <c r="C38" s="653"/>
      <c r="D38" s="653"/>
      <c r="E38" s="653"/>
      <c r="F38" s="653"/>
      <c r="G38" s="653"/>
      <c r="H38" s="288"/>
      <c r="J38" s="654" t="s">
        <v>614</v>
      </c>
      <c r="K38" s="654"/>
      <c r="L38" s="654"/>
      <c r="M38" s="654"/>
      <c r="N38" s="654"/>
      <c r="O38" s="654"/>
      <c r="P38" s="654"/>
      <c r="Q38" s="651">
        <f>B38+5</f>
        <v>2028</v>
      </c>
      <c r="R38" s="651"/>
      <c r="S38" s="651"/>
      <c r="T38" s="651"/>
      <c r="U38" s="651"/>
    </row>
    <row r="39" spans="1:27">
      <c r="A39" s="269" t="s">
        <v>312</v>
      </c>
      <c r="B39" s="285" t="s">
        <v>620</v>
      </c>
      <c r="C39" s="285" t="s">
        <v>133</v>
      </c>
      <c r="D39" s="286" t="s">
        <v>438</v>
      </c>
      <c r="E39" s="285" t="s">
        <v>9</v>
      </c>
      <c r="F39" s="285" t="s">
        <v>621</v>
      </c>
      <c r="G39" s="286" t="s">
        <v>6</v>
      </c>
      <c r="H39" s="266"/>
      <c r="I39" s="269" t="s">
        <v>312</v>
      </c>
      <c r="J39" s="652" t="s">
        <v>615</v>
      </c>
      <c r="K39" s="652"/>
      <c r="L39" s="303" t="s">
        <v>616</v>
      </c>
      <c r="M39" s="303" t="s">
        <v>621</v>
      </c>
      <c r="N39" s="286" t="s">
        <v>438</v>
      </c>
      <c r="O39" s="652" t="s">
        <v>624</v>
      </c>
      <c r="P39" s="652"/>
      <c r="Q39" s="284" t="s">
        <v>620</v>
      </c>
      <c r="R39" s="284" t="s">
        <v>133</v>
      </c>
      <c r="S39" s="305" t="s">
        <v>438</v>
      </c>
      <c r="T39" s="284" t="s">
        <v>9</v>
      </c>
      <c r="U39" s="305" t="s">
        <v>6</v>
      </c>
    </row>
    <row r="40" spans="1:27" ht="12.9" customHeight="1">
      <c r="A40" s="655" t="s">
        <v>313</v>
      </c>
      <c r="B40" s="655"/>
      <c r="C40" s="655"/>
      <c r="D40" s="655"/>
      <c r="E40" s="655"/>
      <c r="F40" s="655"/>
      <c r="G40" s="655"/>
      <c r="H40" s="289"/>
      <c r="I40" s="276" t="s">
        <v>623</v>
      </c>
      <c r="J40" s="306" t="s">
        <v>617</v>
      </c>
      <c r="K40" s="307" t="s">
        <v>298</v>
      </c>
      <c r="L40" s="319" t="s">
        <v>618</v>
      </c>
      <c r="M40" s="308">
        <f>Q38</f>
        <v>2028</v>
      </c>
      <c r="N40" s="306" t="s">
        <v>617</v>
      </c>
      <c r="O40" s="306" t="s">
        <v>617</v>
      </c>
      <c r="P40" s="307" t="s">
        <v>298</v>
      </c>
      <c r="Q40" s="290">
        <v>2</v>
      </c>
      <c r="R40" s="291">
        <v>4</v>
      </c>
      <c r="S40" s="292">
        <v>5</v>
      </c>
      <c r="T40" s="291">
        <v>12</v>
      </c>
      <c r="U40" s="292">
        <v>16</v>
      </c>
    </row>
    <row r="41" spans="1:27">
      <c r="A41" s="277" t="s">
        <v>314</v>
      </c>
      <c r="B41" s="278">
        <v>150</v>
      </c>
      <c r="C41" s="278">
        <v>75</v>
      </c>
      <c r="D41" s="279">
        <f>C41/B41</f>
        <v>0.5</v>
      </c>
      <c r="E41" s="278">
        <f>(C41-(10%*F41))*(1-34%)</f>
        <v>36.299999999999997</v>
      </c>
      <c r="F41" s="278">
        <v>200</v>
      </c>
      <c r="G41" s="279">
        <f>E41/F41</f>
        <v>0.18149999999999999</v>
      </c>
      <c r="I41" s="277" t="s">
        <v>314</v>
      </c>
      <c r="J41" s="309">
        <v>0.21</v>
      </c>
      <c r="K41" s="310">
        <f>POWER(1+J41,5)</f>
        <v>2.5937424600999996</v>
      </c>
      <c r="L41" s="320">
        <v>0</v>
      </c>
      <c r="M41" s="312">
        <f>IF(L41=1,0,F41*K41)</f>
        <v>518.74849201999996</v>
      </c>
      <c r="N41" s="309">
        <f>D41</f>
        <v>0.5</v>
      </c>
      <c r="O41" s="309">
        <f>J41</f>
        <v>0.21</v>
      </c>
      <c r="P41" s="310">
        <f>POWER(1+O41,5)</f>
        <v>2.5937424600999996</v>
      </c>
      <c r="Q41" s="312">
        <f>IF(M41=0,0,B41*P41)</f>
        <v>389.06136901499997</v>
      </c>
      <c r="R41" s="312">
        <f>S41*Q41</f>
        <v>194.53068450749998</v>
      </c>
      <c r="S41" s="124">
        <f>N41</f>
        <v>0.5</v>
      </c>
      <c r="T41" s="312">
        <f>(R41-(10%*M41))*(1-34%)</f>
        <v>94.15285130162998</v>
      </c>
      <c r="U41" s="124">
        <f>IF(M41=0,0,T41/M41)</f>
        <v>0.18149999999999997</v>
      </c>
    </row>
    <row r="42" spans="1:27">
      <c r="A42" s="277" t="s">
        <v>315</v>
      </c>
      <c r="B42" s="278">
        <v>100</v>
      </c>
      <c r="C42" s="278">
        <v>40</v>
      </c>
      <c r="D42" s="279">
        <f t="shared" ref="D42:D45" si="36">C42/B42</f>
        <v>0.4</v>
      </c>
      <c r="E42" s="278">
        <f t="shared" ref="E42:E44" si="37">(C42-(10%*F42))*(1-34%)</f>
        <v>19.799999999999997</v>
      </c>
      <c r="F42" s="278">
        <v>100</v>
      </c>
      <c r="G42" s="279">
        <f t="shared" ref="G42:G45" si="38">E42/F42</f>
        <v>0.19799999999999998</v>
      </c>
      <c r="I42" s="277" t="s">
        <v>315</v>
      </c>
      <c r="J42" s="309">
        <v>0.25</v>
      </c>
      <c r="K42" s="310">
        <f>POWER(1+J42,5)</f>
        <v>3.0517578125</v>
      </c>
      <c r="L42" s="320">
        <v>0</v>
      </c>
      <c r="M42" s="312">
        <f>IF(L42=1,0,F42*K42)</f>
        <v>305.17578125</v>
      </c>
      <c r="N42" s="309">
        <f>D42</f>
        <v>0.4</v>
      </c>
      <c r="O42" s="309">
        <f>J42</f>
        <v>0.25</v>
      </c>
      <c r="P42" s="310">
        <f t="shared" ref="P42:P58" si="39">POWER(1+O42,5)</f>
        <v>3.0517578125</v>
      </c>
      <c r="Q42" s="312">
        <f>IF(M42=0,0,B42*P42)</f>
        <v>305.17578125</v>
      </c>
      <c r="R42" s="312">
        <f t="shared" ref="R42:R58" si="40">S42*Q42</f>
        <v>122.0703125</v>
      </c>
      <c r="S42" s="124">
        <f>N42</f>
        <v>0.4</v>
      </c>
      <c r="T42" s="312">
        <f>(R42-(10%*M42))*(1-34%)</f>
        <v>60.424804687499993</v>
      </c>
      <c r="U42" s="124">
        <f>IF(M42=0,0,T42/M42)</f>
        <v>0.19799999999999998</v>
      </c>
    </row>
    <row r="43" spans="1:27">
      <c r="A43" s="277" t="s">
        <v>316</v>
      </c>
      <c r="B43" s="278">
        <v>30</v>
      </c>
      <c r="C43" s="278">
        <v>15</v>
      </c>
      <c r="D43" s="279">
        <f t="shared" si="36"/>
        <v>0.5</v>
      </c>
      <c r="E43" s="278">
        <f t="shared" si="37"/>
        <v>6.6</v>
      </c>
      <c r="F43" s="278">
        <v>50</v>
      </c>
      <c r="G43" s="279">
        <f t="shared" si="38"/>
        <v>0.13200000000000001</v>
      </c>
      <c r="I43" s="277" t="s">
        <v>316</v>
      </c>
      <c r="J43" s="309">
        <v>0.2</v>
      </c>
      <c r="K43" s="310">
        <f>POWER(1+J43,5)</f>
        <v>2.4883199999999999</v>
      </c>
      <c r="L43" s="320">
        <v>0</v>
      </c>
      <c r="M43" s="312">
        <f>IF(L43=1,0,F43*K43)</f>
        <v>124.416</v>
      </c>
      <c r="N43" s="309">
        <f>D43</f>
        <v>0.5</v>
      </c>
      <c r="O43" s="309">
        <f>J43</f>
        <v>0.2</v>
      </c>
      <c r="P43" s="310">
        <f t="shared" si="39"/>
        <v>2.4883199999999999</v>
      </c>
      <c r="Q43" s="312">
        <f>IF(M43=0,0,B43*P43)</f>
        <v>74.649599999999992</v>
      </c>
      <c r="R43" s="312">
        <f t="shared" si="40"/>
        <v>37.324799999999996</v>
      </c>
      <c r="S43" s="124">
        <f>N43</f>
        <v>0.5</v>
      </c>
      <c r="T43" s="312">
        <f>(R43-(10%*M43))*(1-34%)</f>
        <v>16.422911999999993</v>
      </c>
      <c r="U43" s="124">
        <f>IF(M43=0,0,T43/M43)</f>
        <v>0.13199999999999995</v>
      </c>
    </row>
    <row r="44" spans="1:27">
      <c r="A44" s="277" t="s">
        <v>317</v>
      </c>
      <c r="B44" s="278">
        <v>40</v>
      </c>
      <c r="C44" s="278">
        <v>10</v>
      </c>
      <c r="D44" s="279">
        <f t="shared" si="36"/>
        <v>0.25</v>
      </c>
      <c r="E44" s="278">
        <f t="shared" si="37"/>
        <v>3.2339999999999991</v>
      </c>
      <c r="F44" s="278">
        <v>51</v>
      </c>
      <c r="G44" s="279">
        <f t="shared" si="38"/>
        <v>6.3411764705882334E-2</v>
      </c>
      <c r="I44" s="277" t="s">
        <v>317</v>
      </c>
      <c r="J44" s="309">
        <v>7.0000000000000007E-2</v>
      </c>
      <c r="K44" s="310">
        <f>POWER(1+J44,5)</f>
        <v>1.4025517307000002</v>
      </c>
      <c r="L44" s="320">
        <v>0</v>
      </c>
      <c r="M44" s="312">
        <f>IF(L44=1,0,F44*K44)</f>
        <v>71.530138265700003</v>
      </c>
      <c r="N44" s="309">
        <f>D44</f>
        <v>0.25</v>
      </c>
      <c r="O44" s="309">
        <f>J44</f>
        <v>7.0000000000000007E-2</v>
      </c>
      <c r="P44" s="310">
        <f t="shared" si="39"/>
        <v>1.4025517307000002</v>
      </c>
      <c r="Q44" s="312">
        <f>IF(M44=0,0,B44*P44)</f>
        <v>56.102069228000005</v>
      </c>
      <c r="R44" s="312">
        <f t="shared" si="40"/>
        <v>14.025517307000001</v>
      </c>
      <c r="S44" s="124">
        <f>N44</f>
        <v>0.25</v>
      </c>
      <c r="T44" s="312">
        <f>(R44-(10%*M44))*(1-34%)</f>
        <v>4.5358522970837996</v>
      </c>
      <c r="U44" s="124">
        <f>IF(M44=0,0,T44/M44)</f>
        <v>6.3411764705882348E-2</v>
      </c>
    </row>
    <row r="45" spans="1:27" s="269" customFormat="1">
      <c r="A45" s="280" t="s">
        <v>622</v>
      </c>
      <c r="B45" s="281">
        <f>SUM(B41:B44)</f>
        <v>320</v>
      </c>
      <c r="C45" s="281">
        <f t="shared" ref="C45:F45" si="41">SUM(C41:C44)</f>
        <v>140</v>
      </c>
      <c r="D45" s="282">
        <f t="shared" si="36"/>
        <v>0.4375</v>
      </c>
      <c r="E45" s="281">
        <f t="shared" si="41"/>
        <v>65.933999999999997</v>
      </c>
      <c r="F45" s="281">
        <f t="shared" si="41"/>
        <v>401</v>
      </c>
      <c r="G45" s="282">
        <f t="shared" si="38"/>
        <v>0.16442394014962594</v>
      </c>
      <c r="H45" s="266"/>
      <c r="I45" s="280" t="s">
        <v>622</v>
      </c>
      <c r="J45" s="313"/>
      <c r="K45" s="314"/>
      <c r="L45" s="320"/>
      <c r="M45" s="316">
        <f>SUM(M41:M44)</f>
        <v>1019.8704115356999</v>
      </c>
      <c r="N45" s="313"/>
      <c r="O45" s="313"/>
      <c r="P45" s="314"/>
      <c r="Q45" s="316">
        <f t="shared" ref="Q45:R45" si="42">SUM(Q41:Q44)</f>
        <v>824.98881949299994</v>
      </c>
      <c r="R45" s="316">
        <f t="shared" si="42"/>
        <v>367.9513143145</v>
      </c>
      <c r="S45" s="305">
        <f>R45/Q45</f>
        <v>0.44600763746183358</v>
      </c>
      <c r="T45" s="316">
        <f t="shared" ref="T45" si="43">SUM(T41:T44)</f>
        <v>175.53642028621377</v>
      </c>
      <c r="U45" s="305">
        <f>T45/M45</f>
        <v>0.17211639665268319</v>
      </c>
      <c r="V45" s="270"/>
      <c r="Y45" s="270"/>
      <c r="Z45" s="270"/>
      <c r="AA45" s="318"/>
    </row>
    <row r="46" spans="1:27" s="269" customFormat="1">
      <c r="B46" s="265"/>
      <c r="C46" s="265"/>
      <c r="D46" s="266"/>
      <c r="E46" s="265"/>
      <c r="F46" s="265"/>
      <c r="G46" s="266"/>
      <c r="H46" s="266"/>
      <c r="J46" s="297"/>
      <c r="K46" s="301"/>
      <c r="L46" s="322"/>
      <c r="M46" s="295"/>
      <c r="N46" s="293"/>
      <c r="O46" s="293"/>
      <c r="P46" s="301"/>
      <c r="Q46" s="295"/>
      <c r="R46" s="295"/>
      <c r="S46" s="296"/>
      <c r="T46" s="295"/>
      <c r="U46" s="296"/>
      <c r="V46" s="270"/>
      <c r="Y46" s="270"/>
      <c r="Z46" s="270"/>
      <c r="AA46" s="318"/>
    </row>
    <row r="47" spans="1:27">
      <c r="A47" s="655" t="s">
        <v>318</v>
      </c>
      <c r="B47" s="655"/>
      <c r="C47" s="655"/>
      <c r="D47" s="655"/>
      <c r="E47" s="655"/>
      <c r="F47" s="655"/>
      <c r="G47" s="655"/>
      <c r="H47" s="289"/>
      <c r="I47" s="276" t="s">
        <v>318</v>
      </c>
      <c r="J47" s="293"/>
      <c r="L47" s="322"/>
      <c r="M47" s="295"/>
      <c r="N47" s="293"/>
      <c r="O47" s="293"/>
      <c r="Q47" s="295"/>
      <c r="R47" s="295"/>
      <c r="T47" s="295"/>
    </row>
    <row r="48" spans="1:27">
      <c r="A48" s="277" t="s">
        <v>314</v>
      </c>
      <c r="B48" s="278">
        <v>200</v>
      </c>
      <c r="C48" s="278">
        <v>50</v>
      </c>
      <c r="D48" s="279">
        <f>C48/B48</f>
        <v>0.25</v>
      </c>
      <c r="E48" s="278">
        <f>(C48-(10%*F48))*(1-34%)</f>
        <v>16.499999999999996</v>
      </c>
      <c r="F48" s="278">
        <v>250</v>
      </c>
      <c r="G48" s="279">
        <f>E48/F48</f>
        <v>6.5999999999999989E-2</v>
      </c>
      <c r="I48" s="277" t="s">
        <v>314</v>
      </c>
      <c r="J48" s="309">
        <v>0.05</v>
      </c>
      <c r="K48" s="310">
        <f>POWER(1+J48,5)</f>
        <v>1.2762815625000001</v>
      </c>
      <c r="L48" s="320">
        <v>1</v>
      </c>
      <c r="M48" s="312">
        <f>IF(L48=1,0,F48*K48)</f>
        <v>0</v>
      </c>
      <c r="N48" s="309">
        <f>D48</f>
        <v>0.25</v>
      </c>
      <c r="O48" s="309">
        <f>J48</f>
        <v>0.05</v>
      </c>
      <c r="P48" s="310">
        <f t="shared" si="39"/>
        <v>1.2762815625000001</v>
      </c>
      <c r="Q48" s="312">
        <f>IF(M48=0,0,B48*P48)</f>
        <v>0</v>
      </c>
      <c r="R48" s="312">
        <f t="shared" si="40"/>
        <v>0</v>
      </c>
      <c r="S48" s="124">
        <f>N48</f>
        <v>0.25</v>
      </c>
      <c r="T48" s="312">
        <f>(R48-(10%*M48))*(1-34%)</f>
        <v>0</v>
      </c>
      <c r="U48" s="124">
        <f>IF(M48=0,0,T48/M48)</f>
        <v>0</v>
      </c>
    </row>
    <row r="49" spans="1:40">
      <c r="A49" s="277" t="s">
        <v>315</v>
      </c>
      <c r="B49" s="278">
        <v>300</v>
      </c>
      <c r="C49" s="278">
        <v>100</v>
      </c>
      <c r="D49" s="279">
        <f t="shared" ref="D49:D52" si="44">C49/B49</f>
        <v>0.33333333333333331</v>
      </c>
      <c r="E49" s="278">
        <f t="shared" ref="E49:E51" si="45">(C49-(10%*F49))*(1-34%)</f>
        <v>49.499999999999993</v>
      </c>
      <c r="F49" s="278">
        <v>250</v>
      </c>
      <c r="G49" s="279">
        <f t="shared" ref="G49:G52" si="46">E49/F49</f>
        <v>0.19799999999999998</v>
      </c>
      <c r="I49" s="277" t="s">
        <v>315</v>
      </c>
      <c r="J49" s="309">
        <v>0</v>
      </c>
      <c r="K49" s="310">
        <f>POWER(1+J49,5)</f>
        <v>1</v>
      </c>
      <c r="L49" s="320">
        <v>0</v>
      </c>
      <c r="M49" s="312">
        <f>IF(L49=1,0,F49*K49)</f>
        <v>250</v>
      </c>
      <c r="N49" s="309">
        <f>D49</f>
        <v>0.33333333333333331</v>
      </c>
      <c r="O49" s="309">
        <f>J49</f>
        <v>0</v>
      </c>
      <c r="P49" s="310">
        <f t="shared" si="39"/>
        <v>1</v>
      </c>
      <c r="Q49" s="312">
        <f>IF(M49=0,0,B49*P49)</f>
        <v>300</v>
      </c>
      <c r="R49" s="312">
        <f t="shared" si="40"/>
        <v>100</v>
      </c>
      <c r="S49" s="124">
        <f>N49</f>
        <v>0.33333333333333331</v>
      </c>
      <c r="T49" s="312">
        <f>(R49-(10%*M49))*(1-34%)</f>
        <v>49.499999999999993</v>
      </c>
      <c r="U49" s="124">
        <f>IF(M49=0,0,T49/M49)</f>
        <v>0.19799999999999998</v>
      </c>
    </row>
    <row r="50" spans="1:40">
      <c r="A50" s="277" t="s">
        <v>316</v>
      </c>
      <c r="B50" s="278">
        <v>50</v>
      </c>
      <c r="C50" s="278">
        <v>12</v>
      </c>
      <c r="D50" s="279">
        <f t="shared" si="44"/>
        <v>0.24</v>
      </c>
      <c r="E50" s="278">
        <f t="shared" si="45"/>
        <v>1.3199999999999998</v>
      </c>
      <c r="F50" s="278">
        <v>100</v>
      </c>
      <c r="G50" s="279">
        <f t="shared" si="46"/>
        <v>1.3199999999999998E-2</v>
      </c>
      <c r="I50" s="277" t="s">
        <v>316</v>
      </c>
      <c r="J50" s="309">
        <v>0.05</v>
      </c>
      <c r="K50" s="310">
        <f>POWER(1+J50,5)</f>
        <v>1.2762815625000001</v>
      </c>
      <c r="L50" s="320">
        <v>1</v>
      </c>
      <c r="M50" s="312">
        <f>IF(L50=1,0,F50*K50)</f>
        <v>0</v>
      </c>
      <c r="N50" s="309">
        <f>D50</f>
        <v>0.24</v>
      </c>
      <c r="O50" s="309">
        <f>J50</f>
        <v>0.05</v>
      </c>
      <c r="P50" s="310">
        <f t="shared" si="39"/>
        <v>1.2762815625000001</v>
      </c>
      <c r="Q50" s="312">
        <f>IF(M50=0,0,B50*P50)</f>
        <v>0</v>
      </c>
      <c r="R50" s="312">
        <f t="shared" si="40"/>
        <v>0</v>
      </c>
      <c r="S50" s="124">
        <f>N50</f>
        <v>0.24</v>
      </c>
      <c r="T50" s="312">
        <f>(R50-(10%*M50))*(1-34%)</f>
        <v>0</v>
      </c>
      <c r="U50" s="124">
        <f>IF(M50=0,0,T50/M50)</f>
        <v>0</v>
      </c>
    </row>
    <row r="51" spans="1:40">
      <c r="A51" s="277" t="s">
        <v>317</v>
      </c>
      <c r="B51" s="278">
        <v>50</v>
      </c>
      <c r="C51" s="278">
        <v>10</v>
      </c>
      <c r="D51" s="279">
        <f t="shared" si="44"/>
        <v>0.2</v>
      </c>
      <c r="E51" s="278">
        <f t="shared" si="45"/>
        <v>0.98999999999999988</v>
      </c>
      <c r="F51" s="278">
        <v>85</v>
      </c>
      <c r="G51" s="279">
        <f t="shared" si="46"/>
        <v>1.164705882352941E-2</v>
      </c>
      <c r="I51" s="277" t="s">
        <v>317</v>
      </c>
      <c r="J51" s="309">
        <v>0.05</v>
      </c>
      <c r="K51" s="310">
        <f>POWER(1+J51,5)</f>
        <v>1.2762815625000001</v>
      </c>
      <c r="L51" s="320">
        <v>1</v>
      </c>
      <c r="M51" s="312">
        <f>IF(L51=1,0,F51*K51)</f>
        <v>0</v>
      </c>
      <c r="N51" s="309">
        <f>D51</f>
        <v>0.2</v>
      </c>
      <c r="O51" s="309">
        <f>J51</f>
        <v>0.05</v>
      </c>
      <c r="P51" s="310">
        <f t="shared" si="39"/>
        <v>1.2762815625000001</v>
      </c>
      <c r="Q51" s="312">
        <f>IF(M51=0,0,B51*P51)</f>
        <v>0</v>
      </c>
      <c r="R51" s="312">
        <f t="shared" si="40"/>
        <v>0</v>
      </c>
      <c r="S51" s="124">
        <f>N51</f>
        <v>0.2</v>
      </c>
      <c r="T51" s="312">
        <f>(R51-(10%*M51))*(1-34%)</f>
        <v>0</v>
      </c>
      <c r="U51" s="124">
        <f>IF(M51=0,0,T51/M51)</f>
        <v>0</v>
      </c>
    </row>
    <row r="52" spans="1:40">
      <c r="A52" s="280" t="s">
        <v>622</v>
      </c>
      <c r="B52" s="278">
        <f>SUM(B48:B51)</f>
        <v>600</v>
      </c>
      <c r="C52" s="278">
        <f t="shared" ref="C52" si="47">SUM(C48:C51)</f>
        <v>172</v>
      </c>
      <c r="D52" s="279">
        <f t="shared" si="44"/>
        <v>0.28666666666666668</v>
      </c>
      <c r="E52" s="278">
        <f t="shared" ref="E52:F52" si="48">SUM(E48:E51)</f>
        <v>68.309999999999974</v>
      </c>
      <c r="F52" s="278">
        <f t="shared" si="48"/>
        <v>685</v>
      </c>
      <c r="G52" s="279">
        <f t="shared" si="46"/>
        <v>9.9722627737226233E-2</v>
      </c>
      <c r="I52" s="280" t="s">
        <v>622</v>
      </c>
      <c r="J52" s="313"/>
      <c r="K52" s="314"/>
      <c r="L52" s="320"/>
      <c r="M52" s="316">
        <f>SUM(M48:M51)</f>
        <v>250</v>
      </c>
      <c r="N52" s="313"/>
      <c r="O52" s="313"/>
      <c r="P52" s="314"/>
      <c r="Q52" s="316">
        <f t="shared" ref="Q52:R52" si="49">SUM(Q48:Q51)</f>
        <v>300</v>
      </c>
      <c r="R52" s="316">
        <f t="shared" si="49"/>
        <v>100</v>
      </c>
      <c r="S52" s="305">
        <f>R52/Q52</f>
        <v>0.33333333333333331</v>
      </c>
      <c r="T52" s="316">
        <f t="shared" ref="T52" si="50">SUM(T48:T51)</f>
        <v>49.499999999999993</v>
      </c>
      <c r="U52" s="305">
        <f>T52/M52</f>
        <v>0.19799999999999998</v>
      </c>
    </row>
    <row r="53" spans="1:40">
      <c r="B53" s="262"/>
      <c r="C53" s="262"/>
      <c r="E53" s="262"/>
      <c r="F53" s="262"/>
      <c r="J53" s="297"/>
      <c r="L53" s="322"/>
      <c r="M53" s="295"/>
      <c r="N53" s="293"/>
      <c r="O53" s="293"/>
      <c r="Q53" s="295"/>
      <c r="R53" s="295"/>
      <c r="T53" s="295"/>
    </row>
    <row r="54" spans="1:40">
      <c r="A54" s="655" t="s">
        <v>319</v>
      </c>
      <c r="B54" s="655"/>
      <c r="C54" s="655"/>
      <c r="D54" s="655"/>
      <c r="E54" s="655"/>
      <c r="F54" s="655"/>
      <c r="G54" s="655"/>
      <c r="H54" s="289"/>
      <c r="I54" s="276" t="s">
        <v>319</v>
      </c>
      <c r="J54" s="293"/>
      <c r="L54" s="322"/>
      <c r="M54" s="295"/>
      <c r="N54" s="293"/>
      <c r="O54" s="293"/>
      <c r="Q54" s="295"/>
      <c r="R54" s="295"/>
      <c r="T54" s="295"/>
    </row>
    <row r="55" spans="1:40">
      <c r="A55" s="277" t="s">
        <v>314</v>
      </c>
      <c r="B55" s="278">
        <v>50</v>
      </c>
      <c r="C55" s="278">
        <v>28</v>
      </c>
      <c r="D55" s="279">
        <f>C55/B55</f>
        <v>0.56000000000000005</v>
      </c>
      <c r="E55" s="278">
        <f>(C55-(10%*F55))*(1-34%)</f>
        <v>14.519999999999998</v>
      </c>
      <c r="F55" s="278">
        <v>60</v>
      </c>
      <c r="G55" s="279">
        <f>E55/F55</f>
        <v>0.24199999999999997</v>
      </c>
      <c r="I55" s="277" t="s">
        <v>314</v>
      </c>
      <c r="J55" s="309">
        <v>0.2</v>
      </c>
      <c r="K55" s="310">
        <f>POWER(1+J55,5)</f>
        <v>2.4883199999999999</v>
      </c>
      <c r="L55" s="320">
        <v>0</v>
      </c>
      <c r="M55" s="312">
        <f>IF(L55=1,0,F55*K55)</f>
        <v>149.29919999999998</v>
      </c>
      <c r="N55" s="309">
        <f>D55</f>
        <v>0.56000000000000005</v>
      </c>
      <c r="O55" s="309">
        <f>J55</f>
        <v>0.2</v>
      </c>
      <c r="P55" s="310">
        <f t="shared" si="39"/>
        <v>2.4883199999999999</v>
      </c>
      <c r="Q55" s="312">
        <f>IF(M55=0,0,B55*P55)</f>
        <v>124.416</v>
      </c>
      <c r="R55" s="312">
        <f t="shared" si="40"/>
        <v>69.672960000000003</v>
      </c>
      <c r="S55" s="124">
        <f>N55</f>
        <v>0.56000000000000005</v>
      </c>
      <c r="T55" s="312">
        <f>(R55-(10%*M55))*(1-34%)</f>
        <v>36.130406399999998</v>
      </c>
      <c r="U55" s="124">
        <f>IF(M55=0,0,T55/M55)</f>
        <v>0.24200000000000002</v>
      </c>
    </row>
    <row r="56" spans="1:40">
      <c r="A56" s="277" t="s">
        <v>315</v>
      </c>
      <c r="B56" s="278">
        <v>60</v>
      </c>
      <c r="C56" s="278">
        <v>40</v>
      </c>
      <c r="D56" s="279">
        <f t="shared" ref="D56:D61" si="51">C56/B56</f>
        <v>0.66666666666666663</v>
      </c>
      <c r="E56" s="278">
        <f t="shared" ref="E56:E58" si="52">(C56-(10%*F56))*(1-34%)</f>
        <v>21.119999999999997</v>
      </c>
      <c r="F56" s="278">
        <v>80</v>
      </c>
      <c r="G56" s="279">
        <f t="shared" ref="G56:G61" si="53">E56/F56</f>
        <v>0.26399999999999996</v>
      </c>
      <c r="I56" s="277" t="s">
        <v>315</v>
      </c>
      <c r="J56" s="309">
        <v>0.25</v>
      </c>
      <c r="K56" s="310">
        <f>POWER(1+J56,5)</f>
        <v>3.0517578125</v>
      </c>
      <c r="L56" s="320">
        <v>0</v>
      </c>
      <c r="M56" s="312">
        <f>IF(L56=1,0,F56*K56)</f>
        <v>244.140625</v>
      </c>
      <c r="N56" s="309">
        <f>D56</f>
        <v>0.66666666666666663</v>
      </c>
      <c r="O56" s="309">
        <f>J56</f>
        <v>0.25</v>
      </c>
      <c r="P56" s="310">
        <f t="shared" si="39"/>
        <v>3.0517578125</v>
      </c>
      <c r="Q56" s="312">
        <f>IF(M56=0,0,B56*P56)</f>
        <v>183.10546875</v>
      </c>
      <c r="R56" s="312">
        <f t="shared" si="40"/>
        <v>122.0703125</v>
      </c>
      <c r="S56" s="124">
        <f>N56</f>
        <v>0.66666666666666663</v>
      </c>
      <c r="T56" s="312">
        <f>(R56-(10%*M56))*(1-34%)</f>
        <v>64.453124999999986</v>
      </c>
      <c r="U56" s="124">
        <f>IF(M56=0,0,T56/M56)</f>
        <v>0.26399999999999996</v>
      </c>
    </row>
    <row r="57" spans="1:40">
      <c r="A57" s="277" t="s">
        <v>316</v>
      </c>
      <c r="B57" s="278">
        <v>40</v>
      </c>
      <c r="C57" s="278">
        <v>25</v>
      </c>
      <c r="D57" s="279">
        <f t="shared" si="51"/>
        <v>0.625</v>
      </c>
      <c r="E57" s="278">
        <f t="shared" si="52"/>
        <v>13.529999999999998</v>
      </c>
      <c r="F57" s="278">
        <v>45</v>
      </c>
      <c r="G57" s="279">
        <f t="shared" si="53"/>
        <v>0.30066666666666664</v>
      </c>
      <c r="I57" s="277" t="s">
        <v>316</v>
      </c>
      <c r="J57" s="309">
        <v>0.25</v>
      </c>
      <c r="K57" s="310">
        <f>POWER(1+J57,5)</f>
        <v>3.0517578125</v>
      </c>
      <c r="L57" s="320">
        <v>0</v>
      </c>
      <c r="M57" s="312">
        <f>IF(L57=1,0,F57*K57)</f>
        <v>137.3291015625</v>
      </c>
      <c r="N57" s="309">
        <f>D57</f>
        <v>0.625</v>
      </c>
      <c r="O57" s="309">
        <f>J57</f>
        <v>0.25</v>
      </c>
      <c r="P57" s="310">
        <f t="shared" si="39"/>
        <v>3.0517578125</v>
      </c>
      <c r="Q57" s="312">
        <f>IF(M57=0,0,B57*P57)</f>
        <v>122.0703125</v>
      </c>
      <c r="R57" s="312">
        <f t="shared" si="40"/>
        <v>76.2939453125</v>
      </c>
      <c r="S57" s="124">
        <f>N57</f>
        <v>0.625</v>
      </c>
      <c r="T57" s="312">
        <f>(R57-(10%*M57))*(1-34%)</f>
        <v>41.290283203124993</v>
      </c>
      <c r="U57" s="124">
        <f>IF(M57=0,0,T57/M57)</f>
        <v>0.30066666666666664</v>
      </c>
    </row>
    <row r="58" spans="1:40">
      <c r="A58" s="277" t="s">
        <v>317</v>
      </c>
      <c r="B58" s="278">
        <v>25</v>
      </c>
      <c r="C58" s="278">
        <v>10</v>
      </c>
      <c r="D58" s="279">
        <f t="shared" si="51"/>
        <v>0.4</v>
      </c>
      <c r="E58" s="278">
        <f t="shared" si="52"/>
        <v>4.6199999999999992</v>
      </c>
      <c r="F58" s="278">
        <v>30</v>
      </c>
      <c r="G58" s="279">
        <f t="shared" si="53"/>
        <v>0.15399999999999997</v>
      </c>
      <c r="I58" s="277" t="s">
        <v>317</v>
      </c>
      <c r="J58" s="309">
        <v>0.25</v>
      </c>
      <c r="K58" s="310">
        <f>POWER(1+J58,5)</f>
        <v>3.0517578125</v>
      </c>
      <c r="L58" s="320">
        <v>1</v>
      </c>
      <c r="M58" s="312">
        <f>IF(L58=1,0,F58*K58)</f>
        <v>0</v>
      </c>
      <c r="N58" s="309">
        <f>D58</f>
        <v>0.4</v>
      </c>
      <c r="O58" s="309">
        <f>J58</f>
        <v>0.25</v>
      </c>
      <c r="P58" s="310">
        <f t="shared" si="39"/>
        <v>3.0517578125</v>
      </c>
      <c r="Q58" s="312">
        <f>IF(M58=0,0,B58*P58)</f>
        <v>0</v>
      </c>
      <c r="R58" s="312">
        <f t="shared" si="40"/>
        <v>0</v>
      </c>
      <c r="S58" s="124">
        <f>N58</f>
        <v>0.4</v>
      </c>
      <c r="T58" s="312">
        <f>(R58-(10%*M58))*(1-34%)</f>
        <v>0</v>
      </c>
      <c r="U58" s="124">
        <f>IF(M58=0,0,T58/M58)</f>
        <v>0</v>
      </c>
    </row>
    <row r="59" spans="1:40">
      <c r="A59" s="280" t="s">
        <v>622</v>
      </c>
      <c r="B59" s="278">
        <f>SUM(B55:B58)</f>
        <v>175</v>
      </c>
      <c r="C59" s="278">
        <f t="shared" ref="C59" si="54">SUM(C55:C58)</f>
        <v>103</v>
      </c>
      <c r="D59" s="279">
        <f t="shared" si="51"/>
        <v>0.58857142857142852</v>
      </c>
      <c r="E59" s="278">
        <f t="shared" ref="E59:F59" si="55">SUM(E55:E58)</f>
        <v>53.789999999999985</v>
      </c>
      <c r="F59" s="278">
        <f t="shared" si="55"/>
        <v>215</v>
      </c>
      <c r="G59" s="279">
        <f t="shared" si="53"/>
        <v>0.25018604651162785</v>
      </c>
      <c r="I59" s="280" t="s">
        <v>622</v>
      </c>
      <c r="J59" s="313"/>
      <c r="K59" s="314"/>
      <c r="L59" s="321"/>
      <c r="M59" s="316">
        <f>SUM(M55:M58)</f>
        <v>530.76892656249993</v>
      </c>
      <c r="N59" s="317"/>
      <c r="O59" s="317"/>
      <c r="P59" s="314"/>
      <c r="Q59" s="316">
        <f t="shared" ref="Q59:R59" si="56">SUM(Q55:Q58)</f>
        <v>429.59178125</v>
      </c>
      <c r="R59" s="316">
        <f t="shared" si="56"/>
        <v>268.03721781249999</v>
      </c>
      <c r="S59" s="305">
        <f>R59/Q59</f>
        <v>0.62393469687101932</v>
      </c>
      <c r="T59" s="316">
        <f t="shared" ref="T59" si="57">SUM(T55:T58)</f>
        <v>141.87381460312497</v>
      </c>
      <c r="U59" s="305">
        <f>T59/M59</f>
        <v>0.26729864448162799</v>
      </c>
    </row>
    <row r="60" spans="1:40" ht="15.6">
      <c r="M60" s="273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</row>
    <row r="61" spans="1:40" ht="15.6">
      <c r="A61" s="283" t="s">
        <v>259</v>
      </c>
      <c r="B61" s="284">
        <f>B45+B52+B59</f>
        <v>1095</v>
      </c>
      <c r="C61" s="284">
        <f>C45+C52+C59</f>
        <v>415</v>
      </c>
      <c r="D61" s="282">
        <f t="shared" si="51"/>
        <v>0.37899543378995432</v>
      </c>
      <c r="E61" s="284">
        <f>E45+E52+E59</f>
        <v>188.03399999999996</v>
      </c>
      <c r="F61" s="284">
        <f>F45+F52+F59</f>
        <v>1301</v>
      </c>
      <c r="G61" s="282">
        <f t="shared" si="53"/>
        <v>0.14453036126056876</v>
      </c>
      <c r="H61" s="266"/>
      <c r="I61" s="283" t="s">
        <v>259</v>
      </c>
      <c r="J61" s="298"/>
      <c r="K61" s="302"/>
      <c r="L61" s="298"/>
      <c r="M61" s="284">
        <f>M45+M52+M59</f>
        <v>1800.6393380981999</v>
      </c>
      <c r="N61" s="298"/>
      <c r="O61" s="298"/>
      <c r="P61" s="302"/>
      <c r="Q61" s="284">
        <f>Q45+Q52+Q59</f>
        <v>1554.5806007429999</v>
      </c>
      <c r="R61" s="284">
        <f>R45+R52+R59</f>
        <v>735.98853212699998</v>
      </c>
      <c r="S61" s="305">
        <f t="shared" ref="S61" si="58">R61/Q61</f>
        <v>0.47343221173301653</v>
      </c>
      <c r="T61" s="284">
        <f>T45+T52+T59</f>
        <v>366.91023488933877</v>
      </c>
      <c r="U61" s="305">
        <f>T61/M61</f>
        <v>0.20376664395039942</v>
      </c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</row>
    <row r="62" spans="1:40" ht="15.6">
      <c r="M62" s="300"/>
      <c r="N62" s="299"/>
      <c r="O62" s="299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</row>
    <row r="63" spans="1:40" ht="15.6"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</row>
    <row r="64" spans="1:40" ht="15.6"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</row>
    <row r="65" spans="2:40" ht="15.6"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</row>
    <row r="66" spans="2:40" ht="15.6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</row>
    <row r="67" spans="2:40" ht="15.6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</row>
    <row r="68" spans="2:40" ht="15.6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</row>
    <row r="69" spans="2:40" ht="15.6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</row>
    <row r="70" spans="2:40" ht="15.6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</row>
    <row r="71" spans="2:40" ht="15.6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</row>
    <row r="72" spans="2:40" ht="15.6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</row>
    <row r="73" spans="2:40" ht="15.6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</row>
    <row r="74" spans="2:40" ht="15.6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</row>
    <row r="75" spans="2:40" ht="15.6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</row>
    <row r="76" spans="2:40" ht="15.6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</row>
    <row r="77" spans="2:40" ht="15.6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</row>
    <row r="78" spans="2:40" ht="15.6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</row>
    <row r="79" spans="2:40" ht="15.6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</row>
    <row r="80" spans="2:40" ht="15.6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</row>
    <row r="81" spans="2:40" ht="15.6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</row>
    <row r="82" spans="2:40" ht="15.6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</row>
    <row r="83" spans="2:40" ht="15.6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</row>
    <row r="84" spans="2:40" ht="15.6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</row>
    <row r="85" spans="2:40" ht="15.6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</row>
    <row r="86" spans="2:40" ht="15.6"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</row>
    <row r="87" spans="2:40" ht="15.6"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</row>
  </sheetData>
  <mergeCells count="16">
    <mergeCell ref="J39:K39"/>
    <mergeCell ref="O39:P39"/>
    <mergeCell ref="A40:G40"/>
    <mergeCell ref="A47:G47"/>
    <mergeCell ref="A54:G54"/>
    <mergeCell ref="Q1:U1"/>
    <mergeCell ref="J2:K2"/>
    <mergeCell ref="O2:P2"/>
    <mergeCell ref="B38:G38"/>
    <mergeCell ref="J38:P38"/>
    <mergeCell ref="Q38:U38"/>
    <mergeCell ref="A3:G3"/>
    <mergeCell ref="A10:G10"/>
    <mergeCell ref="A17:G17"/>
    <mergeCell ref="B1:G1"/>
    <mergeCell ref="J1:P1"/>
  </mergeCells>
  <pageMargins left="0.51" right="0.51" top="0.79000000000000015" bottom="0.79000000000000015" header="0.31" footer="0.31"/>
  <pageSetup paperSize="9" scale="58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B01FE-F71C-4972-AD5A-B1AA9C45D67A}">
  <dimension ref="A1:J24"/>
  <sheetViews>
    <sheetView showGridLines="0" topLeftCell="A12" workbookViewId="0">
      <selection activeCell="D25" sqref="D25"/>
    </sheetView>
  </sheetViews>
  <sheetFormatPr defaultRowHeight="15.6"/>
  <cols>
    <col min="2" max="2" width="19.296875" customWidth="1"/>
    <col min="3" max="3" width="11.5" customWidth="1"/>
    <col min="4" max="4" width="5" customWidth="1"/>
    <col min="5" max="5" width="15.59765625" customWidth="1"/>
    <col min="6" max="6" width="25" customWidth="1"/>
    <col min="7" max="7" width="8.59765625" customWidth="1"/>
    <col min="8" max="8" width="27.09765625" customWidth="1"/>
  </cols>
  <sheetData>
    <row r="1" spans="1:10" ht="21">
      <c r="A1" s="1" t="s">
        <v>0</v>
      </c>
      <c r="B1" s="2"/>
      <c r="C1" s="3"/>
      <c r="D1" s="3"/>
      <c r="E1" s="3">
        <v>9.375</v>
      </c>
      <c r="F1" s="2"/>
      <c r="G1" s="2"/>
      <c r="H1" s="2"/>
      <c r="I1" s="4"/>
      <c r="J1" s="2"/>
    </row>
    <row r="2" spans="1:10">
      <c r="A2" s="10"/>
      <c r="B2" s="2"/>
      <c r="C2" s="3"/>
      <c r="D2" s="3"/>
      <c r="E2" s="3">
        <f>E1*(1-30%)</f>
        <v>6.5625</v>
      </c>
      <c r="F2" s="2"/>
      <c r="G2" s="2"/>
      <c r="H2" s="2"/>
      <c r="I2" s="4"/>
      <c r="J2" s="2"/>
    </row>
    <row r="3" spans="1:10">
      <c r="A3" s="5"/>
      <c r="B3" s="5" t="s">
        <v>644</v>
      </c>
      <c r="C3" s="8"/>
      <c r="D3" s="8"/>
      <c r="E3" s="8">
        <f>E1-E2</f>
        <v>2.8125</v>
      </c>
      <c r="F3" s="6"/>
      <c r="G3" s="6"/>
      <c r="H3" s="6"/>
      <c r="I3" s="9"/>
      <c r="J3" s="6"/>
    </row>
    <row r="4" spans="1:10">
      <c r="A4" s="5"/>
      <c r="B4" s="6"/>
      <c r="C4" s="8"/>
      <c r="D4" s="8"/>
      <c r="E4" s="9"/>
      <c r="F4" s="6"/>
      <c r="G4" s="6"/>
      <c r="H4" s="6"/>
      <c r="I4" s="9"/>
      <c r="J4" s="6"/>
    </row>
    <row r="5" spans="1:10">
      <c r="A5" s="10"/>
      <c r="B5" s="7" t="s">
        <v>1</v>
      </c>
      <c r="C5" s="3"/>
      <c r="D5" s="3"/>
      <c r="E5" s="4"/>
      <c r="F5" s="2"/>
      <c r="G5" s="2"/>
      <c r="H5" s="2"/>
      <c r="I5" s="4"/>
      <c r="J5" s="2"/>
    </row>
    <row r="6" spans="1:10">
      <c r="A6" s="10"/>
      <c r="B6" s="635" t="s">
        <v>2</v>
      </c>
      <c r="C6" s="636"/>
      <c r="D6" s="11"/>
      <c r="E6" s="635" t="s">
        <v>3</v>
      </c>
      <c r="F6" s="636"/>
      <c r="G6" s="11"/>
      <c r="H6" s="635" t="s">
        <v>4</v>
      </c>
      <c r="I6" s="636"/>
      <c r="J6" s="2"/>
    </row>
    <row r="7" spans="1:10">
      <c r="A7" s="10"/>
      <c r="B7" s="12"/>
      <c r="C7" s="13"/>
      <c r="D7" s="13"/>
      <c r="E7" s="12"/>
      <c r="F7" s="12"/>
      <c r="G7" s="12"/>
      <c r="H7" s="2"/>
      <c r="I7" s="4"/>
      <c r="J7" s="2"/>
    </row>
    <row r="8" spans="1:10">
      <c r="A8" s="10"/>
      <c r="B8" s="2" t="s">
        <v>415</v>
      </c>
      <c r="C8" s="14">
        <f>C18/360*E8</f>
        <v>3.6187499999999999</v>
      </c>
      <c r="D8" s="14"/>
      <c r="E8" s="4">
        <v>30</v>
      </c>
      <c r="F8" s="2" t="s">
        <v>416</v>
      </c>
      <c r="G8" s="2"/>
      <c r="H8" s="2" t="s">
        <v>417</v>
      </c>
      <c r="I8" s="15">
        <f>I12/C15</f>
        <v>0.24695609526055176</v>
      </c>
      <c r="J8" s="2"/>
    </row>
    <row r="9" spans="1:10">
      <c r="A9" s="10"/>
      <c r="B9" s="2" t="s">
        <v>418</v>
      </c>
      <c r="C9" s="14">
        <f>E2</f>
        <v>6.5625</v>
      </c>
      <c r="D9" s="14"/>
      <c r="E9" s="589">
        <f>C9/(C18/360)</f>
        <v>54.404145077720209</v>
      </c>
      <c r="F9" s="2" t="s">
        <v>416</v>
      </c>
      <c r="G9" s="2"/>
      <c r="H9" s="2" t="s">
        <v>419</v>
      </c>
      <c r="I9" s="16">
        <v>0.15</v>
      </c>
      <c r="J9" s="2"/>
    </row>
    <row r="10" spans="1:10">
      <c r="A10" s="10"/>
      <c r="B10" s="2" t="s">
        <v>420</v>
      </c>
      <c r="C10" s="17">
        <f>C18/360*E10</f>
        <v>5.4281249999999996</v>
      </c>
      <c r="D10" s="18"/>
      <c r="E10" s="4">
        <v>45</v>
      </c>
      <c r="F10" s="2" t="s">
        <v>416</v>
      </c>
      <c r="G10" s="2"/>
      <c r="H10" s="10" t="s">
        <v>421</v>
      </c>
      <c r="I10" s="19">
        <f>I8-I9</f>
        <v>9.6956095260551767E-2</v>
      </c>
      <c r="J10" s="2"/>
    </row>
    <row r="11" spans="1:10">
      <c r="A11" s="10"/>
      <c r="B11" s="10" t="s">
        <v>8</v>
      </c>
      <c r="C11" s="20">
        <f>C8+C9-C10</f>
        <v>4.7531250000000007</v>
      </c>
      <c r="D11" s="20"/>
      <c r="E11" s="4"/>
      <c r="F11" s="2"/>
      <c r="G11" s="2"/>
      <c r="H11" s="2"/>
      <c r="I11" s="4"/>
      <c r="J11" s="2"/>
    </row>
    <row r="12" spans="1:10">
      <c r="A12" s="10"/>
      <c r="B12" s="2" t="s">
        <v>422</v>
      </c>
      <c r="C12" s="14">
        <f>E12*0.3</f>
        <v>7.5</v>
      </c>
      <c r="D12" s="14"/>
      <c r="E12" s="4">
        <v>25</v>
      </c>
      <c r="F12" s="2" t="s">
        <v>423</v>
      </c>
      <c r="G12" s="2"/>
      <c r="H12" s="2" t="s">
        <v>424</v>
      </c>
      <c r="I12" s="18">
        <f>C23</f>
        <v>3.2729400000000002</v>
      </c>
      <c r="J12" s="2"/>
    </row>
    <row r="13" spans="1:10">
      <c r="A13" s="10"/>
      <c r="B13" s="2" t="s">
        <v>425</v>
      </c>
      <c r="C13" s="17">
        <v>1</v>
      </c>
      <c r="D13" s="18"/>
      <c r="E13" s="4"/>
      <c r="F13" s="2" t="s">
        <v>426</v>
      </c>
      <c r="G13" s="2"/>
      <c r="H13" s="2" t="s">
        <v>10</v>
      </c>
      <c r="I13" s="17">
        <f>I9*C15</f>
        <v>1.9879687500000001</v>
      </c>
      <c r="J13" s="590"/>
    </row>
    <row r="14" spans="1:10">
      <c r="A14" s="10"/>
      <c r="B14" s="10" t="s">
        <v>11</v>
      </c>
      <c r="C14" s="21">
        <f>SUM(C12:C13)</f>
        <v>8.5</v>
      </c>
      <c r="D14" s="20"/>
      <c r="E14" s="4"/>
      <c r="F14" s="2"/>
      <c r="G14" s="2"/>
      <c r="H14" s="10" t="s">
        <v>427</v>
      </c>
      <c r="I14" s="22">
        <f>I12-I13</f>
        <v>1.2849712500000001</v>
      </c>
      <c r="J14" s="2"/>
    </row>
    <row r="15" spans="1:10">
      <c r="A15" s="10"/>
      <c r="B15" s="10" t="s">
        <v>12</v>
      </c>
      <c r="C15" s="22">
        <f>C14+C11</f>
        <v>13.253125000000001</v>
      </c>
      <c r="D15" s="22"/>
      <c r="E15" s="23"/>
      <c r="F15" s="24"/>
      <c r="G15" s="24"/>
      <c r="H15" s="2"/>
      <c r="I15" s="4"/>
      <c r="J15" s="2"/>
    </row>
    <row r="16" spans="1:10">
      <c r="A16" s="10"/>
      <c r="B16" s="2"/>
      <c r="C16" s="25"/>
      <c r="D16" s="25"/>
      <c r="E16" s="4"/>
      <c r="F16" s="2"/>
      <c r="G16" s="2"/>
      <c r="H16" s="2"/>
      <c r="I16" s="4"/>
      <c r="J16" s="2"/>
    </row>
    <row r="17" spans="1:10">
      <c r="A17" s="10"/>
      <c r="B17" s="10" t="s">
        <v>13</v>
      </c>
      <c r="C17" s="13"/>
      <c r="D17" s="13"/>
      <c r="E17" s="4"/>
      <c r="F17" s="2"/>
      <c r="G17" s="2"/>
      <c r="H17" s="2"/>
      <c r="I17" s="26"/>
      <c r="J17" s="2"/>
    </row>
    <row r="18" spans="1:10">
      <c r="A18" s="10"/>
      <c r="B18" s="2" t="s">
        <v>428</v>
      </c>
      <c r="C18" s="14">
        <f>(25*150*12/1000)*(1-3.5%)</f>
        <v>43.424999999999997</v>
      </c>
      <c r="D18" s="14"/>
      <c r="E18" s="4">
        <v>25</v>
      </c>
      <c r="F18" s="2" t="s">
        <v>645</v>
      </c>
      <c r="G18" s="2"/>
      <c r="H18" s="2"/>
      <c r="I18" s="27"/>
      <c r="J18" s="2"/>
    </row>
    <row r="19" spans="1:10">
      <c r="A19" s="10"/>
      <c r="B19" s="2" t="s">
        <v>429</v>
      </c>
      <c r="C19" s="14">
        <f>C18*E19</f>
        <v>12.159000000000001</v>
      </c>
      <c r="D19" s="14"/>
      <c r="E19" s="15">
        <v>0.28000000000000003</v>
      </c>
      <c r="F19" s="2" t="s">
        <v>16</v>
      </c>
      <c r="G19" s="2"/>
      <c r="H19" s="2"/>
      <c r="I19" s="4"/>
      <c r="J19" s="2"/>
    </row>
    <row r="20" spans="1:10">
      <c r="A20" s="10"/>
      <c r="B20" s="2" t="s">
        <v>430</v>
      </c>
      <c r="C20" s="17">
        <f>600*12/1000</f>
        <v>7.2</v>
      </c>
      <c r="D20" s="18"/>
      <c r="E20" s="28"/>
      <c r="F20" s="2" t="s">
        <v>17</v>
      </c>
      <c r="G20" s="2"/>
      <c r="H20" s="2"/>
      <c r="I20" s="4"/>
      <c r="J20" s="2"/>
    </row>
    <row r="21" spans="1:10">
      <c r="A21" s="10"/>
      <c r="B21" s="10" t="s">
        <v>431</v>
      </c>
      <c r="C21" s="20">
        <f>C19-C20</f>
        <v>4.9590000000000005</v>
      </c>
      <c r="D21" s="20"/>
      <c r="E21" s="28"/>
      <c r="F21" s="2" t="s">
        <v>432</v>
      </c>
      <c r="G21" s="2"/>
      <c r="H21" s="2"/>
      <c r="I21" s="4"/>
      <c r="J21" s="2"/>
    </row>
    <row r="22" spans="1:10">
      <c r="A22" s="10"/>
      <c r="B22" s="2" t="s">
        <v>433</v>
      </c>
      <c r="C22" s="14">
        <f>C21*34%</f>
        <v>1.6860600000000003</v>
      </c>
      <c r="D22" s="14"/>
      <c r="E22" s="15">
        <v>0.34</v>
      </c>
      <c r="F22" s="2" t="s">
        <v>18</v>
      </c>
      <c r="G22" s="2"/>
      <c r="H22" s="2"/>
      <c r="I22" s="4"/>
      <c r="J22" s="2"/>
    </row>
    <row r="23" spans="1:10" ht="16.2" thickBot="1">
      <c r="A23" s="10"/>
      <c r="B23" s="10" t="s">
        <v>434</v>
      </c>
      <c r="C23" s="29">
        <f>+C21-C22</f>
        <v>3.2729400000000002</v>
      </c>
      <c r="D23" s="22"/>
      <c r="E23" s="30">
        <f>C23/C18</f>
        <v>7.5369948186528507E-2</v>
      </c>
      <c r="F23" s="2" t="s">
        <v>435</v>
      </c>
      <c r="G23" s="2"/>
      <c r="H23" s="2"/>
      <c r="I23" s="4"/>
      <c r="J23" s="2"/>
    </row>
    <row r="24" spans="1:10" ht="16.2" thickTop="1">
      <c r="A24" s="10"/>
      <c r="B24" s="2"/>
      <c r="C24" s="3"/>
      <c r="D24" s="3"/>
      <c r="E24" s="4"/>
      <c r="F24" s="2"/>
      <c r="G24" s="2"/>
      <c r="H24" s="2"/>
      <c r="I24" s="4"/>
      <c r="J24" s="2"/>
    </row>
  </sheetData>
  <mergeCells count="3">
    <mergeCell ref="B6:C6"/>
    <mergeCell ref="E6:F6"/>
    <mergeCell ref="H6:I6"/>
  </mergeCells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C672F-39E3-4933-A190-C7959C2B342C}">
  <sheetPr codeName="Sheet112">
    <tabColor theme="0"/>
    <pageSetUpPr fitToPage="1"/>
  </sheetPr>
  <dimension ref="A1:O45"/>
  <sheetViews>
    <sheetView showGridLines="0" zoomScale="70" zoomScaleNormal="70" workbookViewId="0">
      <selection activeCell="P16" sqref="P16"/>
    </sheetView>
  </sheetViews>
  <sheetFormatPr defaultColWidth="8.59765625" defaultRowHeight="15.6"/>
  <cols>
    <col min="1" max="1" width="8.59765625" style="287"/>
    <col min="2" max="2" width="25.09765625" style="287" customWidth="1"/>
    <col min="3" max="7" width="9.59765625" style="336" customWidth="1"/>
    <col min="8" max="8" width="5.59765625" style="287" customWidth="1"/>
    <col min="9" max="9" width="23.09765625" style="287" customWidth="1"/>
    <col min="10" max="10" width="8.09765625" style="336" hidden="1" customWidth="1"/>
    <col min="11" max="15" width="9.59765625" style="336" customWidth="1"/>
    <col min="16" max="16384" width="8.59765625" style="326"/>
  </cols>
  <sheetData>
    <row r="1" spans="2:15">
      <c r="B1" s="323"/>
      <c r="C1" s="324"/>
      <c r="D1" s="656">
        <v>2024</v>
      </c>
      <c r="E1" s="656"/>
      <c r="F1" s="656"/>
      <c r="G1" s="656"/>
      <c r="K1" s="324"/>
      <c r="L1" s="657">
        <v>2024</v>
      </c>
      <c r="M1" s="657"/>
      <c r="N1" s="657"/>
      <c r="O1" s="657"/>
    </row>
    <row r="2" spans="2:15">
      <c r="B2" s="327" t="s">
        <v>389</v>
      </c>
      <c r="C2" s="325">
        <v>2023</v>
      </c>
      <c r="D2" s="325" t="s">
        <v>625</v>
      </c>
      <c r="E2" s="325" t="s">
        <v>626</v>
      </c>
      <c r="F2" s="325" t="s">
        <v>627</v>
      </c>
      <c r="G2" s="325" t="s">
        <v>369</v>
      </c>
      <c r="I2" s="327" t="s">
        <v>394</v>
      </c>
      <c r="J2" s="325"/>
      <c r="K2" s="325">
        <v>2023</v>
      </c>
      <c r="L2" s="325" t="s">
        <v>625</v>
      </c>
      <c r="M2" s="325" t="s">
        <v>626</v>
      </c>
      <c r="N2" s="325" t="s">
        <v>627</v>
      </c>
      <c r="O2" s="325" t="s">
        <v>369</v>
      </c>
    </row>
    <row r="3" spans="2:15">
      <c r="B3" s="327" t="s">
        <v>23</v>
      </c>
      <c r="C3" s="335">
        <v>150000</v>
      </c>
      <c r="D3" s="335">
        <v>150000</v>
      </c>
      <c r="E3" s="335">
        <v>150000</v>
      </c>
      <c r="F3" s="335">
        <v>150000</v>
      </c>
      <c r="G3" s="335">
        <f>F3*O13/N13</f>
        <v>275000</v>
      </c>
      <c r="I3" s="327" t="s">
        <v>80</v>
      </c>
      <c r="J3" s="325"/>
      <c r="K3" s="329">
        <f>C9</f>
        <v>57900</v>
      </c>
      <c r="L3" s="329">
        <f t="shared" ref="L3:O3" si="0">D9</f>
        <v>57900</v>
      </c>
      <c r="M3" s="329">
        <f t="shared" si="0"/>
        <v>37900</v>
      </c>
      <c r="N3" s="329">
        <f t="shared" si="0"/>
        <v>67900</v>
      </c>
      <c r="O3" s="329">
        <f t="shared" si="0"/>
        <v>110400</v>
      </c>
    </row>
    <row r="4" spans="2:15">
      <c r="B4" s="330" t="s">
        <v>76</v>
      </c>
      <c r="C4" s="335">
        <v>-75000</v>
      </c>
      <c r="D4" s="335">
        <v>-75000</v>
      </c>
      <c r="E4" s="335">
        <v>-95000</v>
      </c>
      <c r="F4" s="335">
        <v>-65000</v>
      </c>
      <c r="G4" s="335">
        <f>-G3+G5</f>
        <v>-137500</v>
      </c>
      <c r="I4" s="330" t="s">
        <v>83</v>
      </c>
      <c r="J4" s="348">
        <v>0.34</v>
      </c>
      <c r="K4" s="328">
        <f>-34%*K3</f>
        <v>-19686</v>
      </c>
      <c r="L4" s="328">
        <f t="shared" ref="L4:O4" si="1">-34%*L3</f>
        <v>-19686</v>
      </c>
      <c r="M4" s="328">
        <f t="shared" si="1"/>
        <v>-12886.000000000002</v>
      </c>
      <c r="N4" s="328">
        <f t="shared" si="1"/>
        <v>-23086</v>
      </c>
      <c r="O4" s="328">
        <f t="shared" si="1"/>
        <v>-37536</v>
      </c>
    </row>
    <row r="5" spans="2:15">
      <c r="B5" s="327" t="s">
        <v>15</v>
      </c>
      <c r="C5" s="339">
        <f>C3+C4</f>
        <v>75000</v>
      </c>
      <c r="D5" s="339">
        <f t="shared" ref="D5:F5" si="2">D3+D4</f>
        <v>75000</v>
      </c>
      <c r="E5" s="339">
        <f t="shared" si="2"/>
        <v>55000</v>
      </c>
      <c r="F5" s="339">
        <f t="shared" si="2"/>
        <v>85000</v>
      </c>
      <c r="G5" s="339">
        <f>G6*G3</f>
        <v>137500</v>
      </c>
      <c r="I5" s="327" t="s">
        <v>111</v>
      </c>
      <c r="J5" s="325"/>
      <c r="K5" s="332">
        <f>K3+K4</f>
        <v>38214</v>
      </c>
      <c r="L5" s="332">
        <f t="shared" ref="L5:O5" si="3">L3+L4</f>
        <v>38214</v>
      </c>
      <c r="M5" s="332">
        <f t="shared" si="3"/>
        <v>25014</v>
      </c>
      <c r="N5" s="332">
        <f t="shared" si="3"/>
        <v>44814</v>
      </c>
      <c r="O5" s="332">
        <f t="shared" si="3"/>
        <v>72864</v>
      </c>
    </row>
    <row r="6" spans="2:15">
      <c r="B6" s="346" t="s">
        <v>77</v>
      </c>
      <c r="C6" s="347">
        <f>C5/C3</f>
        <v>0.5</v>
      </c>
      <c r="D6" s="347">
        <f t="shared" ref="D6:F6" si="4">D5/D3</f>
        <v>0.5</v>
      </c>
      <c r="E6" s="347">
        <f t="shared" si="4"/>
        <v>0.36666666666666664</v>
      </c>
      <c r="F6" s="347">
        <f t="shared" si="4"/>
        <v>0.56666666666666665</v>
      </c>
      <c r="G6" s="347">
        <f>C6</f>
        <v>0.5</v>
      </c>
      <c r="I6" s="333" t="s">
        <v>113</v>
      </c>
      <c r="J6" s="349"/>
      <c r="K6" s="279">
        <f>K5/C3</f>
        <v>0.25475999999999999</v>
      </c>
      <c r="L6" s="279">
        <f t="shared" ref="L6:O6" si="5">L5/D3</f>
        <v>0.25475999999999999</v>
      </c>
      <c r="M6" s="279">
        <f t="shared" si="5"/>
        <v>0.16675999999999999</v>
      </c>
      <c r="N6" s="279">
        <f t="shared" si="5"/>
        <v>0.29876000000000003</v>
      </c>
      <c r="O6" s="279">
        <f t="shared" si="5"/>
        <v>0.26495999999999997</v>
      </c>
    </row>
    <row r="7" spans="2:15">
      <c r="B7" s="330" t="s">
        <v>78</v>
      </c>
      <c r="C7" s="339">
        <v>-15000</v>
      </c>
      <c r="D7" s="339">
        <v>-15000</v>
      </c>
      <c r="E7" s="339">
        <v>-15000</v>
      </c>
      <c r="F7" s="339">
        <v>-15000</v>
      </c>
      <c r="G7" s="339">
        <f>F7-10000</f>
        <v>-25000</v>
      </c>
      <c r="K7" s="334"/>
      <c r="L7" s="334"/>
      <c r="M7" s="334"/>
      <c r="N7" s="334"/>
      <c r="O7" s="334"/>
    </row>
    <row r="8" spans="2:15">
      <c r="B8" s="330" t="s">
        <v>390</v>
      </c>
      <c r="C8" s="339">
        <v>-2100</v>
      </c>
      <c r="D8" s="339">
        <v>-2100</v>
      </c>
      <c r="E8" s="339">
        <v>-2100</v>
      </c>
      <c r="F8" s="339">
        <v>-2100</v>
      </c>
      <c r="G8" s="339">
        <v>-2100</v>
      </c>
      <c r="I8" s="330" t="s">
        <v>152</v>
      </c>
      <c r="J8" s="350"/>
      <c r="K8" s="328">
        <f t="shared" ref="K8:N8" si="6">K12</f>
        <v>140000</v>
      </c>
      <c r="L8" s="328">
        <f t="shared" si="6"/>
        <v>140000</v>
      </c>
      <c r="M8" s="328">
        <f t="shared" si="6"/>
        <v>140000</v>
      </c>
      <c r="N8" s="328">
        <f t="shared" si="6"/>
        <v>140000</v>
      </c>
      <c r="O8" s="328">
        <f>O12</f>
        <v>240000</v>
      </c>
    </row>
    <row r="9" spans="2:15">
      <c r="B9" s="327" t="s">
        <v>80</v>
      </c>
      <c r="C9" s="345">
        <f>C5+C7+C8</f>
        <v>57900</v>
      </c>
      <c r="D9" s="345">
        <f t="shared" ref="D9:G9" si="7">D5+D7+D8</f>
        <v>57900</v>
      </c>
      <c r="E9" s="345">
        <f t="shared" si="7"/>
        <v>37900</v>
      </c>
      <c r="F9" s="345">
        <f t="shared" si="7"/>
        <v>67900</v>
      </c>
      <c r="G9" s="345">
        <f t="shared" si="7"/>
        <v>110400</v>
      </c>
      <c r="I9" s="330" t="s">
        <v>395</v>
      </c>
      <c r="J9" s="350"/>
      <c r="K9" s="335">
        <f>C3/K8</f>
        <v>1.0714285714285714</v>
      </c>
      <c r="L9" s="335">
        <f t="shared" ref="L9:O9" si="8">D3/L8</f>
        <v>1.0714285714285714</v>
      </c>
      <c r="M9" s="335">
        <f t="shared" si="8"/>
        <v>1.0714285714285714</v>
      </c>
      <c r="N9" s="335">
        <f t="shared" si="8"/>
        <v>1.0714285714285714</v>
      </c>
      <c r="O9" s="335">
        <f t="shared" si="8"/>
        <v>1.1458333333333333</v>
      </c>
    </row>
    <row r="10" spans="2:15">
      <c r="B10" s="346" t="s">
        <v>391</v>
      </c>
      <c r="C10" s="347">
        <f>C9/C3</f>
        <v>0.38600000000000001</v>
      </c>
      <c r="D10" s="347">
        <f t="shared" ref="D10:G10" si="9">D9/D3</f>
        <v>0.38600000000000001</v>
      </c>
      <c r="E10" s="347">
        <f t="shared" si="9"/>
        <v>0.25266666666666665</v>
      </c>
      <c r="F10" s="347">
        <f t="shared" si="9"/>
        <v>0.45266666666666666</v>
      </c>
      <c r="G10" s="347">
        <f t="shared" si="9"/>
        <v>0.40145454545454545</v>
      </c>
      <c r="I10" s="330" t="s">
        <v>388</v>
      </c>
      <c r="J10" s="350"/>
      <c r="K10" s="328">
        <v>80000</v>
      </c>
      <c r="L10" s="328">
        <v>80000</v>
      </c>
      <c r="M10" s="328">
        <v>80000</v>
      </c>
      <c r="N10" s="328">
        <v>80000</v>
      </c>
      <c r="O10" s="328">
        <v>180000</v>
      </c>
    </row>
    <row r="11" spans="2:15">
      <c r="B11" s="330" t="s">
        <v>50</v>
      </c>
      <c r="C11" s="339">
        <f>K11*C32</f>
        <v>10350</v>
      </c>
      <c r="D11" s="339">
        <v>-7999</v>
      </c>
      <c r="E11" s="339">
        <v>-7998</v>
      </c>
      <c r="F11" s="339">
        <v>-7997</v>
      </c>
      <c r="G11" s="339">
        <v>-7996</v>
      </c>
      <c r="I11" s="330" t="s">
        <v>32</v>
      </c>
      <c r="J11" s="350"/>
      <c r="K11" s="328">
        <v>60000</v>
      </c>
      <c r="L11" s="328">
        <f>K11</f>
        <v>60000</v>
      </c>
      <c r="M11" s="328">
        <f t="shared" ref="M11:O11" si="10">L11</f>
        <v>60000</v>
      </c>
      <c r="N11" s="328">
        <f t="shared" si="10"/>
        <v>60000</v>
      </c>
      <c r="O11" s="328">
        <f t="shared" si="10"/>
        <v>60000</v>
      </c>
    </row>
    <row r="12" spans="2:15">
      <c r="B12" s="330" t="s">
        <v>25</v>
      </c>
      <c r="C12" s="339">
        <f>C9+C11</f>
        <v>68250</v>
      </c>
      <c r="D12" s="339">
        <f t="shared" ref="D12:G12" si="11">D9+D11</f>
        <v>49901</v>
      </c>
      <c r="E12" s="339">
        <f t="shared" si="11"/>
        <v>29902</v>
      </c>
      <c r="F12" s="339">
        <f t="shared" si="11"/>
        <v>59903</v>
      </c>
      <c r="G12" s="339">
        <f t="shared" si="11"/>
        <v>102404</v>
      </c>
      <c r="I12" s="330" t="s">
        <v>105</v>
      </c>
      <c r="J12" s="350"/>
      <c r="K12" s="328">
        <f>K10+K11</f>
        <v>140000</v>
      </c>
      <c r="L12" s="328">
        <f t="shared" ref="L12:O12" si="12">L10+L11</f>
        <v>140000</v>
      </c>
      <c r="M12" s="328">
        <f t="shared" si="12"/>
        <v>140000</v>
      </c>
      <c r="N12" s="328">
        <f t="shared" si="12"/>
        <v>140000</v>
      </c>
      <c r="O12" s="328">
        <f t="shared" si="12"/>
        <v>240000</v>
      </c>
    </row>
    <row r="13" spans="2:15">
      <c r="B13" s="330" t="s">
        <v>83</v>
      </c>
      <c r="C13" s="339">
        <f>-34%*C12</f>
        <v>-23205</v>
      </c>
      <c r="D13" s="339">
        <f t="shared" ref="D13:G13" si="13">-34%*D12</f>
        <v>-16966.34</v>
      </c>
      <c r="E13" s="339">
        <f t="shared" si="13"/>
        <v>-10166.68</v>
      </c>
      <c r="F13" s="339">
        <f t="shared" si="13"/>
        <v>-20367.02</v>
      </c>
      <c r="G13" s="339">
        <f t="shared" si="13"/>
        <v>-34817.360000000001</v>
      </c>
      <c r="I13" s="330" t="s">
        <v>396</v>
      </c>
      <c r="J13" s="350"/>
      <c r="K13" s="328">
        <v>120000</v>
      </c>
      <c r="L13" s="328">
        <f>K13</f>
        <v>120000</v>
      </c>
      <c r="M13" s="328">
        <f t="shared" ref="M13:N13" si="14">L13</f>
        <v>120000</v>
      </c>
      <c r="N13" s="328">
        <f t="shared" si="14"/>
        <v>120000</v>
      </c>
      <c r="O13" s="328">
        <f>N13+100000</f>
        <v>220000</v>
      </c>
    </row>
    <row r="14" spans="2:15">
      <c r="B14" s="327" t="s">
        <v>26</v>
      </c>
      <c r="C14" s="345">
        <f>C12+C13</f>
        <v>45045</v>
      </c>
      <c r="D14" s="345">
        <f t="shared" ref="D14:G14" si="15">D12+D13</f>
        <v>32934.660000000003</v>
      </c>
      <c r="E14" s="345">
        <f t="shared" si="15"/>
        <v>19735.32</v>
      </c>
      <c r="F14" s="345">
        <f t="shared" si="15"/>
        <v>39535.979999999996</v>
      </c>
      <c r="G14" s="345">
        <f t="shared" si="15"/>
        <v>67586.64</v>
      </c>
      <c r="I14" s="330" t="s">
        <v>47</v>
      </c>
      <c r="J14" s="348">
        <v>0.12</v>
      </c>
      <c r="K14" s="328">
        <f>$J$14*K13</f>
        <v>14400</v>
      </c>
      <c r="L14" s="328">
        <f t="shared" ref="L14:O14" si="16">$J$14*L13</f>
        <v>14400</v>
      </c>
      <c r="M14" s="328">
        <f t="shared" si="16"/>
        <v>14400</v>
      </c>
      <c r="N14" s="328">
        <f t="shared" si="16"/>
        <v>14400</v>
      </c>
      <c r="O14" s="328">
        <f t="shared" si="16"/>
        <v>26400</v>
      </c>
    </row>
    <row r="15" spans="2:15">
      <c r="B15" s="346" t="s">
        <v>84</v>
      </c>
      <c r="C15" s="347">
        <f>C14/C3</f>
        <v>0.30030000000000001</v>
      </c>
      <c r="D15" s="347">
        <f t="shared" ref="D15:G15" si="17">D14/D3</f>
        <v>0.21956440000000002</v>
      </c>
      <c r="E15" s="347">
        <f t="shared" si="17"/>
        <v>0.13156879999999999</v>
      </c>
      <c r="F15" s="347">
        <f t="shared" si="17"/>
        <v>0.26357319999999995</v>
      </c>
      <c r="G15" s="347">
        <f t="shared" si="17"/>
        <v>0.2457696</v>
      </c>
      <c r="K15" s="334"/>
      <c r="L15" s="334"/>
      <c r="M15" s="334"/>
      <c r="N15" s="334"/>
      <c r="O15" s="334"/>
    </row>
    <row r="17" spans="1:15">
      <c r="B17" s="323" t="s">
        <v>392</v>
      </c>
      <c r="I17" s="323" t="s">
        <v>412</v>
      </c>
      <c r="K17" s="325">
        <v>2023</v>
      </c>
      <c r="L17" s="325" t="s">
        <v>625</v>
      </c>
      <c r="M17" s="325" t="s">
        <v>626</v>
      </c>
      <c r="N17" s="325" t="s">
        <v>627</v>
      </c>
      <c r="O17" s="325" t="s">
        <v>369</v>
      </c>
    </row>
    <row r="18" spans="1:15">
      <c r="B18" s="327" t="s">
        <v>80</v>
      </c>
      <c r="C18" s="329">
        <f>C9</f>
        <v>57900</v>
      </c>
      <c r="D18" s="329">
        <f t="shared" ref="D18:G18" si="18">D9</f>
        <v>57900</v>
      </c>
      <c r="E18" s="329">
        <f t="shared" si="18"/>
        <v>37900</v>
      </c>
      <c r="F18" s="329">
        <f t="shared" si="18"/>
        <v>67900</v>
      </c>
      <c r="G18" s="329">
        <f t="shared" si="18"/>
        <v>110400</v>
      </c>
      <c r="I18" s="330" t="s">
        <v>397</v>
      </c>
      <c r="J18" s="350" t="s">
        <v>413</v>
      </c>
      <c r="K18" s="279">
        <f>K5/K8</f>
        <v>0.27295714285714284</v>
      </c>
      <c r="L18" s="279">
        <f>L5/L8</f>
        <v>0.27295714285714284</v>
      </c>
      <c r="M18" s="279">
        <f>M5/M8</f>
        <v>0.17867142857142856</v>
      </c>
      <c r="N18" s="279">
        <f>N5/N8</f>
        <v>0.3201</v>
      </c>
      <c r="O18" s="279">
        <f>O5/O8</f>
        <v>0.30359999999999998</v>
      </c>
    </row>
    <row r="19" spans="1:15">
      <c r="B19" s="330" t="s">
        <v>393</v>
      </c>
      <c r="C19" s="331">
        <f t="shared" ref="C19:F19" si="19">K14</f>
        <v>14400</v>
      </c>
      <c r="D19" s="331">
        <f t="shared" si="19"/>
        <v>14400</v>
      </c>
      <c r="E19" s="331">
        <f t="shared" si="19"/>
        <v>14400</v>
      </c>
      <c r="F19" s="331">
        <f t="shared" si="19"/>
        <v>14400</v>
      </c>
      <c r="G19" s="331">
        <f>O14</f>
        <v>26400</v>
      </c>
      <c r="I19" s="330" t="s">
        <v>411</v>
      </c>
      <c r="J19" s="350" t="s">
        <v>360</v>
      </c>
      <c r="K19" s="279">
        <f>K5/((K32*K34)+K11)</f>
        <v>0.21229999999999999</v>
      </c>
      <c r="L19" s="279">
        <f>L5/((L32*L34)+L11)</f>
        <v>0.21229999999999999</v>
      </c>
      <c r="M19" s="279">
        <f>M5/((M32*M34)+M11)</f>
        <v>0.13896666666666666</v>
      </c>
      <c r="N19" s="279">
        <f>N5/((N32*N34)+N11)</f>
        <v>0.24896666666666667</v>
      </c>
      <c r="O19" s="279">
        <f>O5/((O32*O34)+O11+100000)</f>
        <v>0.18215999999999999</v>
      </c>
    </row>
    <row r="20" spans="1:15">
      <c r="B20" s="327" t="s">
        <v>133</v>
      </c>
      <c r="C20" s="331">
        <f>C18+C19</f>
        <v>72300</v>
      </c>
      <c r="D20" s="331">
        <f t="shared" ref="D20:G20" si="20">D18+D19</f>
        <v>72300</v>
      </c>
      <c r="E20" s="331">
        <f t="shared" si="20"/>
        <v>52300</v>
      </c>
      <c r="F20" s="331">
        <f t="shared" si="20"/>
        <v>82300</v>
      </c>
      <c r="G20" s="331">
        <f t="shared" si="20"/>
        <v>136800</v>
      </c>
      <c r="I20" s="330" t="s">
        <v>398</v>
      </c>
      <c r="J20" s="350" t="s">
        <v>400</v>
      </c>
      <c r="K20" s="279">
        <f>K5/((K33*K34)+K11)</f>
        <v>0.16570714285714286</v>
      </c>
      <c r="L20" s="279">
        <f>L5/((L33*L34)+L11)</f>
        <v>0.16570714285714286</v>
      </c>
      <c r="M20" s="279">
        <f>M5/((M33*M34)+M11)</f>
        <v>0.1657071428571428</v>
      </c>
      <c r="N20" s="279">
        <f>N5/((N33*N34)+N11)</f>
        <v>0.16570714285714283</v>
      </c>
      <c r="O20" s="279">
        <f>O5/((O33*O34)+O11)</f>
        <v>0.18191249999999998</v>
      </c>
    </row>
    <row r="21" spans="1:15">
      <c r="B21" s="346" t="s">
        <v>87</v>
      </c>
      <c r="C21" s="347">
        <f>C20/C3</f>
        <v>0.48199999999999998</v>
      </c>
      <c r="D21" s="347">
        <f t="shared" ref="D21:G21" si="21">D20/D3</f>
        <v>0.48199999999999998</v>
      </c>
      <c r="E21" s="347">
        <f t="shared" si="21"/>
        <v>0.34866666666666668</v>
      </c>
      <c r="F21" s="347">
        <f t="shared" si="21"/>
        <v>0.54866666666666664</v>
      </c>
      <c r="G21" s="347">
        <f t="shared" si="21"/>
        <v>0.49745454545454543</v>
      </c>
    </row>
    <row r="22" spans="1:15">
      <c r="C22" s="324"/>
      <c r="D22" s="658"/>
      <c r="E22" s="658"/>
      <c r="F22" s="658"/>
      <c r="G22" s="658"/>
      <c r="K22" s="324"/>
      <c r="L22" s="658"/>
      <c r="M22" s="658"/>
      <c r="N22" s="658"/>
      <c r="O22" s="658"/>
    </row>
    <row r="23" spans="1:15">
      <c r="B23" s="323" t="s">
        <v>403</v>
      </c>
      <c r="C23" s="324"/>
      <c r="D23" s="324"/>
      <c r="E23" s="324"/>
      <c r="F23" s="324"/>
      <c r="G23" s="324"/>
      <c r="I23" s="323" t="s">
        <v>414</v>
      </c>
      <c r="K23" s="325">
        <v>2023</v>
      </c>
      <c r="L23" s="325" t="s">
        <v>625</v>
      </c>
      <c r="M23" s="325" t="s">
        <v>626</v>
      </c>
      <c r="N23" s="325" t="s">
        <v>627</v>
      </c>
      <c r="O23" s="325" t="s">
        <v>369</v>
      </c>
    </row>
    <row r="24" spans="1:15">
      <c r="B24" s="330" t="s">
        <v>257</v>
      </c>
      <c r="C24" s="337">
        <v>0.115</v>
      </c>
      <c r="D24" s="337">
        <f t="shared" ref="D24:G27" si="22">C24</f>
        <v>0.115</v>
      </c>
      <c r="E24" s="337">
        <f t="shared" si="22"/>
        <v>0.115</v>
      </c>
      <c r="F24" s="337">
        <f t="shared" si="22"/>
        <v>0.115</v>
      </c>
      <c r="G24" s="337">
        <f t="shared" si="22"/>
        <v>0.115</v>
      </c>
      <c r="H24" s="338"/>
      <c r="I24" s="330" t="s">
        <v>407</v>
      </c>
      <c r="J24" s="350"/>
      <c r="K24" s="331">
        <f>K5/C35</f>
        <v>230611.66429587486</v>
      </c>
      <c r="L24" s="331">
        <f>L5/D35</f>
        <v>230611.66429587486</v>
      </c>
      <c r="M24" s="331">
        <f>M5/E35</f>
        <v>150953.05832147939</v>
      </c>
      <c r="N24" s="331">
        <f>N5/F35</f>
        <v>270440.96728307259</v>
      </c>
      <c r="O24" s="331">
        <f>O5/G35</f>
        <v>400544.21768707485</v>
      </c>
    </row>
    <row r="25" spans="1:15">
      <c r="B25" s="330" t="s">
        <v>160</v>
      </c>
      <c r="C25" s="337">
        <v>5.8000000000000003E-2</v>
      </c>
      <c r="D25" s="337">
        <f t="shared" si="22"/>
        <v>5.8000000000000003E-2</v>
      </c>
      <c r="E25" s="337">
        <f t="shared" si="22"/>
        <v>5.8000000000000003E-2</v>
      </c>
      <c r="F25" s="337">
        <f t="shared" si="22"/>
        <v>5.8000000000000003E-2</v>
      </c>
      <c r="G25" s="337">
        <f t="shared" si="22"/>
        <v>5.8000000000000003E-2</v>
      </c>
      <c r="H25" s="338"/>
      <c r="I25" s="330" t="s">
        <v>409</v>
      </c>
      <c r="J25" s="350"/>
      <c r="K25" s="331">
        <f>K5/C35-K11</f>
        <v>170611.66429587486</v>
      </c>
      <c r="L25" s="331">
        <f>L5/D35-L11</f>
        <v>170611.66429587486</v>
      </c>
      <c r="M25" s="331">
        <f>M5/E35-M11</f>
        <v>90953.058321479388</v>
      </c>
      <c r="N25" s="331">
        <f>N5/F35-N11</f>
        <v>210440.96728307259</v>
      </c>
      <c r="O25" s="331">
        <f>O5/G35-O11</f>
        <v>340544.21768707485</v>
      </c>
    </row>
    <row r="26" spans="1:15">
      <c r="B26" s="330" t="s">
        <v>404</v>
      </c>
      <c r="C26" s="337">
        <v>0.02</v>
      </c>
      <c r="D26" s="337">
        <f t="shared" si="22"/>
        <v>0.02</v>
      </c>
      <c r="E26" s="337">
        <f t="shared" si="22"/>
        <v>0.02</v>
      </c>
      <c r="F26" s="337">
        <f t="shared" si="22"/>
        <v>0.02</v>
      </c>
      <c r="G26" s="337">
        <f t="shared" si="22"/>
        <v>0.02</v>
      </c>
      <c r="H26" s="338"/>
      <c r="I26" s="330" t="s">
        <v>406</v>
      </c>
      <c r="J26" s="350"/>
      <c r="K26" s="331">
        <f>K10</f>
        <v>80000</v>
      </c>
      <c r="L26" s="331">
        <f>K26</f>
        <v>80000</v>
      </c>
      <c r="M26" s="331">
        <f t="shared" ref="M26:N26" si="23">L26</f>
        <v>80000</v>
      </c>
      <c r="N26" s="331">
        <f t="shared" si="23"/>
        <v>80000</v>
      </c>
      <c r="O26" s="331">
        <v>180000</v>
      </c>
    </row>
    <row r="27" spans="1:15">
      <c r="B27" s="330" t="s">
        <v>332</v>
      </c>
      <c r="C27" s="339">
        <v>1.2</v>
      </c>
      <c r="D27" s="335">
        <f t="shared" si="22"/>
        <v>1.2</v>
      </c>
      <c r="E27" s="335">
        <f t="shared" si="22"/>
        <v>1.2</v>
      </c>
      <c r="F27" s="335">
        <f t="shared" si="22"/>
        <v>1.2</v>
      </c>
      <c r="G27" s="335">
        <f t="shared" si="22"/>
        <v>1.2</v>
      </c>
      <c r="H27" s="338"/>
      <c r="I27" s="330" t="s">
        <v>408</v>
      </c>
      <c r="J27" s="350"/>
      <c r="K27" s="331">
        <f>K32*K34</f>
        <v>120000</v>
      </c>
      <c r="L27" s="331">
        <f>K27</f>
        <v>120000</v>
      </c>
      <c r="M27" s="331">
        <f t="shared" ref="M27:O27" si="24">L27</f>
        <v>120000</v>
      </c>
      <c r="N27" s="331">
        <f t="shared" si="24"/>
        <v>120000</v>
      </c>
      <c r="O27" s="331">
        <f t="shared" si="24"/>
        <v>120000</v>
      </c>
    </row>
    <row r="28" spans="1:15">
      <c r="B28" s="327" t="s">
        <v>628</v>
      </c>
      <c r="C28" s="353">
        <f>C24+(C25*C27)+C26</f>
        <v>0.20459999999999998</v>
      </c>
      <c r="D28" s="353">
        <f>C28</f>
        <v>0.20459999999999998</v>
      </c>
      <c r="E28" s="353">
        <f t="shared" ref="E28:G28" si="25">D28</f>
        <v>0.20459999999999998</v>
      </c>
      <c r="F28" s="353">
        <f t="shared" si="25"/>
        <v>0.20459999999999998</v>
      </c>
      <c r="G28" s="353">
        <f t="shared" si="25"/>
        <v>0.20459999999999998</v>
      </c>
      <c r="H28" s="340"/>
    </row>
    <row r="29" spans="1:15">
      <c r="D29" s="341"/>
      <c r="E29" s="341"/>
      <c r="F29" s="341"/>
      <c r="G29" s="341"/>
      <c r="H29" s="338"/>
      <c r="I29" s="326"/>
      <c r="J29" s="326"/>
      <c r="K29" s="326"/>
      <c r="L29" s="326"/>
      <c r="M29" s="326"/>
      <c r="N29" s="326"/>
      <c r="O29" s="326"/>
    </row>
    <row r="30" spans="1:15">
      <c r="A30" s="338"/>
      <c r="B30" s="323" t="s">
        <v>401</v>
      </c>
      <c r="H30" s="338"/>
      <c r="I30" s="323" t="s">
        <v>410</v>
      </c>
      <c r="K30" s="325">
        <v>2023</v>
      </c>
      <c r="L30" s="325" t="s">
        <v>625</v>
      </c>
      <c r="M30" s="325" t="s">
        <v>626</v>
      </c>
      <c r="N30" s="325" t="s">
        <v>627</v>
      </c>
      <c r="O30" s="325" t="s">
        <v>369</v>
      </c>
    </row>
    <row r="31" spans="1:15">
      <c r="A31" s="340"/>
      <c r="B31" s="330" t="s">
        <v>60</v>
      </c>
      <c r="C31" s="331">
        <f>K11</f>
        <v>60000</v>
      </c>
      <c r="D31" s="331">
        <f>L11</f>
        <v>60000</v>
      </c>
      <c r="E31" s="331">
        <f>M11</f>
        <v>60000</v>
      </c>
      <c r="F31" s="331">
        <f>N11</f>
        <v>60000</v>
      </c>
      <c r="G31" s="331">
        <f>O11</f>
        <v>60000</v>
      </c>
      <c r="H31" s="338"/>
      <c r="I31" s="327" t="s">
        <v>399</v>
      </c>
      <c r="J31" s="325" t="s">
        <v>413</v>
      </c>
      <c r="K31" s="355">
        <v>8</v>
      </c>
      <c r="L31" s="355">
        <f>K31</f>
        <v>8</v>
      </c>
      <c r="M31" s="355">
        <f t="shared" ref="M31:O31" si="26">L31</f>
        <v>8</v>
      </c>
      <c r="N31" s="355">
        <f t="shared" si="26"/>
        <v>8</v>
      </c>
      <c r="O31" s="355">
        <f t="shared" si="26"/>
        <v>8</v>
      </c>
    </row>
    <row r="32" spans="1:15">
      <c r="A32" s="351">
        <v>1.5</v>
      </c>
      <c r="B32" s="330" t="s">
        <v>36</v>
      </c>
      <c r="C32" s="279">
        <f>($A$32*$C$24)</f>
        <v>0.17250000000000001</v>
      </c>
      <c r="D32" s="352">
        <f>C32</f>
        <v>0.17250000000000001</v>
      </c>
      <c r="E32" s="352">
        <f t="shared" ref="E32:G32" si="27">D32</f>
        <v>0.17250000000000001</v>
      </c>
      <c r="F32" s="352">
        <f t="shared" si="27"/>
        <v>0.17250000000000001</v>
      </c>
      <c r="G32" s="352">
        <f t="shared" si="27"/>
        <v>0.17250000000000001</v>
      </c>
      <c r="H32" s="338"/>
      <c r="I32" s="327" t="s">
        <v>360</v>
      </c>
      <c r="J32" s="325" t="s">
        <v>360</v>
      </c>
      <c r="K32" s="355">
        <v>12</v>
      </c>
      <c r="L32" s="355">
        <v>12</v>
      </c>
      <c r="M32" s="355">
        <v>12</v>
      </c>
      <c r="N32" s="355">
        <v>12</v>
      </c>
      <c r="O32" s="355">
        <v>12</v>
      </c>
    </row>
    <row r="33" spans="2:15">
      <c r="B33" s="330" t="s">
        <v>105</v>
      </c>
      <c r="C33" s="331">
        <f>K10</f>
        <v>80000</v>
      </c>
      <c r="D33" s="331">
        <f>L10</f>
        <v>80000</v>
      </c>
      <c r="E33" s="331">
        <f>M10</f>
        <v>80000</v>
      </c>
      <c r="F33" s="331">
        <f>N10</f>
        <v>80000</v>
      </c>
      <c r="G33" s="331">
        <f>O10</f>
        <v>180000</v>
      </c>
      <c r="H33" s="338"/>
      <c r="I33" s="327" t="s">
        <v>264</v>
      </c>
      <c r="J33" s="325" t="s">
        <v>400</v>
      </c>
      <c r="K33" s="355">
        <f>K25/K34</f>
        <v>17.061166429587484</v>
      </c>
      <c r="L33" s="355">
        <f>L25/L34</f>
        <v>17.061166429587484</v>
      </c>
      <c r="M33" s="355">
        <f>M25/M34</f>
        <v>9.0953058321479396</v>
      </c>
      <c r="N33" s="355">
        <f>N25/N34</f>
        <v>21.04409672830726</v>
      </c>
      <c r="O33" s="355">
        <f>O25/O34</f>
        <v>17.027210884353742</v>
      </c>
    </row>
    <row r="34" spans="2:15">
      <c r="B34" s="330" t="s">
        <v>402</v>
      </c>
      <c r="C34" s="342">
        <f>C28</f>
        <v>0.20459999999999998</v>
      </c>
      <c r="D34" s="342">
        <f>D28</f>
        <v>0.20459999999999998</v>
      </c>
      <c r="E34" s="342">
        <f>E28</f>
        <v>0.20459999999999998</v>
      </c>
      <c r="F34" s="342">
        <f>F28</f>
        <v>0.20459999999999998</v>
      </c>
      <c r="G34" s="342">
        <f>G28</f>
        <v>0.20459999999999998</v>
      </c>
      <c r="I34" s="330" t="s">
        <v>405</v>
      </c>
      <c r="J34" s="350"/>
      <c r="K34" s="354">
        <v>10000</v>
      </c>
      <c r="L34" s="354">
        <v>10000</v>
      </c>
      <c r="M34" s="354">
        <v>10000</v>
      </c>
      <c r="N34" s="354">
        <v>10000</v>
      </c>
      <c r="O34" s="354">
        <v>20000</v>
      </c>
    </row>
    <row r="35" spans="2:15">
      <c r="B35" s="327" t="s">
        <v>7</v>
      </c>
      <c r="C35" s="353">
        <f>((C31/(C31+C33))*C32*(1-$J$4))+((C33/(C31+C33))*C34)</f>
        <v>0.16570714285714283</v>
      </c>
      <c r="D35" s="353">
        <f t="shared" ref="D35:G35" si="28">((D31/(D31+D33))*D32*(1-$J$4))+((D33/(D31+D33))*D34)</f>
        <v>0.16570714285714283</v>
      </c>
      <c r="E35" s="353">
        <f t="shared" si="28"/>
        <v>0.16570714285714283</v>
      </c>
      <c r="F35" s="353">
        <f t="shared" si="28"/>
        <v>0.16570714285714283</v>
      </c>
      <c r="G35" s="353">
        <f t="shared" si="28"/>
        <v>0.18191249999999998</v>
      </c>
    </row>
    <row r="36" spans="2:15">
      <c r="K36" s="263"/>
      <c r="L36" s="263"/>
      <c r="M36" s="263"/>
      <c r="N36" s="263"/>
      <c r="O36" s="263"/>
    </row>
    <row r="38" spans="2:15">
      <c r="C38" s="343"/>
    </row>
    <row r="43" spans="2:15">
      <c r="K43" s="344"/>
      <c r="L43" s="344"/>
      <c r="M43" s="344"/>
      <c r="N43" s="344"/>
      <c r="O43" s="344"/>
    </row>
    <row r="44" spans="2:15">
      <c r="K44" s="344"/>
      <c r="L44" s="344"/>
      <c r="M44" s="344"/>
      <c r="N44" s="344"/>
      <c r="O44" s="344"/>
    </row>
    <row r="45" spans="2:15">
      <c r="K45" s="344"/>
      <c r="L45" s="344"/>
      <c r="M45" s="344"/>
      <c r="N45" s="344"/>
      <c r="O45" s="344"/>
    </row>
  </sheetData>
  <mergeCells count="4">
    <mergeCell ref="D1:G1"/>
    <mergeCell ref="L1:O1"/>
    <mergeCell ref="L22:O22"/>
    <mergeCell ref="D22:G22"/>
  </mergeCells>
  <pageMargins left="0.511811024" right="0.511811024" top="0.78740157499999996" bottom="0.78740157499999996" header="0.31496062000000002" footer="0.31496062000000002"/>
  <pageSetup paperSize="9" scale="58" orientation="landscape" horizontalDpi="0" verticalDpi="0" r:id="rId1"/>
  <ignoredErrors>
    <ignoredError sqref="L12:N12" formula="1"/>
  </ignoredError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130C2-98B4-4C1D-9433-E8F898192231}">
  <sheetPr codeName="Sheet122">
    <tabColor theme="3" tint="-0.499984740745262"/>
  </sheetPr>
  <dimension ref="B1:K32"/>
  <sheetViews>
    <sheetView showGridLines="0" zoomScale="86" zoomScaleNormal="86" workbookViewId="0">
      <selection activeCell="I7" sqref="I7:I8"/>
    </sheetView>
  </sheetViews>
  <sheetFormatPr defaultColWidth="7.69921875" defaultRowHeight="13.8"/>
  <cols>
    <col min="1" max="2" width="2.59765625" style="357" customWidth="1"/>
    <col min="3" max="3" width="23.69921875" style="357" customWidth="1"/>
    <col min="4" max="4" width="7.3984375" style="359" customWidth="1"/>
    <col min="5" max="5" width="2.59765625" style="357" customWidth="1"/>
    <col min="6" max="6" width="23.69921875" style="357" customWidth="1"/>
    <col min="7" max="7" width="7.3984375" style="359" customWidth="1"/>
    <col min="8" max="8" width="5.59765625" style="363" customWidth="1"/>
    <col min="9" max="9" width="35.3984375" style="357" bestFit="1" customWidth="1"/>
    <col min="10" max="10" width="7.3984375" style="359" customWidth="1"/>
    <col min="11" max="16384" width="7.69921875" style="357"/>
  </cols>
  <sheetData>
    <row r="1" spans="2:11" s="287" customFormat="1">
      <c r="D1" s="343"/>
      <c r="G1" s="343"/>
      <c r="H1" s="360"/>
      <c r="J1" s="343"/>
    </row>
    <row r="2" spans="2:11" s="356" customFormat="1">
      <c r="B2" s="323"/>
      <c r="C2" s="323" t="s">
        <v>546</v>
      </c>
      <c r="D2" s="371"/>
      <c r="F2" s="323" t="s">
        <v>545</v>
      </c>
      <c r="G2" s="371"/>
      <c r="H2" s="366"/>
      <c r="I2" s="356" t="s">
        <v>611</v>
      </c>
      <c r="J2" s="365"/>
    </row>
    <row r="3" spans="2:11" s="356" customFormat="1">
      <c r="C3" s="107" t="s">
        <v>320</v>
      </c>
      <c r="D3" s="123">
        <v>250</v>
      </c>
      <c r="F3" s="107" t="s">
        <v>294</v>
      </c>
      <c r="G3" s="123">
        <v>330</v>
      </c>
      <c r="H3" s="361"/>
      <c r="I3" s="105" t="s">
        <v>120</v>
      </c>
      <c r="J3" s="100">
        <v>1250</v>
      </c>
      <c r="K3" s="99"/>
    </row>
    <row r="4" spans="2:11">
      <c r="C4" s="107" t="s">
        <v>321</v>
      </c>
      <c r="D4" s="123">
        <v>530</v>
      </c>
      <c r="F4" s="107" t="s">
        <v>322</v>
      </c>
      <c r="G4" s="123">
        <v>80</v>
      </c>
      <c r="H4" s="361"/>
      <c r="I4" s="104" t="s">
        <v>630</v>
      </c>
      <c r="J4" s="101">
        <v>-470</v>
      </c>
      <c r="K4" s="99"/>
    </row>
    <row r="5" spans="2:11">
      <c r="C5" s="107" t="s">
        <v>92</v>
      </c>
      <c r="D5" s="123">
        <v>320</v>
      </c>
      <c r="F5" s="107" t="s">
        <v>323</v>
      </c>
      <c r="G5" s="123">
        <v>250</v>
      </c>
      <c r="H5" s="361"/>
      <c r="I5" s="104" t="s">
        <v>47</v>
      </c>
      <c r="J5" s="101">
        <v>-110</v>
      </c>
      <c r="K5" s="98"/>
    </row>
    <row r="6" spans="2:11" s="356" customFormat="1">
      <c r="C6" s="108" t="s">
        <v>89</v>
      </c>
      <c r="D6" s="372">
        <f>SUM(D3:D5)</f>
        <v>1100</v>
      </c>
      <c r="F6" s="108" t="s">
        <v>94</v>
      </c>
      <c r="G6" s="372">
        <f>SUM(G3:G5)</f>
        <v>660</v>
      </c>
      <c r="H6" s="362"/>
      <c r="I6" s="105" t="s">
        <v>429</v>
      </c>
      <c r="J6" s="100">
        <f>J3+J4+J5</f>
        <v>670</v>
      </c>
      <c r="K6" s="98"/>
    </row>
    <row r="7" spans="2:11" s="356" customFormat="1">
      <c r="C7" s="107"/>
      <c r="D7" s="372"/>
      <c r="F7" s="107"/>
      <c r="G7" s="372"/>
      <c r="H7" s="362"/>
      <c r="I7" s="369" t="s">
        <v>643</v>
      </c>
      <c r="J7" s="370">
        <f>J6/J$3</f>
        <v>0.53600000000000003</v>
      </c>
      <c r="K7" s="98"/>
    </row>
    <row r="8" spans="2:11" s="356" customFormat="1">
      <c r="C8" s="107" t="s">
        <v>396</v>
      </c>
      <c r="D8" s="123">
        <v>1120</v>
      </c>
      <c r="F8" s="107" t="s">
        <v>324</v>
      </c>
      <c r="G8" s="123">
        <v>600</v>
      </c>
      <c r="H8" s="361"/>
      <c r="I8" s="104" t="s">
        <v>631</v>
      </c>
      <c r="J8" s="101">
        <v>-240</v>
      </c>
      <c r="K8" s="358"/>
    </row>
    <row r="9" spans="2:11" s="356" customFormat="1">
      <c r="C9" s="107" t="s">
        <v>48</v>
      </c>
      <c r="D9" s="373">
        <v>100</v>
      </c>
      <c r="F9" s="108" t="s">
        <v>101</v>
      </c>
      <c r="G9" s="374">
        <f>G8</f>
        <v>600</v>
      </c>
      <c r="H9" s="364"/>
      <c r="I9" s="105" t="s">
        <v>632</v>
      </c>
      <c r="J9" s="100">
        <f>J6+J8</f>
        <v>430</v>
      </c>
      <c r="K9" s="98"/>
    </row>
    <row r="10" spans="2:11">
      <c r="C10" s="108" t="s">
        <v>11</v>
      </c>
      <c r="D10" s="374">
        <f>D8+D9</f>
        <v>1220</v>
      </c>
      <c r="F10" s="367"/>
      <c r="G10" s="373"/>
      <c r="I10" s="369" t="s">
        <v>325</v>
      </c>
      <c r="J10" s="370">
        <f>J9/J$3</f>
        <v>0.34399999999999997</v>
      </c>
      <c r="K10" s="99"/>
    </row>
    <row r="11" spans="2:11">
      <c r="C11" s="367"/>
      <c r="D11" s="373"/>
      <c r="F11" s="368" t="s">
        <v>104</v>
      </c>
      <c r="G11" s="374">
        <v>1060</v>
      </c>
      <c r="H11" s="364"/>
      <c r="I11" s="104" t="s">
        <v>326</v>
      </c>
      <c r="J11" s="101">
        <v>-72</v>
      </c>
      <c r="K11" s="358"/>
    </row>
    <row r="12" spans="2:11">
      <c r="C12" s="368" t="s">
        <v>27</v>
      </c>
      <c r="D12" s="374">
        <f>D6+D10</f>
        <v>2320</v>
      </c>
      <c r="F12" s="368" t="s">
        <v>629</v>
      </c>
      <c r="G12" s="374">
        <f>G6+G9+G11</f>
        <v>2320</v>
      </c>
      <c r="H12" s="364"/>
      <c r="I12" s="104" t="s">
        <v>327</v>
      </c>
      <c r="J12" s="101">
        <v>-34.470588235294201</v>
      </c>
      <c r="K12" s="358"/>
    </row>
    <row r="13" spans="2:11">
      <c r="I13" s="105" t="s">
        <v>328</v>
      </c>
      <c r="J13" s="100">
        <f>J9+J11+J12</f>
        <v>323.5294117647058</v>
      </c>
      <c r="K13" s="358"/>
    </row>
    <row r="14" spans="2:11">
      <c r="I14" s="104" t="s">
        <v>213</v>
      </c>
      <c r="J14" s="101">
        <v>-110</v>
      </c>
      <c r="K14" s="358"/>
    </row>
    <row r="15" spans="2:11">
      <c r="C15" s="659" t="s">
        <v>637</v>
      </c>
      <c r="D15" s="659"/>
      <c r="E15" s="659"/>
      <c r="F15" s="659"/>
      <c r="G15" s="659"/>
      <c r="I15" s="105" t="s">
        <v>214</v>
      </c>
      <c r="J15" s="100">
        <f>J13+J14</f>
        <v>213.5294117647058</v>
      </c>
      <c r="K15" s="98"/>
    </row>
    <row r="16" spans="2:11">
      <c r="C16" s="367" t="s">
        <v>633</v>
      </c>
      <c r="D16" s="373">
        <f>D4+D5-G3-G4</f>
        <v>440</v>
      </c>
      <c r="F16" s="367" t="s">
        <v>556</v>
      </c>
      <c r="G16" s="373">
        <f>G5+G8</f>
        <v>850</v>
      </c>
      <c r="I16" s="369" t="s">
        <v>329</v>
      </c>
      <c r="J16" s="370">
        <f>J15/J$3</f>
        <v>0.17082352941176465</v>
      </c>
      <c r="K16" s="99"/>
    </row>
    <row r="17" spans="3:10">
      <c r="F17" s="367" t="s">
        <v>330</v>
      </c>
      <c r="G17" s="373">
        <f>-D3</f>
        <v>-250</v>
      </c>
    </row>
    <row r="18" spans="3:10">
      <c r="C18" s="367" t="s">
        <v>634</v>
      </c>
      <c r="D18" s="373">
        <f>D8+D9</f>
        <v>1220</v>
      </c>
      <c r="F18" s="367" t="s">
        <v>108</v>
      </c>
      <c r="G18" s="373">
        <f>SUM(G16:G17)</f>
        <v>600</v>
      </c>
    </row>
    <row r="20" spans="3:10">
      <c r="F20" s="367" t="s">
        <v>102</v>
      </c>
      <c r="G20" s="373">
        <f>G11</f>
        <v>1060</v>
      </c>
    </row>
    <row r="21" spans="3:10">
      <c r="C21" s="368" t="s">
        <v>635</v>
      </c>
      <c r="D21" s="374">
        <f>D16+D18</f>
        <v>1660</v>
      </c>
      <c r="F21" s="368" t="s">
        <v>636</v>
      </c>
      <c r="G21" s="374">
        <f>G20+G18</f>
        <v>1660</v>
      </c>
    </row>
    <row r="26" spans="3:10">
      <c r="J26" s="375"/>
    </row>
    <row r="31" spans="3:10">
      <c r="J31" s="375"/>
    </row>
    <row r="32" spans="3:10">
      <c r="J32" s="375"/>
    </row>
  </sheetData>
  <mergeCells count="1">
    <mergeCell ref="C15:G15"/>
  </mergeCells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9F23A-CBEC-4D55-A298-1394D34AD256}">
  <sheetPr codeName="Sheet138"/>
  <dimension ref="B2:N20"/>
  <sheetViews>
    <sheetView showGridLines="0" zoomScale="77" zoomScaleNormal="77" workbookViewId="0">
      <selection activeCell="K4" sqref="K4"/>
    </sheetView>
  </sheetViews>
  <sheetFormatPr defaultColWidth="9" defaultRowHeight="13.8"/>
  <cols>
    <col min="1" max="2" width="2.59765625" style="202" customWidth="1"/>
    <col min="3" max="3" width="41.19921875" style="202" bestFit="1" customWidth="1"/>
    <col min="4" max="4" width="9" style="33" customWidth="1"/>
    <col min="5" max="9" width="9" style="33"/>
    <col min="10" max="10" width="6.09765625" style="202" customWidth="1"/>
    <col min="11" max="11" width="42.59765625" style="202" bestFit="1" customWidth="1"/>
    <col min="12" max="16384" width="9" style="202"/>
  </cols>
  <sheetData>
    <row r="2" spans="2:14" s="99" customFormat="1">
      <c r="B2" s="398" t="s">
        <v>179</v>
      </c>
      <c r="C2" s="398"/>
      <c r="D2" s="32">
        <v>2019</v>
      </c>
      <c r="E2" s="32" t="s">
        <v>266</v>
      </c>
      <c r="F2" s="32" t="s">
        <v>267</v>
      </c>
      <c r="G2" s="32" t="s">
        <v>268</v>
      </c>
      <c r="H2" s="32" t="s">
        <v>269</v>
      </c>
      <c r="I2" s="32" t="s">
        <v>270</v>
      </c>
      <c r="J2" s="399"/>
      <c r="K2" s="377" t="s">
        <v>180</v>
      </c>
      <c r="L2" s="378"/>
    </row>
    <row r="3" spans="2:14" s="99" customFormat="1">
      <c r="C3" s="105" t="s">
        <v>181</v>
      </c>
      <c r="D3" s="400">
        <v>10000</v>
      </c>
      <c r="E3" s="400">
        <f>D3*(1+E4)</f>
        <v>11500</v>
      </c>
      <c r="F3" s="400">
        <f>E3*(1+F4)</f>
        <v>12650.000000000002</v>
      </c>
      <c r="G3" s="400">
        <f>F3*(1+G4)</f>
        <v>13282.500000000002</v>
      </c>
      <c r="H3" s="400">
        <f>G3*(1+H4)</f>
        <v>13946.625000000002</v>
      </c>
      <c r="I3" s="400">
        <f>H3*(1+I4)</f>
        <v>13946.625000000002</v>
      </c>
      <c r="J3" s="379"/>
      <c r="L3" s="378"/>
    </row>
    <row r="4" spans="2:14" s="99" customFormat="1">
      <c r="C4" s="105" t="s">
        <v>182</v>
      </c>
      <c r="D4" s="42" t="s">
        <v>183</v>
      </c>
      <c r="E4" s="401">
        <v>0.15</v>
      </c>
      <c r="F4" s="401">
        <v>0.1</v>
      </c>
      <c r="G4" s="401">
        <v>0.05</v>
      </c>
      <c r="H4" s="401">
        <v>0.05</v>
      </c>
      <c r="I4" s="401">
        <v>0</v>
      </c>
      <c r="J4" s="381"/>
      <c r="L4" s="378"/>
    </row>
    <row r="5" spans="2:14" s="99" customFormat="1">
      <c r="C5" s="105" t="s">
        <v>184</v>
      </c>
      <c r="D5" s="401">
        <v>0.25</v>
      </c>
      <c r="E5" s="401">
        <v>0.25</v>
      </c>
      <c r="F5" s="401">
        <v>0.3</v>
      </c>
      <c r="G5" s="401">
        <f>F5</f>
        <v>0.3</v>
      </c>
      <c r="H5" s="401">
        <f>G5</f>
        <v>0.3</v>
      </c>
      <c r="I5" s="401">
        <f>H5</f>
        <v>0.3</v>
      </c>
      <c r="J5" s="381"/>
      <c r="L5" s="378"/>
    </row>
    <row r="6" spans="2:14" s="99" customFormat="1">
      <c r="C6" s="105" t="s">
        <v>185</v>
      </c>
      <c r="D6" s="42">
        <v>300</v>
      </c>
      <c r="E6" s="42">
        <v>330</v>
      </c>
      <c r="F6" s="42">
        <v>360</v>
      </c>
      <c r="G6" s="42">
        <v>400</v>
      </c>
      <c r="H6" s="42">
        <v>380</v>
      </c>
      <c r="I6" s="42">
        <v>380</v>
      </c>
      <c r="J6" s="380"/>
      <c r="L6" s="378"/>
    </row>
    <row r="7" spans="2:14" s="99" customFormat="1">
      <c r="D7" s="35"/>
      <c r="E7" s="35"/>
      <c r="F7" s="35"/>
      <c r="G7" s="35"/>
      <c r="H7" s="35"/>
      <c r="I7" s="35"/>
      <c r="J7" s="380"/>
      <c r="L7" s="378"/>
    </row>
    <row r="8" spans="2:14" s="98" customFormat="1">
      <c r="C8" s="104" t="s">
        <v>186</v>
      </c>
      <c r="D8" s="402">
        <f t="shared" ref="D8:I8" si="0">D3*D5*D6</f>
        <v>750000</v>
      </c>
      <c r="E8" s="402">
        <f t="shared" si="0"/>
        <v>948750</v>
      </c>
      <c r="F8" s="402">
        <f t="shared" si="0"/>
        <v>1366200.0000000002</v>
      </c>
      <c r="G8" s="402">
        <f t="shared" si="0"/>
        <v>1593900.0000000002</v>
      </c>
      <c r="H8" s="402">
        <f t="shared" si="0"/>
        <v>1589915.25</v>
      </c>
      <c r="I8" s="402">
        <f t="shared" si="0"/>
        <v>1589915.25</v>
      </c>
      <c r="J8" s="382"/>
      <c r="L8" s="383"/>
    </row>
    <row r="9" spans="2:14" s="99" customFormat="1">
      <c r="C9" s="105" t="s">
        <v>187</v>
      </c>
      <c r="D9" s="52">
        <v>0.125</v>
      </c>
      <c r="E9" s="52">
        <f>D9</f>
        <v>0.125</v>
      </c>
      <c r="F9" s="52">
        <f>E9</f>
        <v>0.125</v>
      </c>
      <c r="G9" s="52">
        <f>F9</f>
        <v>0.125</v>
      </c>
      <c r="H9" s="52">
        <f>G9</f>
        <v>0.125</v>
      </c>
      <c r="I9" s="52">
        <f>H9</f>
        <v>0.125</v>
      </c>
      <c r="J9" s="384"/>
      <c r="L9" s="378"/>
    </row>
    <row r="10" spans="2:14" s="98" customFormat="1">
      <c r="C10" s="104" t="s">
        <v>188</v>
      </c>
      <c r="D10" s="44" t="s">
        <v>183</v>
      </c>
      <c r="E10" s="403">
        <f>E8/D8-1</f>
        <v>0.2649999999999999</v>
      </c>
      <c r="F10" s="403">
        <f>F8/E8-1</f>
        <v>0.44000000000000017</v>
      </c>
      <c r="G10" s="403">
        <f>G8/F8-1</f>
        <v>0.16666666666666674</v>
      </c>
      <c r="H10" s="403">
        <f>H8/G8-1</f>
        <v>-2.5000000000001688E-3</v>
      </c>
      <c r="I10" s="403">
        <f>I8/H8-1</f>
        <v>0</v>
      </c>
      <c r="J10" s="385"/>
      <c r="K10" s="98" t="s">
        <v>189</v>
      </c>
      <c r="L10" s="383"/>
      <c r="N10" s="99"/>
    </row>
    <row r="11" spans="2:14" s="99" customFormat="1">
      <c r="C11" s="105" t="s">
        <v>190</v>
      </c>
      <c r="D11" s="42">
        <v>200</v>
      </c>
      <c r="E11" s="42">
        <v>250</v>
      </c>
      <c r="F11" s="42">
        <v>250</v>
      </c>
      <c r="G11" s="42">
        <v>250</v>
      </c>
      <c r="H11" s="42">
        <v>250</v>
      </c>
      <c r="I11" s="42">
        <v>250</v>
      </c>
      <c r="J11" s="380"/>
      <c r="L11" s="378"/>
    </row>
    <row r="12" spans="2:14" s="98" customFormat="1">
      <c r="C12" s="104" t="s">
        <v>191</v>
      </c>
      <c r="D12" s="404">
        <f t="shared" ref="D12:I12" si="1">((D6*(1-D9))-D11)/(D6*(1-D9))</f>
        <v>0.23809523809523808</v>
      </c>
      <c r="E12" s="404">
        <f t="shared" si="1"/>
        <v>0.13419913419913421</v>
      </c>
      <c r="F12" s="404">
        <f t="shared" si="1"/>
        <v>0.20634920634920634</v>
      </c>
      <c r="G12" s="404">
        <f t="shared" si="1"/>
        <v>0.2857142857142857</v>
      </c>
      <c r="H12" s="404">
        <f t="shared" si="1"/>
        <v>0.24812030075187969</v>
      </c>
      <c r="I12" s="404">
        <f t="shared" si="1"/>
        <v>0.24812030075187969</v>
      </c>
      <c r="J12" s="386"/>
      <c r="K12" s="98" t="s">
        <v>192</v>
      </c>
      <c r="L12" s="383"/>
      <c r="N12" s="99"/>
    </row>
    <row r="13" spans="2:14" s="99" customFormat="1">
      <c r="C13" s="105" t="s">
        <v>193</v>
      </c>
      <c r="D13" s="405">
        <v>0.05</v>
      </c>
      <c r="E13" s="405">
        <f>+D13</f>
        <v>0.05</v>
      </c>
      <c r="F13" s="405">
        <v>0.05</v>
      </c>
      <c r="G13" s="405">
        <f>+F13</f>
        <v>0.05</v>
      </c>
      <c r="H13" s="405">
        <f>+G13</f>
        <v>0.05</v>
      </c>
      <c r="I13" s="405">
        <f>+H13</f>
        <v>0.05</v>
      </c>
      <c r="J13" s="387"/>
      <c r="K13" s="99" t="s">
        <v>194</v>
      </c>
      <c r="L13" s="378"/>
    </row>
    <row r="14" spans="2:14" s="99" customFormat="1">
      <c r="C14" s="105" t="s">
        <v>195</v>
      </c>
      <c r="D14" s="42" t="s">
        <v>183</v>
      </c>
      <c r="E14" s="405">
        <v>0.25</v>
      </c>
      <c r="F14" s="405">
        <v>0.3</v>
      </c>
      <c r="G14" s="405">
        <v>0.05</v>
      </c>
      <c r="H14" s="405">
        <v>0.05</v>
      </c>
      <c r="I14" s="405">
        <v>0</v>
      </c>
      <c r="J14" s="387"/>
      <c r="K14" s="99" t="s">
        <v>196</v>
      </c>
      <c r="L14" s="378"/>
    </row>
    <row r="15" spans="2:14" s="99" customFormat="1">
      <c r="C15" s="105" t="s">
        <v>83</v>
      </c>
      <c r="D15" s="405">
        <v>0.34</v>
      </c>
      <c r="E15" s="405">
        <f>+D15</f>
        <v>0.34</v>
      </c>
      <c r="F15" s="405">
        <f>+E15</f>
        <v>0.34</v>
      </c>
      <c r="G15" s="405">
        <f>+F15</f>
        <v>0.34</v>
      </c>
      <c r="H15" s="405">
        <f>+G15</f>
        <v>0.34</v>
      </c>
      <c r="I15" s="405">
        <f>+H15</f>
        <v>0.34</v>
      </c>
      <c r="J15" s="387"/>
      <c r="K15" s="99" t="s">
        <v>197</v>
      </c>
      <c r="L15" s="378"/>
    </row>
    <row r="16" spans="2:14" s="98" customFormat="1" ht="9.9" customHeight="1">
      <c r="D16" s="38"/>
      <c r="E16" s="394"/>
      <c r="F16" s="394"/>
      <c r="G16" s="394"/>
      <c r="H16" s="394"/>
      <c r="I16" s="394"/>
      <c r="J16" s="388"/>
      <c r="L16" s="383"/>
      <c r="N16" s="99"/>
    </row>
    <row r="17" spans="2:12" s="99" customFormat="1">
      <c r="B17" s="398" t="s">
        <v>198</v>
      </c>
      <c r="C17" s="398"/>
      <c r="D17" s="32">
        <v>2019</v>
      </c>
      <c r="E17" s="32" t="s">
        <v>266</v>
      </c>
      <c r="F17" s="32" t="s">
        <v>267</v>
      </c>
      <c r="G17" s="32" t="s">
        <v>268</v>
      </c>
      <c r="H17" s="32" t="s">
        <v>269</v>
      </c>
      <c r="I17" s="32" t="s">
        <v>270</v>
      </c>
      <c r="J17" s="399"/>
      <c r="K17" s="377" t="s">
        <v>180</v>
      </c>
      <c r="L17" s="378"/>
    </row>
    <row r="18" spans="2:12" s="99" customFormat="1">
      <c r="C18" s="104" t="s">
        <v>199</v>
      </c>
      <c r="D18" s="404">
        <f>10%</f>
        <v>0.1</v>
      </c>
      <c r="E18" s="404">
        <f>D18</f>
        <v>0.1</v>
      </c>
      <c r="F18" s="404">
        <f>E18</f>
        <v>0.1</v>
      </c>
      <c r="G18" s="404">
        <f>F18</f>
        <v>0.1</v>
      </c>
      <c r="H18" s="404">
        <f>G18</f>
        <v>0.1</v>
      </c>
      <c r="I18" s="404">
        <f>H18</f>
        <v>0.1</v>
      </c>
      <c r="J18" s="389"/>
      <c r="K18" s="99" t="s">
        <v>200</v>
      </c>
      <c r="L18" s="378">
        <f>100/10</f>
        <v>10</v>
      </c>
    </row>
    <row r="19" spans="2:12" s="99" customFormat="1">
      <c r="B19" s="390"/>
      <c r="C19" s="406" t="s">
        <v>201</v>
      </c>
      <c r="D19" s="404">
        <f t="shared" ref="D19:I19" si="2">$L19/360</f>
        <v>0.125</v>
      </c>
      <c r="E19" s="404">
        <f t="shared" si="2"/>
        <v>0.125</v>
      </c>
      <c r="F19" s="404">
        <f t="shared" si="2"/>
        <v>0.125</v>
      </c>
      <c r="G19" s="404">
        <f t="shared" si="2"/>
        <v>0.125</v>
      </c>
      <c r="H19" s="404">
        <f t="shared" si="2"/>
        <v>0.125</v>
      </c>
      <c r="I19" s="404">
        <f t="shared" si="2"/>
        <v>0.125</v>
      </c>
      <c r="J19" s="389"/>
      <c r="K19" s="99" t="s">
        <v>202</v>
      </c>
      <c r="L19" s="378">
        <v>45</v>
      </c>
    </row>
    <row r="20" spans="2:12" s="99" customFormat="1">
      <c r="C20" s="104" t="s">
        <v>203</v>
      </c>
      <c r="D20" s="402" t="s">
        <v>183</v>
      </c>
      <c r="E20" s="402">
        <v>150000</v>
      </c>
      <c r="F20" s="402">
        <v>80000</v>
      </c>
      <c r="G20" s="402">
        <v>40000</v>
      </c>
      <c r="H20" s="402">
        <v>45000</v>
      </c>
      <c r="I20" s="402">
        <v>50000</v>
      </c>
      <c r="J20" s="382"/>
      <c r="K20" s="99" t="s">
        <v>204</v>
      </c>
      <c r="L20" s="378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89B74-1475-44B7-9E68-86C5F506025B}">
  <sheetPr codeName="Sheet139"/>
  <dimension ref="B2:P21"/>
  <sheetViews>
    <sheetView showGridLines="0" zoomScale="75" zoomScaleNormal="75" workbookViewId="0">
      <selection activeCell="F9" sqref="F9"/>
    </sheetView>
  </sheetViews>
  <sheetFormatPr defaultColWidth="9" defaultRowHeight="12.75" customHeight="1"/>
  <cols>
    <col min="1" max="3" width="2.59765625" style="202" customWidth="1"/>
    <col min="4" max="4" width="34.59765625" style="202" bestFit="1" customWidth="1"/>
    <col min="5" max="5" width="9.09765625" style="33" bestFit="1" customWidth="1"/>
    <col min="6" max="6" width="9.59765625" style="33" bestFit="1" customWidth="1"/>
    <col min="7" max="10" width="10.5" style="33" bestFit="1" customWidth="1"/>
    <col min="11" max="16384" width="9" style="202"/>
  </cols>
  <sheetData>
    <row r="2" spans="2:16" s="98" customFormat="1" ht="12.75" customHeight="1">
      <c r="B2" s="38"/>
      <c r="C2" s="38"/>
      <c r="D2" s="38"/>
      <c r="E2" s="38"/>
      <c r="F2" s="38"/>
      <c r="G2" s="38"/>
      <c r="H2" s="38"/>
      <c r="I2" s="38"/>
      <c r="J2" s="38"/>
      <c r="L2" s="383"/>
      <c r="N2" s="99"/>
    </row>
    <row r="3" spans="2:16" s="99" customFormat="1" ht="12.75" customHeight="1">
      <c r="B3" s="398" t="s">
        <v>73</v>
      </c>
      <c r="C3" s="398"/>
      <c r="D3" s="398"/>
      <c r="E3" s="32">
        <v>2019</v>
      </c>
      <c r="F3" s="32" t="s">
        <v>266</v>
      </c>
      <c r="G3" s="32" t="s">
        <v>267</v>
      </c>
      <c r="H3" s="32" t="s">
        <v>268</v>
      </c>
      <c r="I3" s="32" t="s">
        <v>269</v>
      </c>
      <c r="J3" s="32" t="s">
        <v>270</v>
      </c>
      <c r="K3" s="398"/>
      <c r="L3" s="378"/>
    </row>
    <row r="4" spans="2:16" s="98" customFormat="1" ht="12.75" customHeight="1">
      <c r="C4" s="98" t="s">
        <v>186</v>
      </c>
      <c r="E4" s="206">
        <f>'Caso Vegas - Tabela 10.5'!D8</f>
        <v>750000</v>
      </c>
      <c r="F4" s="206">
        <f>'Caso Vegas - Tabela 10.5'!E8</f>
        <v>948750</v>
      </c>
      <c r="G4" s="206">
        <f>'Caso Vegas - Tabela 10.5'!F8</f>
        <v>1366200.0000000002</v>
      </c>
      <c r="H4" s="206">
        <f>'Caso Vegas - Tabela 10.5'!G8</f>
        <v>1593900.0000000002</v>
      </c>
      <c r="I4" s="206">
        <f>'Caso Vegas - Tabela 10.5'!H8</f>
        <v>1589915.25</v>
      </c>
      <c r="J4" s="206">
        <f>'Caso Vegas - Tabela 10.5'!I8</f>
        <v>1589915.25</v>
      </c>
      <c r="L4" s="407">
        <f>F4/E4-1</f>
        <v>0.2649999999999999</v>
      </c>
      <c r="M4" s="407">
        <f t="shared" ref="M4:P4" si="0">G4/F4-1</f>
        <v>0.44000000000000017</v>
      </c>
      <c r="N4" s="407">
        <f t="shared" si="0"/>
        <v>0.16666666666666674</v>
      </c>
      <c r="O4" s="407">
        <f t="shared" si="0"/>
        <v>-2.5000000000001688E-3</v>
      </c>
      <c r="P4" s="407">
        <f t="shared" si="0"/>
        <v>0</v>
      </c>
    </row>
    <row r="5" spans="2:16" s="99" customFormat="1" ht="12.75" customHeight="1">
      <c r="C5" s="99" t="s">
        <v>120</v>
      </c>
      <c r="E5" s="208">
        <f>E4*(1-'Caso Vegas - Tabela 10.5'!D9)</f>
        <v>656250</v>
      </c>
      <c r="F5" s="208">
        <f>F4*(1-'Caso Vegas - Tabela 10.5'!E9)</f>
        <v>830156.25</v>
      </c>
      <c r="G5" s="208">
        <f>G4*(1-'Caso Vegas - Tabela 10.5'!F9)</f>
        <v>1195425.0000000002</v>
      </c>
      <c r="H5" s="208">
        <f>H4*(1-'Caso Vegas - Tabela 10.5'!G9)</f>
        <v>1394662.5000000002</v>
      </c>
      <c r="I5" s="208">
        <f>I4*(1-'Caso Vegas - Tabela 10.5'!H9)</f>
        <v>1391175.84375</v>
      </c>
      <c r="J5" s="208">
        <f>J4*(1-'Caso Vegas - Tabela 10.5'!I9)</f>
        <v>1391175.84375</v>
      </c>
      <c r="L5" s="378"/>
    </row>
    <row r="6" spans="2:16" s="98" customFormat="1" ht="12.75" customHeight="1">
      <c r="D6" s="98" t="s">
        <v>205</v>
      </c>
      <c r="E6" s="206">
        <f>'Caso Vegas - Tabela 10.5'!D11*'Caso Vegas - Tabela 10.5'!D3*'Caso Vegas - Tabela 10.5'!D5</f>
        <v>500000</v>
      </c>
      <c r="F6" s="206">
        <f>'Caso Vegas - Tabela 10.5'!E11*'Caso Vegas - Tabela 10.5'!E3*'Caso Vegas - Tabela 10.5'!E5</f>
        <v>718750</v>
      </c>
      <c r="G6" s="206">
        <f>'Caso Vegas - Tabela 10.5'!F11*'Caso Vegas - Tabela 10.5'!F3*'Caso Vegas - Tabela 10.5'!F5</f>
        <v>948750.00000000012</v>
      </c>
      <c r="H6" s="206">
        <f>'Caso Vegas - Tabela 10.5'!G11*'Caso Vegas - Tabela 10.5'!G3*'Caso Vegas - Tabela 10.5'!G5</f>
        <v>996187.50000000012</v>
      </c>
      <c r="I6" s="206">
        <f>'Caso Vegas - Tabela 10.5'!H11*'Caso Vegas - Tabela 10.5'!H3*'Caso Vegas - Tabela 10.5'!H5</f>
        <v>1045996.8750000001</v>
      </c>
      <c r="J6" s="206">
        <f>'Caso Vegas - Tabela 10.5'!I11*'Caso Vegas - Tabela 10.5'!I3*'Caso Vegas - Tabela 10.5'!I5</f>
        <v>1045996.8750000001</v>
      </c>
      <c r="L6" s="383"/>
    </row>
    <row r="7" spans="2:16" s="98" customFormat="1" ht="12.75" customHeight="1">
      <c r="C7" s="99" t="s">
        <v>15</v>
      </c>
      <c r="D7" s="99"/>
      <c r="E7" s="208">
        <f t="shared" ref="E7:J7" si="1">E5-E6</f>
        <v>156250</v>
      </c>
      <c r="F7" s="208">
        <f t="shared" si="1"/>
        <v>111406.25</v>
      </c>
      <c r="G7" s="208">
        <f t="shared" si="1"/>
        <v>246675.00000000012</v>
      </c>
      <c r="H7" s="208">
        <f t="shared" si="1"/>
        <v>398475.00000000012</v>
      </c>
      <c r="I7" s="208">
        <f t="shared" si="1"/>
        <v>345178.96874999988</v>
      </c>
      <c r="J7" s="208">
        <f t="shared" si="1"/>
        <v>345178.96874999988</v>
      </c>
      <c r="L7" s="383"/>
    </row>
    <row r="8" spans="2:16" s="418" customFormat="1" ht="12.75" customHeight="1">
      <c r="C8" s="419" t="s">
        <v>206</v>
      </c>
      <c r="D8" s="419"/>
      <c r="E8" s="370">
        <f t="shared" ref="E8:J8" si="2">E7/E5</f>
        <v>0.23809523809523808</v>
      </c>
      <c r="F8" s="370">
        <f t="shared" si="2"/>
        <v>0.13419913419913421</v>
      </c>
      <c r="G8" s="370">
        <f t="shared" si="2"/>
        <v>0.20634920634920639</v>
      </c>
      <c r="H8" s="370">
        <f t="shared" si="2"/>
        <v>0.28571428571428575</v>
      </c>
      <c r="I8" s="370">
        <f t="shared" si="2"/>
        <v>0.2481203007518796</v>
      </c>
      <c r="J8" s="370">
        <f t="shared" si="2"/>
        <v>0.2481203007518796</v>
      </c>
      <c r="L8" s="420"/>
    </row>
    <row r="9" spans="2:16" s="98" customFormat="1" ht="12.75" customHeight="1">
      <c r="D9" s="98" t="s">
        <v>207</v>
      </c>
      <c r="E9" s="206">
        <f>-'Caso Vegas - Tabela 10.7'!D4</f>
        <v>-20000</v>
      </c>
      <c r="F9" s="206">
        <f>-'Caso Vegas - Tabela 10.7'!E4</f>
        <v>-35000</v>
      </c>
      <c r="G9" s="206">
        <f>-'Caso Vegas - Tabela 10.7'!F4</f>
        <v>-43000</v>
      </c>
      <c r="H9" s="206">
        <f>-'Caso Vegas - Tabela 10.7'!G4</f>
        <v>-47000</v>
      </c>
      <c r="I9" s="206">
        <f>-'Caso Vegas - Tabela 10.7'!H4</f>
        <v>-51500</v>
      </c>
      <c r="J9" s="206">
        <f>-'Caso Vegas - Tabela 10.7'!I4</f>
        <v>-56500</v>
      </c>
      <c r="L9" s="383"/>
    </row>
    <row r="10" spans="2:16" s="98" customFormat="1" ht="12.75" customHeight="1">
      <c r="D10" s="98" t="s">
        <v>208</v>
      </c>
      <c r="E10" s="206">
        <f>-E5*'Caso Vegas - Tabela 10.5'!D13</f>
        <v>-32812.5</v>
      </c>
      <c r="F10" s="206">
        <f>-F5*'Caso Vegas - Tabela 10.5'!E13</f>
        <v>-41507.8125</v>
      </c>
      <c r="G10" s="206">
        <f>-G5*'Caso Vegas - Tabela 10.5'!F13</f>
        <v>-59771.250000000015</v>
      </c>
      <c r="H10" s="206">
        <f>-H5*'Caso Vegas - Tabela 10.5'!G13</f>
        <v>-69733.125000000015</v>
      </c>
      <c r="I10" s="206">
        <f>-I5*'Caso Vegas - Tabela 10.5'!H13</f>
        <v>-69558.792187500003</v>
      </c>
      <c r="J10" s="206">
        <f>-J5*'Caso Vegas - Tabela 10.5'!I13</f>
        <v>-69558.792187500003</v>
      </c>
      <c r="L10" s="383"/>
    </row>
    <row r="11" spans="2:16" s="98" customFormat="1" ht="12.75" customHeight="1">
      <c r="D11" s="98" t="s">
        <v>209</v>
      </c>
      <c r="E11" s="206">
        <v>-80000</v>
      </c>
      <c r="F11" s="206">
        <f>E11*(1+'Caso Vegas - Tabela 10.5'!E14)</f>
        <v>-100000</v>
      </c>
      <c r="G11" s="206">
        <f>F11*(1+'Caso Vegas - Tabela 10.5'!F14)</f>
        <v>-130000</v>
      </c>
      <c r="H11" s="206">
        <f>G11*(1+'Caso Vegas - Tabela 10.5'!G14)</f>
        <v>-136500</v>
      </c>
      <c r="I11" s="206">
        <f>H11*(1+'Caso Vegas - Tabela 10.5'!H14)</f>
        <v>-143325</v>
      </c>
      <c r="J11" s="206">
        <f>I11*(1+'Caso Vegas - Tabela 10.5'!I14)</f>
        <v>-143325</v>
      </c>
      <c r="L11" s="383"/>
    </row>
    <row r="12" spans="2:16" s="99" customFormat="1" ht="12.75" customHeight="1">
      <c r="C12" s="99" t="s">
        <v>210</v>
      </c>
      <c r="E12" s="208">
        <f t="shared" ref="E12:J12" si="3">E7+E9+E10+E11</f>
        <v>23437.5</v>
      </c>
      <c r="F12" s="208">
        <f t="shared" si="3"/>
        <v>-65101.5625</v>
      </c>
      <c r="G12" s="208">
        <f t="shared" si="3"/>
        <v>13903.750000000116</v>
      </c>
      <c r="H12" s="208">
        <f t="shared" si="3"/>
        <v>145241.87500000012</v>
      </c>
      <c r="I12" s="208">
        <f t="shared" si="3"/>
        <v>80795.176562499895</v>
      </c>
      <c r="J12" s="208">
        <f t="shared" si="3"/>
        <v>75795.176562499895</v>
      </c>
      <c r="L12" s="378">
        <f>200/18</f>
        <v>11.111111111111111</v>
      </c>
    </row>
    <row r="13" spans="2:16" s="99" customFormat="1" ht="12.75" customHeight="1">
      <c r="C13" s="99" t="s">
        <v>211</v>
      </c>
      <c r="E13" s="208">
        <f t="shared" ref="E13:J13" si="4">E12-E9</f>
        <v>43437.5</v>
      </c>
      <c r="F13" s="208">
        <f t="shared" si="4"/>
        <v>-30101.5625</v>
      </c>
      <c r="G13" s="208">
        <f t="shared" si="4"/>
        <v>56903.750000000116</v>
      </c>
      <c r="H13" s="208">
        <f t="shared" si="4"/>
        <v>192241.87500000012</v>
      </c>
      <c r="I13" s="208">
        <f t="shared" si="4"/>
        <v>132295.1765624999</v>
      </c>
      <c r="J13" s="208">
        <f t="shared" si="4"/>
        <v>132295.1765624999</v>
      </c>
      <c r="L13" s="378">
        <f>'Caso Vegas - Tabela 10.9'!D11/E13</f>
        <v>7.0671130174205876</v>
      </c>
    </row>
    <row r="14" spans="2:16" s="418" customFormat="1" ht="12.75" customHeight="1">
      <c r="C14" s="419" t="s">
        <v>212</v>
      </c>
      <c r="D14" s="419"/>
      <c r="E14" s="370">
        <f t="shared" ref="E14:J14" si="5">E13/E5</f>
        <v>6.6190476190476188E-2</v>
      </c>
      <c r="F14" s="370">
        <f t="shared" si="5"/>
        <v>-3.6260116694899307E-2</v>
      </c>
      <c r="G14" s="370">
        <f t="shared" si="5"/>
        <v>4.7601271514315084E-2</v>
      </c>
      <c r="H14" s="370">
        <f t="shared" si="5"/>
        <v>0.13784114436288356</v>
      </c>
      <c r="I14" s="370">
        <f t="shared" si="5"/>
        <v>9.5095941434614126E-2</v>
      </c>
      <c r="J14" s="370">
        <f t="shared" si="5"/>
        <v>9.5095941434614126E-2</v>
      </c>
      <c r="L14" s="420"/>
    </row>
    <row r="15" spans="2:16" s="98" customFormat="1" ht="12.75" customHeight="1">
      <c r="D15" s="98" t="s">
        <v>213</v>
      </c>
      <c r="E15" s="206">
        <f t="shared" ref="E15:J15" si="6">-E12*34%</f>
        <v>-7968.7500000000009</v>
      </c>
      <c r="F15" s="206">
        <f t="shared" si="6"/>
        <v>22134.53125</v>
      </c>
      <c r="G15" s="206">
        <f t="shared" si="6"/>
        <v>-4727.2750000000397</v>
      </c>
      <c r="H15" s="206">
        <f t="shared" si="6"/>
        <v>-49382.237500000047</v>
      </c>
      <c r="I15" s="206">
        <f t="shared" si="6"/>
        <v>-27470.360031249966</v>
      </c>
      <c r="J15" s="206">
        <f t="shared" si="6"/>
        <v>-25770.360031249966</v>
      </c>
      <c r="L15" s="383"/>
    </row>
    <row r="16" spans="2:16" s="99" customFormat="1" ht="12.75" customHeight="1">
      <c r="C16" s="99" t="s">
        <v>214</v>
      </c>
      <c r="E16" s="208">
        <f t="shared" ref="E16:J16" si="7">+E12+E15</f>
        <v>15468.75</v>
      </c>
      <c r="F16" s="208">
        <f t="shared" si="7"/>
        <v>-42967.03125</v>
      </c>
      <c r="G16" s="208">
        <f t="shared" si="7"/>
        <v>9176.4750000000768</v>
      </c>
      <c r="H16" s="208">
        <f t="shared" si="7"/>
        <v>95859.63750000007</v>
      </c>
      <c r="I16" s="208">
        <f t="shared" si="7"/>
        <v>53324.816531249933</v>
      </c>
      <c r="J16" s="208">
        <f t="shared" si="7"/>
        <v>50024.816531249933</v>
      </c>
      <c r="K16" s="98"/>
      <c r="L16" s="383"/>
      <c r="M16" s="98"/>
    </row>
    <row r="17" spans="2:13" s="99" customFormat="1" ht="12.75" customHeight="1">
      <c r="E17" s="417"/>
      <c r="F17" s="417"/>
      <c r="G17" s="417"/>
      <c r="H17" s="417"/>
      <c r="I17" s="417"/>
      <c r="J17" s="417"/>
      <c r="K17" s="98"/>
      <c r="L17" s="383"/>
      <c r="M17" s="98"/>
    </row>
    <row r="18" spans="2:13" s="99" customFormat="1" ht="12.75" customHeight="1">
      <c r="D18" s="98" t="s">
        <v>50</v>
      </c>
      <c r="E18" s="206">
        <f>-'Caso Vegas - Tabela 10.8'!C36</f>
        <v>-11512.000000000007</v>
      </c>
      <c r="F18" s="206">
        <f>-'Caso Vegas - Tabela 10.8'!D36</f>
        <v>-19309.436884648494</v>
      </c>
      <c r="G18" s="206">
        <f>-'Caso Vegas - Tabela 10.8'!E36</f>
        <v>-24020.872689102722</v>
      </c>
      <c r="H18" s="206">
        <f>-'Caso Vegas - Tabela 10.8'!F36</f>
        <v>-25041.417340638898</v>
      </c>
      <c r="I18" s="206">
        <f>-'Caso Vegas - Tabela 10.8'!G36</f>
        <v>-24646.083644731305</v>
      </c>
      <c r="J18" s="206">
        <f>-'Caso Vegas - Tabela 10.8'!H36</f>
        <v>-24275.591826039403</v>
      </c>
      <c r="K18" s="98"/>
      <c r="L18" s="383"/>
      <c r="M18" s="98"/>
    </row>
    <row r="19" spans="2:13" s="99" customFormat="1" ht="12.75" customHeight="1">
      <c r="C19" s="99" t="s">
        <v>25</v>
      </c>
      <c r="E19" s="208">
        <f t="shared" ref="E19:J19" si="8">E12+E18</f>
        <v>11925.499999999993</v>
      </c>
      <c r="F19" s="208">
        <f t="shared" si="8"/>
        <v>-84410.999384648487</v>
      </c>
      <c r="G19" s="208">
        <f t="shared" si="8"/>
        <v>-10117.122689102605</v>
      </c>
      <c r="H19" s="208">
        <f t="shared" si="8"/>
        <v>120200.45765936121</v>
      </c>
      <c r="I19" s="208">
        <f t="shared" si="8"/>
        <v>56149.09291776859</v>
      </c>
      <c r="J19" s="208">
        <f t="shared" si="8"/>
        <v>51519.584736460492</v>
      </c>
      <c r="K19" s="98"/>
      <c r="L19" s="383"/>
      <c r="M19" s="98"/>
    </row>
    <row r="20" spans="2:13" s="99" customFormat="1" ht="12.75" customHeight="1">
      <c r="B20" s="98"/>
      <c r="C20" s="98"/>
      <c r="D20" s="98" t="s">
        <v>215</v>
      </c>
      <c r="E20" s="206">
        <f t="shared" ref="E20:J20" si="9">E19*-34%</f>
        <v>-4054.6699999999978</v>
      </c>
      <c r="F20" s="206">
        <f t="shared" si="9"/>
        <v>28699.739790780488</v>
      </c>
      <c r="G20" s="206">
        <f t="shared" si="9"/>
        <v>3439.8217142948861</v>
      </c>
      <c r="H20" s="206">
        <f t="shared" si="9"/>
        <v>-40868.155604182815</v>
      </c>
      <c r="I20" s="206">
        <f t="shared" si="9"/>
        <v>-19090.691592041323</v>
      </c>
      <c r="J20" s="206">
        <f t="shared" si="9"/>
        <v>-17516.65881039657</v>
      </c>
      <c r="K20" s="98"/>
      <c r="L20" s="383"/>
      <c r="M20" s="98"/>
    </row>
    <row r="21" spans="2:13" s="99" customFormat="1" ht="12.75" customHeight="1">
      <c r="C21" s="99" t="s">
        <v>216</v>
      </c>
      <c r="E21" s="208">
        <f t="shared" ref="E21:J21" si="10">E19+E20</f>
        <v>7870.8299999999945</v>
      </c>
      <c r="F21" s="208">
        <f t="shared" si="10"/>
        <v>-55711.259593868002</v>
      </c>
      <c r="G21" s="208">
        <f t="shared" si="10"/>
        <v>-6677.3009748077193</v>
      </c>
      <c r="H21" s="208">
        <f t="shared" si="10"/>
        <v>79332.302055178399</v>
      </c>
      <c r="I21" s="208">
        <f t="shared" si="10"/>
        <v>37058.401325727267</v>
      </c>
      <c r="J21" s="208">
        <f t="shared" si="10"/>
        <v>34002.925926063923</v>
      </c>
      <c r="K21" s="98"/>
      <c r="L21" s="383"/>
      <c r="M21" s="98"/>
    </row>
  </sheetData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A364C-9FB1-46F5-B1B5-83096A78BDEB}">
  <sheetPr codeName="Sheet140"/>
  <dimension ref="B2:L23"/>
  <sheetViews>
    <sheetView showGridLines="0" zoomScale="66" zoomScaleNormal="66" workbookViewId="0">
      <selection activeCell="M22" sqref="M22"/>
    </sheetView>
  </sheetViews>
  <sheetFormatPr defaultColWidth="8.59765625" defaultRowHeight="12.75" customHeight="1"/>
  <cols>
    <col min="1" max="1" width="8.59765625" style="202"/>
    <col min="2" max="2" width="2.59765625" style="202" customWidth="1"/>
    <col min="3" max="3" width="35.3984375" style="202" bestFit="1" customWidth="1"/>
    <col min="4" max="4" width="9.09765625" style="33" bestFit="1" customWidth="1"/>
    <col min="5" max="9" width="9.59765625" style="33" bestFit="1" customWidth="1"/>
    <col min="10" max="16384" width="8.59765625" style="202"/>
  </cols>
  <sheetData>
    <row r="2" spans="2:12" s="99" customFormat="1" ht="12.75" customHeight="1">
      <c r="B2" s="398" t="s">
        <v>49</v>
      </c>
      <c r="C2" s="398"/>
      <c r="D2" s="32">
        <v>2019</v>
      </c>
      <c r="E2" s="32" t="s">
        <v>266</v>
      </c>
      <c r="F2" s="32" t="s">
        <v>267</v>
      </c>
      <c r="G2" s="32" t="s">
        <v>268</v>
      </c>
      <c r="H2" s="32" t="s">
        <v>269</v>
      </c>
      <c r="I2" s="32" t="s">
        <v>270</v>
      </c>
      <c r="J2" s="398"/>
      <c r="K2" s="398"/>
    </row>
    <row r="3" spans="2:12" s="98" customFormat="1" ht="12.75" customHeight="1">
      <c r="C3" s="105" t="s">
        <v>214</v>
      </c>
      <c r="D3" s="208">
        <f>+'Caso Vegas - Tabela 10.6'!E16</f>
        <v>15468.75</v>
      </c>
      <c r="E3" s="208">
        <f>+'Caso Vegas - Tabela 10.6'!F16</f>
        <v>-42967.03125</v>
      </c>
      <c r="F3" s="208">
        <f>+'Caso Vegas - Tabela 10.6'!G16</f>
        <v>9176.4750000000768</v>
      </c>
      <c r="G3" s="208">
        <f>+'Caso Vegas - Tabela 10.6'!H16</f>
        <v>95859.63750000007</v>
      </c>
      <c r="H3" s="208">
        <f>+'Caso Vegas - Tabela 10.6'!I16</f>
        <v>53324.816531249933</v>
      </c>
      <c r="I3" s="208">
        <f>+'Caso Vegas - Tabela 10.6'!J16</f>
        <v>50024.816531249933</v>
      </c>
      <c r="K3" s="383"/>
    </row>
    <row r="4" spans="2:12" s="98" customFormat="1" ht="12.75" customHeight="1">
      <c r="C4" s="104" t="s">
        <v>217</v>
      </c>
      <c r="D4" s="206">
        <f>'Caso Vegas - Tabela 10.5'!D18*D11</f>
        <v>20000</v>
      </c>
      <c r="E4" s="206">
        <f>'Caso Vegas - Tabela 10.5'!E18*E11</f>
        <v>35000</v>
      </c>
      <c r="F4" s="206">
        <f>'Caso Vegas - Tabela 10.5'!F18*F11</f>
        <v>43000</v>
      </c>
      <c r="G4" s="206">
        <f>'Caso Vegas - Tabela 10.5'!G18*G11</f>
        <v>47000</v>
      </c>
      <c r="H4" s="206">
        <f>'Caso Vegas - Tabela 10.5'!H18*H11</f>
        <v>51500</v>
      </c>
      <c r="I4" s="206">
        <f>'Caso Vegas - Tabela 10.5'!I18*I11</f>
        <v>56500</v>
      </c>
      <c r="K4" s="383"/>
    </row>
    <row r="5" spans="2:12" s="98" customFormat="1" ht="12.75" customHeight="1">
      <c r="C5" s="406" t="s">
        <v>218</v>
      </c>
      <c r="D5" s="206">
        <v>-8000</v>
      </c>
      <c r="E5" s="206">
        <f t="shared" ref="E5:I6" si="0">-(E10-D10)</f>
        <v>-21738.28125</v>
      </c>
      <c r="F5" s="206">
        <f t="shared" si="0"/>
        <v>-45658.593750000029</v>
      </c>
      <c r="G5" s="206">
        <f t="shared" si="0"/>
        <v>-24904.6875</v>
      </c>
      <c r="H5" s="206">
        <f t="shared" si="0"/>
        <v>435.8320312500291</v>
      </c>
      <c r="I5" s="206">
        <f t="shared" si="0"/>
        <v>0</v>
      </c>
      <c r="K5" s="383"/>
    </row>
    <row r="6" spans="2:12" s="98" customFormat="1" ht="12.75" customHeight="1">
      <c r="C6" s="104" t="s">
        <v>219</v>
      </c>
      <c r="D6" s="206">
        <v>-15000</v>
      </c>
      <c r="E6" s="206">
        <f t="shared" si="0"/>
        <v>-150000</v>
      </c>
      <c r="F6" s="206">
        <f t="shared" si="0"/>
        <v>-80000</v>
      </c>
      <c r="G6" s="206">
        <f t="shared" si="0"/>
        <v>-40000</v>
      </c>
      <c r="H6" s="206">
        <f t="shared" si="0"/>
        <v>-45000</v>
      </c>
      <c r="I6" s="206">
        <f t="shared" si="0"/>
        <v>-50000</v>
      </c>
      <c r="K6" s="383"/>
    </row>
    <row r="7" spans="2:12" s="99" customFormat="1" ht="12.75" customHeight="1">
      <c r="C7" s="105" t="s">
        <v>220</v>
      </c>
      <c r="D7" s="208">
        <f t="shared" ref="D7:I7" si="1">+D3+D4+D5+D6</f>
        <v>12468.75</v>
      </c>
      <c r="E7" s="208">
        <f t="shared" si="1"/>
        <v>-179705.3125</v>
      </c>
      <c r="F7" s="208">
        <f t="shared" si="1"/>
        <v>-73482.118749999951</v>
      </c>
      <c r="G7" s="208">
        <f t="shared" si="1"/>
        <v>77954.95000000007</v>
      </c>
      <c r="H7" s="208">
        <f t="shared" si="1"/>
        <v>60260.648562499962</v>
      </c>
      <c r="I7" s="208">
        <f t="shared" si="1"/>
        <v>56524.816531249933</v>
      </c>
      <c r="J7" s="98"/>
      <c r="K7" s="383"/>
      <c r="L7" s="98"/>
    </row>
    <row r="8" spans="2:12" s="98" customFormat="1" ht="12.75" customHeight="1">
      <c r="D8" s="36"/>
      <c r="E8" s="36"/>
      <c r="F8" s="36"/>
      <c r="G8" s="36"/>
      <c r="H8" s="36"/>
      <c r="I8" s="36"/>
      <c r="K8" s="383"/>
    </row>
    <row r="9" spans="2:12" s="99" customFormat="1" ht="12.75" customHeight="1">
      <c r="B9" s="398" t="s">
        <v>221</v>
      </c>
      <c r="C9" s="398"/>
      <c r="D9" s="427">
        <f>+D2</f>
        <v>2019</v>
      </c>
      <c r="E9" s="427">
        <f>+D9+1</f>
        <v>2020</v>
      </c>
      <c r="F9" s="427">
        <f>+E9+1</f>
        <v>2021</v>
      </c>
      <c r="G9" s="427">
        <f>+F9+1</f>
        <v>2022</v>
      </c>
      <c r="H9" s="427">
        <f>+G9+1</f>
        <v>2023</v>
      </c>
      <c r="I9" s="427">
        <f>+H9+1</f>
        <v>2024</v>
      </c>
      <c r="K9" s="378"/>
    </row>
    <row r="10" spans="2:12" s="99" customFormat="1" ht="12.75" customHeight="1">
      <c r="C10" s="428" t="s">
        <v>28</v>
      </c>
      <c r="D10" s="208">
        <f>'Caso Vegas - Tabela 10.6'!E5*'Caso Vegas - Tabela 10.5'!D19</f>
        <v>82031.25</v>
      </c>
      <c r="E10" s="208">
        <f>'Caso Vegas - Tabela 10.6'!F5*'Caso Vegas - Tabela 10.5'!E19</f>
        <v>103769.53125</v>
      </c>
      <c r="F10" s="208">
        <f>'Caso Vegas - Tabela 10.6'!G5*'Caso Vegas - Tabela 10.5'!F19</f>
        <v>149428.12500000003</v>
      </c>
      <c r="G10" s="208">
        <f>'Caso Vegas - Tabela 10.6'!H5*'Caso Vegas - Tabela 10.5'!G19</f>
        <v>174332.81250000003</v>
      </c>
      <c r="H10" s="208">
        <f>'Caso Vegas - Tabela 10.6'!I5*'Caso Vegas - Tabela 10.5'!H19</f>
        <v>173896.98046875</v>
      </c>
      <c r="I10" s="208">
        <f>'Caso Vegas - Tabela 10.6'!J5*'Caso Vegas - Tabela 10.5'!I19</f>
        <v>173896.98046875</v>
      </c>
      <c r="K10" s="378"/>
    </row>
    <row r="11" spans="2:12" s="98" customFormat="1" ht="12.75" customHeight="1">
      <c r="C11" s="104" t="s">
        <v>222</v>
      </c>
      <c r="D11" s="206">
        <v>200000</v>
      </c>
      <c r="E11" s="206">
        <f>D11+'Caso Vegas - Tabela 10.5'!E20</f>
        <v>350000</v>
      </c>
      <c r="F11" s="206">
        <f>E11+'Caso Vegas - Tabela 10.5'!F20</f>
        <v>430000</v>
      </c>
      <c r="G11" s="206">
        <f>F11+'Caso Vegas - Tabela 10.5'!G20</f>
        <v>470000</v>
      </c>
      <c r="H11" s="206">
        <f>G11+'Caso Vegas - Tabela 10.5'!H20</f>
        <v>515000</v>
      </c>
      <c r="I11" s="206">
        <f>H11+'Caso Vegas - Tabela 10.5'!I20</f>
        <v>565000</v>
      </c>
      <c r="K11" s="383">
        <f>225*2</f>
        <v>450</v>
      </c>
    </row>
    <row r="12" spans="2:12" s="98" customFormat="1" ht="12.75" customHeight="1">
      <c r="C12" s="104" t="s">
        <v>223</v>
      </c>
      <c r="D12" s="206">
        <v>-80000</v>
      </c>
      <c r="E12" s="206">
        <f>D12+'Caso Vegas - Tabela 10.6'!F9</f>
        <v>-115000</v>
      </c>
      <c r="F12" s="206">
        <f>E12+'Caso Vegas - Tabela 10.6'!G9</f>
        <v>-158000</v>
      </c>
      <c r="G12" s="206">
        <f>F12+'Caso Vegas - Tabela 10.6'!H9</f>
        <v>-205000</v>
      </c>
      <c r="H12" s="206">
        <f>G12+'Caso Vegas - Tabela 10.6'!I9</f>
        <v>-256500</v>
      </c>
      <c r="I12" s="206">
        <f>H12+'Caso Vegas - Tabela 10.6'!J9</f>
        <v>-313000</v>
      </c>
      <c r="K12" s="383"/>
    </row>
    <row r="13" spans="2:12" s="99" customFormat="1" ht="12.75" customHeight="1">
      <c r="C13" s="105" t="s">
        <v>224</v>
      </c>
      <c r="D13" s="208">
        <f t="shared" ref="D13:I13" si="2">+D11+D12</f>
        <v>120000</v>
      </c>
      <c r="E13" s="208">
        <f t="shared" si="2"/>
        <v>235000</v>
      </c>
      <c r="F13" s="208">
        <f t="shared" si="2"/>
        <v>272000</v>
      </c>
      <c r="G13" s="208">
        <f t="shared" si="2"/>
        <v>265000</v>
      </c>
      <c r="H13" s="208">
        <f t="shared" si="2"/>
        <v>258500</v>
      </c>
      <c r="I13" s="208">
        <f t="shared" si="2"/>
        <v>252000</v>
      </c>
      <c r="K13" s="378"/>
    </row>
    <row r="14" spans="2:12" s="99" customFormat="1" ht="12.75" customHeight="1">
      <c r="C14" s="105" t="s">
        <v>225</v>
      </c>
      <c r="D14" s="208">
        <f t="shared" ref="D14:I14" si="3">+D10+D13</f>
        <v>202031.25</v>
      </c>
      <c r="E14" s="208">
        <f t="shared" si="3"/>
        <v>338769.53125</v>
      </c>
      <c r="F14" s="208">
        <f t="shared" si="3"/>
        <v>421428.125</v>
      </c>
      <c r="G14" s="208">
        <f t="shared" si="3"/>
        <v>439332.8125</v>
      </c>
      <c r="H14" s="208">
        <f t="shared" si="3"/>
        <v>432396.98046875</v>
      </c>
      <c r="I14" s="208">
        <f t="shared" si="3"/>
        <v>425896.98046875</v>
      </c>
      <c r="K14" s="378"/>
    </row>
    <row r="15" spans="2:12" s="99" customFormat="1" ht="12.75" customHeight="1">
      <c r="D15" s="417"/>
      <c r="E15" s="417"/>
      <c r="F15" s="417"/>
      <c r="G15" s="417"/>
      <c r="H15" s="417"/>
      <c r="I15" s="417"/>
      <c r="K15" s="378"/>
    </row>
    <row r="16" spans="2:12" s="99" customFormat="1" ht="12.75" customHeight="1">
      <c r="B16" s="398" t="s">
        <v>226</v>
      </c>
      <c r="C16" s="398"/>
      <c r="D16" s="427">
        <f>+D9</f>
        <v>2019</v>
      </c>
      <c r="E16" s="427">
        <f>+D16+1</f>
        <v>2020</v>
      </c>
      <c r="F16" s="427">
        <f>+E16+1</f>
        <v>2021</v>
      </c>
      <c r="G16" s="427">
        <f>+F16+1</f>
        <v>2022</v>
      </c>
      <c r="H16" s="427">
        <f>+G16+1</f>
        <v>2023</v>
      </c>
      <c r="I16" s="427">
        <f>+H16+1</f>
        <v>2024</v>
      </c>
      <c r="K16" s="378"/>
    </row>
    <row r="17" spans="3:11" s="99" customFormat="1" ht="12.75" customHeight="1">
      <c r="C17" s="428" t="s">
        <v>227</v>
      </c>
      <c r="D17" s="208">
        <f>D21-D19</f>
        <v>102031.25</v>
      </c>
      <c r="E17" s="208">
        <f>E21*E18</f>
        <v>171087.7833768368</v>
      </c>
      <c r="F17" s="208">
        <f>F21*F18</f>
        <v>212832.6106921887</v>
      </c>
      <c r="G17" s="208">
        <f>G21*G18</f>
        <v>221874.96253866973</v>
      </c>
      <c r="H17" s="208">
        <f>H21*H18</f>
        <v>218372.17961801525</v>
      </c>
      <c r="I17" s="208">
        <f>I21*I18</f>
        <v>215089.50367060612</v>
      </c>
      <c r="K17" s="378"/>
    </row>
    <row r="18" spans="3:11" s="98" customFormat="1" ht="12.75" customHeight="1">
      <c r="C18" s="104" t="s">
        <v>228</v>
      </c>
      <c r="D18" s="57">
        <f>D17/D21</f>
        <v>0.50502706883217319</v>
      </c>
      <c r="E18" s="57">
        <f>D18</f>
        <v>0.50502706883217319</v>
      </c>
      <c r="F18" s="57">
        <f>E18</f>
        <v>0.50502706883217319</v>
      </c>
      <c r="G18" s="57">
        <f>F18</f>
        <v>0.50502706883217319</v>
      </c>
      <c r="H18" s="57">
        <f>G18</f>
        <v>0.50502706883217319</v>
      </c>
      <c r="I18" s="57">
        <f>H18</f>
        <v>0.50502706883217319</v>
      </c>
      <c r="K18" s="383"/>
    </row>
    <row r="19" spans="3:11" s="99" customFormat="1" ht="12.75" customHeight="1">
      <c r="C19" s="105" t="s">
        <v>30</v>
      </c>
      <c r="D19" s="208">
        <v>100000</v>
      </c>
      <c r="E19" s="208">
        <f>E20*E21</f>
        <v>167681.7478731632</v>
      </c>
      <c r="F19" s="208">
        <f>F20*F21</f>
        <v>208595.5143078113</v>
      </c>
      <c r="G19" s="208">
        <f>G20*G21</f>
        <v>217457.84996133024</v>
      </c>
      <c r="H19" s="208">
        <f>H20*H21</f>
        <v>214024.80085073473</v>
      </c>
      <c r="I19" s="208">
        <f>I20*I21</f>
        <v>210807.47679814385</v>
      </c>
      <c r="K19" s="378"/>
    </row>
    <row r="20" spans="3:11" s="99" customFormat="1" ht="12.75" customHeight="1">
      <c r="C20" s="104" t="s">
        <v>229</v>
      </c>
      <c r="D20" s="57">
        <f>D19/D21</f>
        <v>0.49497293116782676</v>
      </c>
      <c r="E20" s="57">
        <f>D20</f>
        <v>0.49497293116782676</v>
      </c>
      <c r="F20" s="57">
        <f>E20</f>
        <v>0.49497293116782676</v>
      </c>
      <c r="G20" s="57">
        <f>F20</f>
        <v>0.49497293116782676</v>
      </c>
      <c r="H20" s="57">
        <f>G20</f>
        <v>0.49497293116782676</v>
      </c>
      <c r="I20" s="57">
        <f>H20</f>
        <v>0.49497293116782676</v>
      </c>
      <c r="K20" s="378"/>
    </row>
    <row r="21" spans="3:11" s="99" customFormat="1" ht="12.75" customHeight="1">
      <c r="C21" s="105" t="s">
        <v>230</v>
      </c>
      <c r="D21" s="208">
        <f t="shared" ref="D21:I21" si="4">D14</f>
        <v>202031.25</v>
      </c>
      <c r="E21" s="208">
        <f t="shared" si="4"/>
        <v>338769.53125</v>
      </c>
      <c r="F21" s="208">
        <f t="shared" si="4"/>
        <v>421428.125</v>
      </c>
      <c r="G21" s="208">
        <f t="shared" si="4"/>
        <v>439332.8125</v>
      </c>
      <c r="H21" s="208">
        <f t="shared" si="4"/>
        <v>432396.98046875</v>
      </c>
      <c r="I21" s="208">
        <f t="shared" si="4"/>
        <v>425896.98046875</v>
      </c>
      <c r="K21" s="378"/>
    </row>
    <row r="22" spans="3:11" s="99" customFormat="1" ht="12.75" customHeight="1">
      <c r="D22" s="413"/>
      <c r="E22" s="413"/>
      <c r="F22" s="413"/>
      <c r="G22" s="413"/>
      <c r="H22" s="413"/>
      <c r="I22" s="413"/>
      <c r="K22" s="378"/>
    </row>
    <row r="23" spans="3:11" ht="12.75" customHeight="1">
      <c r="C23" s="99"/>
      <c r="D23" s="35"/>
      <c r="E23" s="35"/>
      <c r="F23" s="35"/>
      <c r="G23" s="35"/>
      <c r="H23" s="35"/>
      <c r="I23" s="35"/>
    </row>
  </sheetData>
  <pageMargins left="0.511811024" right="0.511811024" top="0.78740157499999996" bottom="0.78740157499999996" header="0.31496062000000002" footer="0.31496062000000002"/>
  <ignoredErrors>
    <ignoredError sqref="E19:I19" formula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4B2C3-F56E-4680-B4AA-146A10186BE4}">
  <sheetPr codeName="Sheet141">
    <pageSetUpPr fitToPage="1"/>
  </sheetPr>
  <dimension ref="B2:X36"/>
  <sheetViews>
    <sheetView showGridLines="0" zoomScale="73" zoomScaleNormal="73" zoomScalePageLayoutView="150" workbookViewId="0">
      <selection activeCell="Q27" sqref="Q27"/>
    </sheetView>
  </sheetViews>
  <sheetFormatPr defaultColWidth="7.69921875" defaultRowHeight="12.75" customHeight="1"/>
  <cols>
    <col min="1" max="1" width="7.69921875" style="98" customWidth="1"/>
    <col min="2" max="2" width="25.19921875" style="98" customWidth="1"/>
    <col min="3" max="3" width="10.3984375" style="98" bestFit="1" customWidth="1"/>
    <col min="4" max="4" width="11.59765625" style="98" bestFit="1" customWidth="1"/>
    <col min="5" max="8" width="9.3984375" style="98" bestFit="1" customWidth="1"/>
    <col min="9" max="9" width="17" style="98" customWidth="1"/>
    <col min="10" max="10" width="9.3984375" style="98" customWidth="1"/>
    <col min="11" max="11" width="7.69921875" style="98"/>
    <col min="12" max="13" width="2.59765625" style="98" customWidth="1"/>
    <col min="14" max="14" width="24" style="98" bestFit="1" customWidth="1"/>
    <col min="15" max="19" width="8.8984375" style="38" customWidth="1"/>
    <col min="20" max="21" width="2.59765625" style="98" customWidth="1"/>
    <col min="22" max="23" width="7.69921875" style="98"/>
    <col min="24" max="24" width="7.69921875" style="38"/>
    <col min="25" max="16384" width="7.69921875" style="98"/>
  </cols>
  <sheetData>
    <row r="2" spans="2:24" ht="12.75" customHeight="1">
      <c r="B2" s="660" t="s">
        <v>153</v>
      </c>
      <c r="C2" s="661"/>
      <c r="D2" s="661"/>
      <c r="E2" s="661"/>
      <c r="F2" s="661"/>
      <c r="G2" s="662"/>
      <c r="I2" s="660" t="s">
        <v>71</v>
      </c>
      <c r="J2" s="662"/>
      <c r="L2" s="376"/>
      <c r="M2" s="376" t="s">
        <v>244</v>
      </c>
      <c r="U2" s="376" t="s">
        <v>251</v>
      </c>
    </row>
    <row r="3" spans="2:24" ht="12.75" customHeight="1">
      <c r="B3" s="429"/>
      <c r="G3" s="430"/>
      <c r="I3" s="429"/>
      <c r="J3" s="430"/>
    </row>
    <row r="4" spans="2:24" s="99" customFormat="1" ht="12.75" customHeight="1">
      <c r="B4" s="455" t="s">
        <v>60</v>
      </c>
      <c r="C4" s="395" t="s">
        <v>52</v>
      </c>
      <c r="D4" s="663" t="s">
        <v>154</v>
      </c>
      <c r="E4" s="663"/>
      <c r="F4" s="663"/>
      <c r="G4" s="448" t="s">
        <v>155</v>
      </c>
      <c r="I4" s="455" t="s">
        <v>156</v>
      </c>
      <c r="J4" s="456"/>
      <c r="M4" s="98"/>
      <c r="N4" s="431" t="s">
        <v>32</v>
      </c>
      <c r="O4" s="432" t="s">
        <v>52</v>
      </c>
      <c r="P4" s="432" t="s">
        <v>250</v>
      </c>
      <c r="Q4" s="432" t="s">
        <v>246</v>
      </c>
      <c r="R4" s="432" t="s">
        <v>247</v>
      </c>
      <c r="S4" s="432" t="s">
        <v>155</v>
      </c>
      <c r="T4" s="38"/>
      <c r="V4" s="431" t="s">
        <v>162</v>
      </c>
      <c r="W4" s="431"/>
      <c r="X4" s="432"/>
    </row>
    <row r="5" spans="2:24" ht="12.75" customHeight="1">
      <c r="B5" s="429"/>
      <c r="G5" s="430"/>
      <c r="I5" s="429"/>
      <c r="J5" s="430"/>
      <c r="N5" s="98" t="s">
        <v>157</v>
      </c>
      <c r="O5" s="38">
        <f>C6</f>
        <v>82</v>
      </c>
      <c r="P5" s="37">
        <f>D6</f>
        <v>0.08</v>
      </c>
      <c r="Q5" s="37">
        <f t="shared" ref="Q5:Q6" si="0">E6</f>
        <v>1.35</v>
      </c>
      <c r="R5" s="37">
        <f t="shared" ref="R5:R6" si="1">F6</f>
        <v>0.10800000000000001</v>
      </c>
      <c r="S5" s="426">
        <f>G6</f>
        <v>8.8560000000000016</v>
      </c>
      <c r="V5" s="98" t="s">
        <v>158</v>
      </c>
      <c r="X5" s="37">
        <f>J6</f>
        <v>0.03</v>
      </c>
    </row>
    <row r="6" spans="2:24" ht="12.75" customHeight="1">
      <c r="B6" s="429" t="s">
        <v>157</v>
      </c>
      <c r="C6" s="98">
        <v>82</v>
      </c>
      <c r="D6" s="433">
        <v>0.08</v>
      </c>
      <c r="E6" s="434">
        <v>1.35</v>
      </c>
      <c r="F6" s="457">
        <f>D6*E6</f>
        <v>0.10800000000000001</v>
      </c>
      <c r="G6" s="458">
        <f>F6*C6</f>
        <v>8.8560000000000016</v>
      </c>
      <c r="I6" s="429" t="s">
        <v>158</v>
      </c>
      <c r="J6" s="435">
        <v>0.03</v>
      </c>
      <c r="N6" s="98" t="s">
        <v>100</v>
      </c>
      <c r="O6" s="38">
        <f t="shared" ref="O6:O8" si="2">C7</f>
        <v>80</v>
      </c>
      <c r="P6" s="37">
        <f t="shared" ref="P6" si="3">D7</f>
        <v>0.04</v>
      </c>
      <c r="Q6" s="37">
        <f t="shared" si="0"/>
        <v>0.05</v>
      </c>
      <c r="R6" s="37">
        <f t="shared" si="1"/>
        <v>9.2000000000000082E-2</v>
      </c>
      <c r="S6" s="426">
        <f t="shared" ref="S6:S8" si="4">G7</f>
        <v>7.3600000000000065</v>
      </c>
      <c r="V6" s="98" t="s">
        <v>159</v>
      </c>
      <c r="X6" s="39">
        <f>J7</f>
        <v>1.8</v>
      </c>
    </row>
    <row r="7" spans="2:24" ht="12.75" customHeight="1">
      <c r="B7" s="429" t="s">
        <v>100</v>
      </c>
      <c r="C7" s="396">
        <v>80</v>
      </c>
      <c r="D7" s="433">
        <v>0.04</v>
      </c>
      <c r="E7" s="433">
        <v>0.05</v>
      </c>
      <c r="F7" s="457">
        <f>(1+D7)*(1+E7)-1</f>
        <v>9.2000000000000082E-2</v>
      </c>
      <c r="G7" s="436">
        <f>F7*C7</f>
        <v>7.3600000000000065</v>
      </c>
      <c r="I7" s="429" t="s">
        <v>159</v>
      </c>
      <c r="J7" s="430">
        <v>1.8</v>
      </c>
      <c r="N7" s="99" t="s">
        <v>53</v>
      </c>
      <c r="O7" s="454">
        <f>O5+O6</f>
        <v>162</v>
      </c>
      <c r="S7" s="466">
        <f t="shared" si="4"/>
        <v>16.216000000000008</v>
      </c>
      <c r="V7" s="98" t="s">
        <v>160</v>
      </c>
      <c r="X7" s="37">
        <f t="shared" ref="X7" si="5">J8</f>
        <v>0.06</v>
      </c>
    </row>
    <row r="8" spans="2:24" ht="12.75" customHeight="1">
      <c r="B8" s="429"/>
      <c r="C8" s="98">
        <f>SUM(C6:C7)</f>
        <v>162</v>
      </c>
      <c r="D8" s="434"/>
      <c r="F8" s="457"/>
      <c r="G8" s="458">
        <f>SUM(G6:G7)</f>
        <v>16.216000000000008</v>
      </c>
      <c r="I8" s="429" t="s">
        <v>160</v>
      </c>
      <c r="J8" s="435">
        <v>0.06</v>
      </c>
      <c r="N8" s="98" t="s">
        <v>161</v>
      </c>
      <c r="O8" s="38">
        <f t="shared" si="2"/>
        <v>60</v>
      </c>
      <c r="P8" s="37">
        <f t="shared" ref="P8" si="6">D9</f>
        <v>0.08</v>
      </c>
      <c r="Q8" s="37">
        <f t="shared" ref="Q8" si="7">E9</f>
        <v>0.98</v>
      </c>
      <c r="R8" s="37">
        <f t="shared" ref="R8" si="8">F9</f>
        <v>7.8399999999999997E-2</v>
      </c>
      <c r="S8" s="426">
        <f t="shared" si="4"/>
        <v>4.7039999999999997</v>
      </c>
      <c r="V8" s="99" t="s">
        <v>162</v>
      </c>
      <c r="W8" s="99"/>
      <c r="X8" s="465">
        <f>J10</f>
        <v>0.13800000000000001</v>
      </c>
    </row>
    <row r="9" spans="2:24" ht="12.75" customHeight="1">
      <c r="B9" s="429" t="s">
        <v>161</v>
      </c>
      <c r="C9" s="98">
        <v>60</v>
      </c>
      <c r="D9" s="434">
        <f>D6</f>
        <v>0.08</v>
      </c>
      <c r="E9" s="434">
        <v>0.98</v>
      </c>
      <c r="F9" s="457">
        <f>D9*E9</f>
        <v>7.8399999999999997E-2</v>
      </c>
      <c r="G9" s="458">
        <f>F9*C9</f>
        <v>4.7039999999999997</v>
      </c>
      <c r="I9" s="429"/>
      <c r="J9" s="430"/>
      <c r="N9" s="99" t="s">
        <v>245</v>
      </c>
      <c r="O9" s="454">
        <f>O7-O8</f>
        <v>102</v>
      </c>
      <c r="S9" s="466">
        <f>G11</f>
        <v>11.512000000000008</v>
      </c>
    </row>
    <row r="10" spans="2:24" ht="12.75" customHeight="1">
      <c r="B10" s="429"/>
      <c r="G10" s="430"/>
      <c r="I10" s="437" t="s">
        <v>162</v>
      </c>
      <c r="J10" s="438">
        <f>J6+J7*J8</f>
        <v>0.13800000000000001</v>
      </c>
      <c r="V10" s="98" t="s">
        <v>167</v>
      </c>
      <c r="X10" s="37">
        <f>J15</f>
        <v>2.8000000000000001E-2</v>
      </c>
    </row>
    <row r="11" spans="2:24" ht="12.75" customHeight="1">
      <c r="B11" s="437" t="s">
        <v>163</v>
      </c>
      <c r="C11" s="99">
        <f>C8-C9</f>
        <v>102</v>
      </c>
      <c r="E11" s="459"/>
      <c r="G11" s="439">
        <f>G8-G9</f>
        <v>11.512000000000008</v>
      </c>
      <c r="I11" s="429"/>
      <c r="J11" s="430"/>
      <c r="N11" s="99" t="s">
        <v>248</v>
      </c>
      <c r="O11" s="35"/>
      <c r="P11" s="35"/>
      <c r="Q11" s="35"/>
      <c r="R11" s="391">
        <f>F13</f>
        <v>0.11286274509803929</v>
      </c>
      <c r="V11" s="98" t="s">
        <v>169</v>
      </c>
      <c r="X11" s="37">
        <f>J17</f>
        <v>0.02</v>
      </c>
    </row>
    <row r="12" spans="2:24" ht="12.75" customHeight="1">
      <c r="B12" s="429"/>
      <c r="G12" s="430"/>
      <c r="I12" s="429"/>
      <c r="J12" s="430"/>
      <c r="N12" s="98" t="s">
        <v>37</v>
      </c>
      <c r="R12" s="392">
        <f>F15</f>
        <v>0.34</v>
      </c>
      <c r="V12" s="98" t="s">
        <v>170</v>
      </c>
      <c r="X12" s="37">
        <f>J19</f>
        <v>0.02</v>
      </c>
    </row>
    <row r="13" spans="2:24" ht="12.75" customHeight="1">
      <c r="B13" s="437" t="s">
        <v>164</v>
      </c>
      <c r="F13" s="440">
        <f>G11/C11</f>
        <v>0.11286274509803929</v>
      </c>
      <c r="G13" s="430"/>
      <c r="I13" s="441" t="s">
        <v>165</v>
      </c>
      <c r="J13" s="430"/>
      <c r="N13" s="99" t="s">
        <v>249</v>
      </c>
      <c r="O13" s="35"/>
      <c r="P13" s="35"/>
      <c r="Q13" s="35"/>
      <c r="R13" s="463">
        <f>F17</f>
        <v>7.4489411764705915E-2</v>
      </c>
      <c r="V13" s="99" t="s">
        <v>171</v>
      </c>
      <c r="W13" s="99"/>
      <c r="X13" s="465">
        <f>J21</f>
        <v>0.20599999999999999</v>
      </c>
    </row>
    <row r="14" spans="2:24" ht="12.75" customHeight="1">
      <c r="B14" s="429"/>
      <c r="G14" s="430"/>
      <c r="I14" s="429"/>
      <c r="J14" s="430"/>
    </row>
    <row r="15" spans="2:24" ht="12.75" customHeight="1">
      <c r="B15" s="429" t="s">
        <v>166</v>
      </c>
      <c r="F15" s="434">
        <v>0.34</v>
      </c>
      <c r="G15" s="430"/>
      <c r="I15" s="429" t="s">
        <v>167</v>
      </c>
      <c r="J15" s="435">
        <v>2.8000000000000001E-2</v>
      </c>
      <c r="M15" s="376" t="s">
        <v>255</v>
      </c>
    </row>
    <row r="16" spans="2:24" ht="12.75" customHeight="1">
      <c r="B16" s="429"/>
      <c r="G16" s="430"/>
      <c r="I16" s="429"/>
      <c r="J16" s="435"/>
    </row>
    <row r="17" spans="2:17" ht="12.75" customHeight="1">
      <c r="B17" s="442" t="s">
        <v>168</v>
      </c>
      <c r="C17" s="443"/>
      <c r="D17" s="443"/>
      <c r="E17" s="443"/>
      <c r="F17" s="444">
        <f>F13*(1-F15)</f>
        <v>7.4489411764705915E-2</v>
      </c>
      <c r="G17" s="445"/>
      <c r="I17" s="429" t="s">
        <v>169</v>
      </c>
      <c r="J17" s="435">
        <v>0.02</v>
      </c>
      <c r="N17" s="431" t="s">
        <v>252</v>
      </c>
      <c r="O17" s="432" t="s">
        <v>253</v>
      </c>
      <c r="P17" s="432" t="s">
        <v>154</v>
      </c>
      <c r="Q17" s="432" t="s">
        <v>254</v>
      </c>
    </row>
    <row r="18" spans="2:17" ht="12.75" customHeight="1">
      <c r="I18" s="429"/>
      <c r="J18" s="435"/>
      <c r="N18" s="98" t="s">
        <v>244</v>
      </c>
      <c r="O18" s="37">
        <f>C28</f>
        <v>0.50502706883217319</v>
      </c>
      <c r="P18" s="37">
        <f>D28</f>
        <v>7.4489411764705915E-2</v>
      </c>
      <c r="Q18" s="464">
        <f>E28</f>
        <v>3.7619169282562225E-2</v>
      </c>
    </row>
    <row r="19" spans="2:17" ht="12.75" customHeight="1">
      <c r="I19" s="429" t="s">
        <v>170</v>
      </c>
      <c r="J19" s="435">
        <v>0.02</v>
      </c>
      <c r="N19" s="98" t="s">
        <v>251</v>
      </c>
      <c r="O19" s="37">
        <f t="shared" ref="O19:Q19" si="9">C29</f>
        <v>0.49497293116782681</v>
      </c>
      <c r="P19" s="37">
        <f t="shared" si="9"/>
        <v>0.20599999999999999</v>
      </c>
      <c r="Q19" s="464">
        <f t="shared" si="9"/>
        <v>0.10196442382057232</v>
      </c>
    </row>
    <row r="20" spans="2:17" ht="12.75" customHeight="1">
      <c r="I20" s="429"/>
      <c r="J20" s="430"/>
      <c r="N20" s="99" t="s">
        <v>7</v>
      </c>
      <c r="O20" s="35"/>
      <c r="P20" s="35"/>
      <c r="Q20" s="463">
        <f>E31</f>
        <v>0.13958359310313453</v>
      </c>
    </row>
    <row r="21" spans="2:17" ht="12.75" customHeight="1">
      <c r="I21" s="442" t="s">
        <v>171</v>
      </c>
      <c r="J21" s="446">
        <f>J10+J15+J17+J19</f>
        <v>0.20599999999999999</v>
      </c>
    </row>
    <row r="23" spans="2:17" ht="12.75" customHeight="1">
      <c r="B23" s="660" t="s">
        <v>172</v>
      </c>
      <c r="C23" s="661"/>
      <c r="D23" s="661"/>
      <c r="E23" s="662"/>
    </row>
    <row r="24" spans="2:17" ht="12.75" customHeight="1">
      <c r="B24" s="429"/>
      <c r="E24" s="430"/>
      <c r="J24" s="433"/>
    </row>
    <row r="25" spans="2:17" ht="12.75" customHeight="1">
      <c r="B25" s="447" t="s">
        <v>173</v>
      </c>
      <c r="C25" s="395" t="s">
        <v>174</v>
      </c>
      <c r="D25" s="395" t="s">
        <v>175</v>
      </c>
      <c r="E25" s="448" t="s">
        <v>176</v>
      </c>
    </row>
    <row r="26" spans="2:17" ht="12.75" customHeight="1">
      <c r="B26" s="429"/>
      <c r="E26" s="430"/>
    </row>
    <row r="27" spans="2:17" ht="12.75" customHeight="1">
      <c r="B27" s="429"/>
      <c r="E27" s="430"/>
    </row>
    <row r="28" spans="2:17" ht="12.75" customHeight="1">
      <c r="B28" s="429" t="s">
        <v>150</v>
      </c>
      <c r="C28" s="459">
        <f>'Caso Vegas - Tabela 10.7'!D18</f>
        <v>0.50502706883217319</v>
      </c>
      <c r="D28" s="449">
        <f>F17</f>
        <v>7.4489411764705915E-2</v>
      </c>
      <c r="E28" s="450">
        <f>D28*C28</f>
        <v>3.7619169282562225E-2</v>
      </c>
      <c r="F28" s="449"/>
    </row>
    <row r="29" spans="2:17" ht="12.75" customHeight="1">
      <c r="B29" s="429" t="s">
        <v>177</v>
      </c>
      <c r="C29" s="459">
        <f>1-C28</f>
        <v>0.49497293116782681</v>
      </c>
      <c r="D29" s="449">
        <f>J21</f>
        <v>0.20599999999999999</v>
      </c>
      <c r="E29" s="451">
        <f>D29*C29</f>
        <v>0.10196442382057232</v>
      </c>
      <c r="F29" s="449"/>
    </row>
    <row r="30" spans="2:17" ht="12.75" customHeight="1">
      <c r="B30" s="429"/>
      <c r="E30" s="430"/>
      <c r="F30" s="452"/>
    </row>
    <row r="31" spans="2:17" ht="12.75" customHeight="1">
      <c r="B31" s="442" t="s">
        <v>7</v>
      </c>
      <c r="C31" s="377"/>
      <c r="D31" s="377"/>
      <c r="E31" s="444">
        <f>SUM(E28:E29)</f>
        <v>0.13958359310313453</v>
      </c>
      <c r="F31" s="460"/>
    </row>
    <row r="33" spans="2:8" ht="12.75" customHeight="1">
      <c r="B33" s="377" t="s">
        <v>24</v>
      </c>
      <c r="C33" s="453">
        <v>2016</v>
      </c>
      <c r="D33" s="453">
        <f>+C33+1</f>
        <v>2017</v>
      </c>
      <c r="E33" s="453">
        <f>+D33+1</f>
        <v>2018</v>
      </c>
      <c r="F33" s="453">
        <f>+E33+1</f>
        <v>2019</v>
      </c>
      <c r="G33" s="453">
        <f>+F33+1</f>
        <v>2020</v>
      </c>
      <c r="H33" s="453">
        <f>+G33+1</f>
        <v>2021</v>
      </c>
    </row>
    <row r="34" spans="2:8" ht="12.75" customHeight="1">
      <c r="B34" s="98" t="s">
        <v>150</v>
      </c>
      <c r="C34" s="461">
        <f>C11*1000</f>
        <v>102000</v>
      </c>
      <c r="D34" s="461">
        <f>'Caso Vegas - Tabela 10.7'!E17</f>
        <v>171087.7833768368</v>
      </c>
      <c r="E34" s="461">
        <f>'Caso Vegas - Tabela 10.7'!F17</f>
        <v>212832.6106921887</v>
      </c>
      <c r="F34" s="461">
        <f>'Caso Vegas - Tabela 10.7'!G17</f>
        <v>221874.96253866973</v>
      </c>
      <c r="G34" s="461">
        <f>'Caso Vegas - Tabela 10.7'!H17</f>
        <v>218372.17961801525</v>
      </c>
      <c r="H34" s="461">
        <f>'Caso Vegas - Tabela 10.7'!I17</f>
        <v>215089.50367060612</v>
      </c>
    </row>
    <row r="35" spans="2:8" ht="12.75" customHeight="1">
      <c r="B35" s="98" t="s">
        <v>154</v>
      </c>
      <c r="C35" s="462">
        <f>F13</f>
        <v>0.11286274509803929</v>
      </c>
      <c r="D35" s="449">
        <f>C35</f>
        <v>0.11286274509803929</v>
      </c>
      <c r="E35" s="449">
        <f t="shared" ref="E35:H35" si="10">D35</f>
        <v>0.11286274509803929</v>
      </c>
      <c r="F35" s="449">
        <f t="shared" si="10"/>
        <v>0.11286274509803929</v>
      </c>
      <c r="G35" s="449">
        <f t="shared" si="10"/>
        <v>0.11286274509803929</v>
      </c>
      <c r="H35" s="449">
        <f t="shared" si="10"/>
        <v>0.11286274509803929</v>
      </c>
    </row>
    <row r="36" spans="2:8" ht="12.75" customHeight="1">
      <c r="B36" s="98" t="s">
        <v>178</v>
      </c>
      <c r="C36" s="461">
        <f>C35*C34</f>
        <v>11512.000000000007</v>
      </c>
      <c r="D36" s="461">
        <f>D35*D34</f>
        <v>19309.436884648494</v>
      </c>
      <c r="E36" s="461">
        <f t="shared" ref="E36:H36" si="11">E35*E34</f>
        <v>24020.872689102722</v>
      </c>
      <c r="F36" s="461">
        <f t="shared" si="11"/>
        <v>25041.417340638898</v>
      </c>
      <c r="G36" s="461">
        <f t="shared" si="11"/>
        <v>24646.083644731305</v>
      </c>
      <c r="H36" s="461">
        <f t="shared" si="11"/>
        <v>24275.591826039403</v>
      </c>
    </row>
  </sheetData>
  <mergeCells count="4">
    <mergeCell ref="B2:G2"/>
    <mergeCell ref="I2:J2"/>
    <mergeCell ref="D4:F4"/>
    <mergeCell ref="B23:E23"/>
  </mergeCells>
  <pageMargins left="0.51" right="0.51" top="0.79000000000000015" bottom="0.79000000000000015" header="0.31" footer="0.31"/>
  <pageSetup paperSize="9" scale="55" orientation="landscape" r:id="rId1"/>
  <ignoredErrors>
    <ignoredError sqref="O7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41E44-3CE5-4F0F-ABE3-08F0FDEF6B70}">
  <sheetPr codeName="Sheet142"/>
  <dimension ref="B2:L24"/>
  <sheetViews>
    <sheetView showGridLines="0" zoomScale="72" zoomScaleNormal="72" workbookViewId="0">
      <selection activeCell="G12" sqref="G12"/>
    </sheetView>
  </sheetViews>
  <sheetFormatPr defaultColWidth="8.59765625" defaultRowHeight="12.75" customHeight="1"/>
  <cols>
    <col min="1" max="1" width="8.59765625" style="202"/>
    <col min="2" max="2" width="2.59765625" style="202" customWidth="1"/>
    <col min="3" max="3" width="21.19921875" style="202" bestFit="1" customWidth="1"/>
    <col min="4" max="9" width="9.8984375" style="33" customWidth="1"/>
    <col min="10" max="16384" width="8.59765625" style="202"/>
  </cols>
  <sheetData>
    <row r="2" spans="2:12" s="99" customFormat="1" ht="12.75" customHeight="1">
      <c r="B2" s="398" t="s">
        <v>243</v>
      </c>
      <c r="C2" s="398"/>
      <c r="D2" s="475">
        <f>+'Caso Vegas - Tabela 10.7'!D9</f>
        <v>2019</v>
      </c>
      <c r="E2" s="32">
        <v>2020</v>
      </c>
      <c r="F2" s="32">
        <f>+E2+1</f>
        <v>2021</v>
      </c>
      <c r="G2" s="32">
        <f>+F2+1</f>
        <v>2022</v>
      </c>
      <c r="H2" s="32">
        <f>+G2+1</f>
        <v>2023</v>
      </c>
      <c r="I2" s="32">
        <f>+H2+1</f>
        <v>2024</v>
      </c>
      <c r="J2" s="398"/>
      <c r="K2" s="378"/>
    </row>
    <row r="3" spans="2:12" s="99" customFormat="1" ht="12.75" customHeight="1">
      <c r="C3" s="104" t="s">
        <v>49</v>
      </c>
      <c r="D3" s="46"/>
      <c r="E3" s="101">
        <f>'Caso Vegas - Tabela 10.7'!E7</f>
        <v>-179705.3125</v>
      </c>
      <c r="F3" s="101">
        <f>+'Caso Vegas - Tabela 10.7'!F7</f>
        <v>-73482.118749999951</v>
      </c>
      <c r="G3" s="101">
        <f>+'Caso Vegas - Tabela 10.7'!G7</f>
        <v>77954.95000000007</v>
      </c>
      <c r="H3" s="101">
        <f>+'Caso Vegas - Tabela 10.7'!H7</f>
        <v>60260.648562499962</v>
      </c>
      <c r="I3" s="101">
        <f>+'Caso Vegas - Tabela 10.7'!I7</f>
        <v>56524.816531249933</v>
      </c>
      <c r="J3" s="382"/>
      <c r="K3" s="383"/>
      <c r="L3" s="98"/>
    </row>
    <row r="4" spans="2:12" s="99" customFormat="1" ht="12.75" customHeight="1">
      <c r="C4" s="98"/>
      <c r="D4" s="39"/>
      <c r="E4" s="14"/>
      <c r="F4" s="14"/>
      <c r="G4" s="14"/>
      <c r="H4" s="14"/>
      <c r="I4" s="14"/>
      <c r="J4" s="382"/>
      <c r="K4" s="383"/>
      <c r="L4" s="98"/>
    </row>
    <row r="5" spans="2:12" s="99" customFormat="1" ht="12.75" customHeight="1">
      <c r="C5" s="104" t="s">
        <v>231</v>
      </c>
      <c r="D5" s="39"/>
      <c r="E5" s="14"/>
      <c r="F5" s="14"/>
      <c r="G5" s="14"/>
      <c r="H5" s="14"/>
      <c r="I5" s="101">
        <f>I3*(1+D14)/(D13-D14)</f>
        <v>624510.35467374953</v>
      </c>
      <c r="J5" s="382"/>
      <c r="K5" s="383"/>
      <c r="L5" s="98"/>
    </row>
    <row r="6" spans="2:12" s="99" customFormat="1" ht="12.75" customHeight="1">
      <c r="C6" s="104" t="s">
        <v>51</v>
      </c>
      <c r="D6" s="46"/>
      <c r="E6" s="46">
        <f>+(1+$D13)^(E2-$D2)</f>
        <v>1.0957534549068602</v>
      </c>
      <c r="F6" s="46">
        <f>+(1+$D13)^(F2-$D2)</f>
        <v>1.2006756339403204</v>
      </c>
      <c r="G6" s="46">
        <f>+(1+$D13)^(G2-$D2)</f>
        <v>1.3156444741125906</v>
      </c>
      <c r="H6" s="46">
        <f>+(1+$D13)^(H2-$D2)</f>
        <v>1.4416219779379902</v>
      </c>
      <c r="I6" s="46">
        <f>+(1+$D13)^(I2-$D2)</f>
        <v>1.5796622629952142</v>
      </c>
      <c r="J6" s="98"/>
      <c r="K6" s="383"/>
      <c r="L6" s="98"/>
    </row>
    <row r="7" spans="2:12" s="99" customFormat="1" ht="12.75" customHeight="1">
      <c r="C7" s="105" t="s">
        <v>232</v>
      </c>
      <c r="D7" s="46"/>
      <c r="E7" s="100">
        <f>+E3/E6</f>
        <v>-164001.59332856047</v>
      </c>
      <c r="F7" s="100">
        <f>+F3/F6</f>
        <v>-61200.641266325874</v>
      </c>
      <c r="G7" s="100">
        <f>+G3/G6</f>
        <v>59252.291583241829</v>
      </c>
      <c r="H7" s="100">
        <f>+H3/H6</f>
        <v>41800.589533667619</v>
      </c>
      <c r="I7" s="100">
        <f>+I3/I6</f>
        <v>35782.84919212581</v>
      </c>
      <c r="J7" s="382"/>
      <c r="K7" s="383"/>
      <c r="L7" s="98"/>
    </row>
    <row r="8" spans="2:12" s="99" customFormat="1" ht="12.75" customHeight="1">
      <c r="C8" s="98"/>
      <c r="D8" s="39"/>
      <c r="E8" s="39"/>
      <c r="F8" s="39"/>
      <c r="G8" s="39"/>
      <c r="H8" s="39"/>
      <c r="I8" s="39"/>
      <c r="J8" s="98"/>
      <c r="K8" s="383"/>
      <c r="L8" s="98"/>
    </row>
    <row r="9" spans="2:12" s="98" customFormat="1" ht="12.75" customHeight="1">
      <c r="C9" s="104" t="s">
        <v>233</v>
      </c>
      <c r="D9" s="101">
        <f>SUM(E7:I7)</f>
        <v>-88366.504285851071</v>
      </c>
      <c r="E9" s="39"/>
      <c r="F9" s="39"/>
      <c r="G9" s="39"/>
      <c r="H9" s="39"/>
      <c r="I9" s="39"/>
      <c r="K9" s="383"/>
    </row>
    <row r="10" spans="2:12" s="98" customFormat="1" ht="12.75" customHeight="1">
      <c r="C10" s="104" t="s">
        <v>234</v>
      </c>
      <c r="D10" s="101">
        <f>I5/I6</f>
        <v>395344.22598005785</v>
      </c>
      <c r="E10" s="39"/>
      <c r="F10" s="39"/>
      <c r="G10" s="425"/>
      <c r="H10" s="39"/>
      <c r="I10" s="39"/>
      <c r="K10" s="383"/>
    </row>
    <row r="11" spans="2:12" s="98" customFormat="1" ht="12.75" customHeight="1">
      <c r="C11" s="105" t="s">
        <v>62</v>
      </c>
      <c r="D11" s="100">
        <f>+D9+D10</f>
        <v>306977.72169420676</v>
      </c>
      <c r="E11" s="39"/>
      <c r="F11" s="39"/>
      <c r="G11" s="39"/>
      <c r="H11" s="39"/>
      <c r="I11" s="39"/>
      <c r="K11" s="383"/>
    </row>
    <row r="12" spans="2:12" s="98" customFormat="1" ht="12.75" customHeight="1">
      <c r="D12" s="37"/>
      <c r="E12" s="38"/>
      <c r="F12" s="42" t="s">
        <v>235</v>
      </c>
      <c r="G12" s="106">
        <f>'Caso Vegas - Tabela 10.8'!E31</f>
        <v>0.13958359310313453</v>
      </c>
      <c r="H12" s="42" t="s">
        <v>236</v>
      </c>
      <c r="I12" s="106">
        <v>4.4999999999999998E-2</v>
      </c>
      <c r="K12" s="383"/>
    </row>
    <row r="13" spans="2:12" s="99" customFormat="1" ht="12.75" customHeight="1">
      <c r="C13" s="105" t="s">
        <v>237</v>
      </c>
      <c r="D13" s="52">
        <f>G14</f>
        <v>9.5753454906860158E-2</v>
      </c>
      <c r="E13" s="35"/>
      <c r="F13" s="44" t="s">
        <v>238</v>
      </c>
      <c r="G13" s="49">
        <v>0.04</v>
      </c>
      <c r="H13" s="44" t="s">
        <v>238</v>
      </c>
      <c r="I13" s="49">
        <f>G13</f>
        <v>0.04</v>
      </c>
      <c r="K13" s="467"/>
    </row>
    <row r="14" spans="2:12" s="99" customFormat="1" ht="12.75" customHeight="1">
      <c r="C14" s="105" t="s">
        <v>236</v>
      </c>
      <c r="D14" s="405">
        <f>I14</f>
        <v>4.8076923076922906E-3</v>
      </c>
      <c r="E14" s="35"/>
      <c r="F14" s="44" t="s">
        <v>239</v>
      </c>
      <c r="G14" s="404">
        <f>(1+G12)/(1+G13)-1</f>
        <v>9.5753454906860158E-2</v>
      </c>
      <c r="H14" s="44" t="s">
        <v>239</v>
      </c>
      <c r="I14" s="404">
        <f>(1+I12)/(1+I13)-1</f>
        <v>4.8076923076922906E-3</v>
      </c>
      <c r="K14" s="468"/>
    </row>
    <row r="15" spans="2:12" s="98" customFormat="1" ht="12.75" customHeight="1">
      <c r="D15" s="393"/>
      <c r="E15" s="38"/>
      <c r="F15" s="38"/>
      <c r="G15" s="38"/>
      <c r="H15" s="38"/>
      <c r="I15" s="38"/>
      <c r="K15" s="383"/>
    </row>
    <row r="16" spans="2:12" s="99" customFormat="1" ht="12.75" customHeight="1">
      <c r="B16" s="398" t="s">
        <v>110</v>
      </c>
      <c r="C16" s="35"/>
      <c r="D16" s="35"/>
      <c r="E16" s="35"/>
      <c r="F16" s="35"/>
      <c r="G16" s="35"/>
      <c r="H16" s="35"/>
      <c r="I16" s="35"/>
      <c r="K16" s="378"/>
    </row>
    <row r="17" spans="3:11" s="98" customFormat="1" ht="12.75" customHeight="1">
      <c r="C17" s="104" t="s">
        <v>62</v>
      </c>
      <c r="D17" s="101">
        <f>D11</f>
        <v>306977.72169420676</v>
      </c>
      <c r="E17" s="38"/>
      <c r="F17" s="38"/>
      <c r="G17" s="38"/>
      <c r="H17" s="38"/>
      <c r="I17" s="38"/>
      <c r="K17" s="383"/>
    </row>
    <row r="18" spans="3:11" s="98" customFormat="1" ht="12.75" customHeight="1">
      <c r="C18" s="104" t="s">
        <v>60</v>
      </c>
      <c r="D18" s="101">
        <f>'Caso Vegas - Tabela 10.7'!D17</f>
        <v>102031.25</v>
      </c>
      <c r="E18" s="473"/>
      <c r="F18" s="38"/>
      <c r="G18" s="38"/>
      <c r="H18" s="38"/>
      <c r="I18" s="38"/>
      <c r="K18" s="383"/>
    </row>
    <row r="19" spans="3:11" s="98" customFormat="1" ht="12.75" customHeight="1">
      <c r="C19" s="105" t="s">
        <v>240</v>
      </c>
      <c r="D19" s="100">
        <f>D17-D18</f>
        <v>204946.47169420676</v>
      </c>
      <c r="E19" s="473"/>
      <c r="F19" s="37"/>
      <c r="G19" s="38"/>
      <c r="H19" s="473"/>
      <c r="I19" s="37"/>
      <c r="K19" s="470"/>
    </row>
    <row r="20" spans="3:11" s="98" customFormat="1" ht="12.75" customHeight="1">
      <c r="C20" s="104" t="s">
        <v>241</v>
      </c>
      <c r="D20" s="101">
        <v>50000</v>
      </c>
      <c r="E20" s="38"/>
      <c r="F20" s="37"/>
      <c r="G20" s="38"/>
      <c r="H20" s="473"/>
      <c r="I20" s="474"/>
      <c r="K20" s="383"/>
    </row>
    <row r="21" spans="3:11" s="98" customFormat="1" ht="12.75" customHeight="1">
      <c r="C21" s="105" t="s">
        <v>242</v>
      </c>
      <c r="D21" s="476">
        <f>+D19/D20</f>
        <v>4.0989294338841349</v>
      </c>
      <c r="E21" s="38"/>
      <c r="F21" s="38"/>
      <c r="G21" s="38"/>
      <c r="H21" s="38"/>
      <c r="I21" s="37"/>
      <c r="K21" s="383"/>
    </row>
    <row r="22" spans="3:11" s="98" customFormat="1" ht="12.75" customHeight="1">
      <c r="D22" s="14"/>
      <c r="E22" s="38"/>
      <c r="F22" s="38"/>
      <c r="G22" s="38"/>
      <c r="H22" s="38"/>
      <c r="I22" s="37"/>
      <c r="K22" s="383"/>
    </row>
    <row r="23" spans="3:11" s="98" customFormat="1" ht="12.75" customHeight="1">
      <c r="C23" s="104" t="s">
        <v>30</v>
      </c>
      <c r="D23" s="101">
        <f>'Caso Vegas - Tabela 10.7'!D19</f>
        <v>100000</v>
      </c>
      <c r="E23" s="38"/>
      <c r="F23" s="38"/>
      <c r="G23" s="38"/>
      <c r="H23" s="38"/>
      <c r="I23" s="37"/>
      <c r="K23" s="383"/>
    </row>
    <row r="24" spans="3:11" s="98" customFormat="1" ht="12.75" customHeight="1">
      <c r="C24" s="105" t="s">
        <v>64</v>
      </c>
      <c r="D24" s="476">
        <f>D19/D23</f>
        <v>2.0494647169420674</v>
      </c>
      <c r="E24" s="38"/>
      <c r="F24" s="38"/>
      <c r="G24" s="38"/>
      <c r="H24" s="38"/>
      <c r="I24" s="37"/>
      <c r="K24" s="383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C25E0-1AEA-4C5E-B776-0A711803C27B}">
  <sheetPr codeName="Sheet143"/>
  <dimension ref="B2:N20"/>
  <sheetViews>
    <sheetView showGridLines="0" zoomScale="66" zoomScaleNormal="66" workbookViewId="0">
      <selection activeCell="Q20" sqref="Q20"/>
    </sheetView>
  </sheetViews>
  <sheetFormatPr defaultColWidth="9" defaultRowHeight="12.75" customHeight="1"/>
  <cols>
    <col min="1" max="2" width="2.59765625" style="202" customWidth="1"/>
    <col min="3" max="3" width="41.19921875" style="202" bestFit="1" customWidth="1"/>
    <col min="4" max="9" width="9" style="33"/>
    <col min="10" max="10" width="3.59765625" style="202" customWidth="1"/>
    <col min="11" max="11" width="44.59765625" style="202" bestFit="1" customWidth="1"/>
    <col min="12" max="16384" width="9" style="202"/>
  </cols>
  <sheetData>
    <row r="2" spans="2:14" s="99" customFormat="1" ht="13.8">
      <c r="B2" s="398" t="s">
        <v>179</v>
      </c>
      <c r="C2" s="398"/>
      <c r="D2" s="32">
        <v>2019</v>
      </c>
      <c r="E2" s="32" t="s">
        <v>266</v>
      </c>
      <c r="F2" s="32" t="s">
        <v>267</v>
      </c>
      <c r="G2" s="32" t="s">
        <v>268</v>
      </c>
      <c r="H2" s="32" t="s">
        <v>269</v>
      </c>
      <c r="I2" s="32" t="s">
        <v>270</v>
      </c>
      <c r="J2" s="399"/>
      <c r="K2" s="377" t="s">
        <v>180</v>
      </c>
      <c r="L2" s="378"/>
    </row>
    <row r="3" spans="2:14" s="99" customFormat="1" ht="13.8">
      <c r="C3" s="105" t="s">
        <v>181</v>
      </c>
      <c r="D3" s="400">
        <v>10000</v>
      </c>
      <c r="E3" s="400">
        <f>D3*(1+E4)</f>
        <v>11500</v>
      </c>
      <c r="F3" s="400">
        <f>E3*(1+F4)</f>
        <v>12650.000000000002</v>
      </c>
      <c r="G3" s="400">
        <f>F3*(1+G4)</f>
        <v>13282.500000000002</v>
      </c>
      <c r="H3" s="400">
        <f>G3*(1+H4)</f>
        <v>13946.625000000002</v>
      </c>
      <c r="I3" s="400">
        <f>H3*(1+I4)</f>
        <v>13946.625000000002</v>
      </c>
      <c r="J3" s="379"/>
      <c r="L3" s="378"/>
    </row>
    <row r="4" spans="2:14" s="99" customFormat="1" ht="13.8">
      <c r="C4" s="105" t="s">
        <v>182</v>
      </c>
      <c r="D4" s="42" t="s">
        <v>183</v>
      </c>
      <c r="E4" s="401">
        <v>0.15</v>
      </c>
      <c r="F4" s="401">
        <v>0.1</v>
      </c>
      <c r="G4" s="401">
        <v>0.05</v>
      </c>
      <c r="H4" s="401">
        <v>0.05</v>
      </c>
      <c r="I4" s="401">
        <v>0</v>
      </c>
      <c r="J4" s="381"/>
      <c r="L4" s="378"/>
    </row>
    <row r="5" spans="2:14" s="99" customFormat="1" ht="13.8">
      <c r="C5" s="105" t="s">
        <v>184</v>
      </c>
      <c r="D5" s="401">
        <v>0.25</v>
      </c>
      <c r="E5" s="401">
        <v>0.25</v>
      </c>
      <c r="F5" s="401">
        <v>0.4</v>
      </c>
      <c r="G5" s="401">
        <f>F5</f>
        <v>0.4</v>
      </c>
      <c r="H5" s="401">
        <f>G5</f>
        <v>0.4</v>
      </c>
      <c r="I5" s="401">
        <f>H5</f>
        <v>0.4</v>
      </c>
      <c r="J5" s="381"/>
      <c r="K5" s="99" t="s">
        <v>271</v>
      </c>
      <c r="L5" s="378"/>
    </row>
    <row r="6" spans="2:14" s="99" customFormat="1" ht="13.8">
      <c r="C6" s="105" t="s">
        <v>185</v>
      </c>
      <c r="D6" s="42">
        <v>300</v>
      </c>
      <c r="E6" s="42">
        <v>330</v>
      </c>
      <c r="F6" s="42">
        <v>360</v>
      </c>
      <c r="G6" s="42">
        <v>400</v>
      </c>
      <c r="H6" s="42">
        <v>380</v>
      </c>
      <c r="I6" s="42">
        <v>380</v>
      </c>
      <c r="J6" s="380"/>
      <c r="L6" s="378"/>
    </row>
    <row r="7" spans="2:14" s="99" customFormat="1" ht="13.8">
      <c r="D7" s="35"/>
      <c r="E7" s="35"/>
      <c r="F7" s="35"/>
      <c r="G7" s="35"/>
      <c r="H7" s="35"/>
      <c r="I7" s="35"/>
      <c r="J7" s="380"/>
      <c r="L7" s="378"/>
    </row>
    <row r="8" spans="2:14" s="98" customFormat="1" ht="13.8">
      <c r="C8" s="104" t="s">
        <v>186</v>
      </c>
      <c r="D8" s="402">
        <f t="shared" ref="D8:I8" si="0">D3*D5*D6</f>
        <v>750000</v>
      </c>
      <c r="E8" s="402">
        <f t="shared" si="0"/>
        <v>948750</v>
      </c>
      <c r="F8" s="402">
        <f t="shared" si="0"/>
        <v>1821600.0000000002</v>
      </c>
      <c r="G8" s="402">
        <f t="shared" si="0"/>
        <v>2125200.0000000005</v>
      </c>
      <c r="H8" s="402">
        <f t="shared" si="0"/>
        <v>2119887.0000000005</v>
      </c>
      <c r="I8" s="402">
        <f t="shared" si="0"/>
        <v>2119887.0000000005</v>
      </c>
      <c r="J8" s="382"/>
      <c r="L8" s="383"/>
    </row>
    <row r="9" spans="2:14" s="99" customFormat="1" ht="13.8">
      <c r="C9" s="105" t="s">
        <v>187</v>
      </c>
      <c r="D9" s="52">
        <v>0.125</v>
      </c>
      <c r="E9" s="52">
        <f>D9</f>
        <v>0.125</v>
      </c>
      <c r="F9" s="52">
        <f>E9</f>
        <v>0.125</v>
      </c>
      <c r="G9" s="52">
        <f>F9</f>
        <v>0.125</v>
      </c>
      <c r="H9" s="52">
        <f>G9</f>
        <v>0.125</v>
      </c>
      <c r="I9" s="52">
        <f>H9</f>
        <v>0.125</v>
      </c>
      <c r="J9" s="384"/>
      <c r="L9" s="378"/>
    </row>
    <row r="10" spans="2:14" s="98" customFormat="1" ht="13.8">
      <c r="C10" s="104" t="s">
        <v>188</v>
      </c>
      <c r="D10" s="44" t="s">
        <v>183</v>
      </c>
      <c r="E10" s="403">
        <f>E8/D8-1</f>
        <v>0.2649999999999999</v>
      </c>
      <c r="F10" s="403">
        <f>F8/E8-1</f>
        <v>0.92000000000000015</v>
      </c>
      <c r="G10" s="403">
        <f>G8/F8-1</f>
        <v>0.16666666666666674</v>
      </c>
      <c r="H10" s="403">
        <f>H8/G8-1</f>
        <v>-2.4999999999999467E-3</v>
      </c>
      <c r="I10" s="403">
        <f>I8/H8-1</f>
        <v>0</v>
      </c>
      <c r="J10" s="385"/>
      <c r="K10" s="98" t="s">
        <v>189</v>
      </c>
      <c r="L10" s="383"/>
      <c r="N10" s="99"/>
    </row>
    <row r="11" spans="2:14" s="99" customFormat="1" ht="13.8">
      <c r="C11" s="105" t="s">
        <v>190</v>
      </c>
      <c r="D11" s="42">
        <v>200</v>
      </c>
      <c r="E11" s="42">
        <v>250</v>
      </c>
      <c r="F11" s="42">
        <v>250</v>
      </c>
      <c r="G11" s="42">
        <v>250</v>
      </c>
      <c r="H11" s="42">
        <v>250</v>
      </c>
      <c r="I11" s="42">
        <v>250</v>
      </c>
      <c r="J11" s="380"/>
      <c r="L11" s="378"/>
    </row>
    <row r="12" spans="2:14" s="98" customFormat="1" ht="13.8">
      <c r="C12" s="104" t="s">
        <v>191</v>
      </c>
      <c r="D12" s="404">
        <f t="shared" ref="D12:I12" si="1">((D6*(1-D9))-D11)/(D6*(1-D9))</f>
        <v>0.23809523809523808</v>
      </c>
      <c r="E12" s="404">
        <f t="shared" si="1"/>
        <v>0.13419913419913421</v>
      </c>
      <c r="F12" s="404">
        <f t="shared" si="1"/>
        <v>0.20634920634920634</v>
      </c>
      <c r="G12" s="404">
        <f t="shared" si="1"/>
        <v>0.2857142857142857</v>
      </c>
      <c r="H12" s="404">
        <f t="shared" si="1"/>
        <v>0.24812030075187969</v>
      </c>
      <c r="I12" s="404">
        <f t="shared" si="1"/>
        <v>0.24812030075187969</v>
      </c>
      <c r="J12" s="386"/>
      <c r="K12" s="98" t="s">
        <v>192</v>
      </c>
      <c r="L12" s="383"/>
      <c r="N12" s="99"/>
    </row>
    <row r="13" spans="2:14" s="99" customFormat="1" ht="13.8">
      <c r="C13" s="105" t="s">
        <v>193</v>
      </c>
      <c r="D13" s="405">
        <v>0.05</v>
      </c>
      <c r="E13" s="405">
        <f>+D13</f>
        <v>0.05</v>
      </c>
      <c r="F13" s="405">
        <v>0.05</v>
      </c>
      <c r="G13" s="405">
        <f>+F13</f>
        <v>0.05</v>
      </c>
      <c r="H13" s="405">
        <f>+G13</f>
        <v>0.05</v>
      </c>
      <c r="I13" s="405">
        <f>+H13</f>
        <v>0.05</v>
      </c>
      <c r="J13" s="387"/>
      <c r="K13" s="99" t="s">
        <v>194</v>
      </c>
      <c r="L13" s="378"/>
    </row>
    <row r="14" spans="2:14" s="99" customFormat="1" ht="13.8">
      <c r="C14" s="105" t="s">
        <v>195</v>
      </c>
      <c r="D14" s="42" t="s">
        <v>183</v>
      </c>
      <c r="E14" s="405">
        <v>0.25</v>
      </c>
      <c r="F14" s="405">
        <v>0.5</v>
      </c>
      <c r="G14" s="405">
        <v>0.05</v>
      </c>
      <c r="H14" s="405">
        <v>0.05</v>
      </c>
      <c r="I14" s="405">
        <v>0</v>
      </c>
      <c r="J14" s="387"/>
      <c r="K14" s="99" t="s">
        <v>272</v>
      </c>
      <c r="L14" s="378"/>
    </row>
    <row r="15" spans="2:14" s="99" customFormat="1" ht="13.8">
      <c r="C15" s="105" t="s">
        <v>83</v>
      </c>
      <c r="D15" s="405">
        <v>0.34</v>
      </c>
      <c r="E15" s="405">
        <f>+D15</f>
        <v>0.34</v>
      </c>
      <c r="F15" s="405">
        <f>+E15</f>
        <v>0.34</v>
      </c>
      <c r="G15" s="405">
        <f>+F15</f>
        <v>0.34</v>
      </c>
      <c r="H15" s="405">
        <f>+G15</f>
        <v>0.34</v>
      </c>
      <c r="I15" s="405">
        <f>+H15</f>
        <v>0.34</v>
      </c>
      <c r="J15" s="387"/>
      <c r="K15" s="99" t="s">
        <v>197</v>
      </c>
      <c r="L15" s="378"/>
    </row>
    <row r="16" spans="2:14" s="98" customFormat="1" ht="9.9" customHeight="1">
      <c r="D16" s="38"/>
      <c r="E16" s="394"/>
      <c r="F16" s="394"/>
      <c r="G16" s="394"/>
      <c r="H16" s="394"/>
      <c r="I16" s="394"/>
      <c r="J16" s="388"/>
      <c r="L16" s="383"/>
      <c r="N16" s="99"/>
    </row>
    <row r="17" spans="2:12" s="99" customFormat="1" ht="13.8">
      <c r="B17" s="398" t="s">
        <v>198</v>
      </c>
      <c r="C17" s="398"/>
      <c r="D17" s="32">
        <v>2019</v>
      </c>
      <c r="E17" s="32" t="s">
        <v>266</v>
      </c>
      <c r="F17" s="32" t="s">
        <v>267</v>
      </c>
      <c r="G17" s="32" t="s">
        <v>268</v>
      </c>
      <c r="H17" s="32" t="s">
        <v>269</v>
      </c>
      <c r="I17" s="32" t="s">
        <v>270</v>
      </c>
      <c r="J17" s="399"/>
      <c r="K17" s="377" t="s">
        <v>180</v>
      </c>
      <c r="L17" s="378"/>
    </row>
    <row r="18" spans="2:12" s="99" customFormat="1" ht="13.8">
      <c r="C18" s="104" t="s">
        <v>199</v>
      </c>
      <c r="D18" s="404">
        <f>10%</f>
        <v>0.1</v>
      </c>
      <c r="E18" s="404">
        <f>D18</f>
        <v>0.1</v>
      </c>
      <c r="F18" s="404">
        <f>E18</f>
        <v>0.1</v>
      </c>
      <c r="G18" s="404">
        <f>F18</f>
        <v>0.1</v>
      </c>
      <c r="H18" s="404">
        <f>G18</f>
        <v>0.1</v>
      </c>
      <c r="I18" s="404">
        <f>H18</f>
        <v>0.1</v>
      </c>
      <c r="J18" s="389"/>
      <c r="K18" s="99" t="s">
        <v>200</v>
      </c>
      <c r="L18" s="378">
        <f>100/10</f>
        <v>10</v>
      </c>
    </row>
    <row r="19" spans="2:12" s="99" customFormat="1" ht="13.8">
      <c r="B19" s="390"/>
      <c r="C19" s="406" t="s">
        <v>201</v>
      </c>
      <c r="D19" s="404">
        <f t="shared" ref="D19:I19" si="2">$L19/360</f>
        <v>0.125</v>
      </c>
      <c r="E19" s="404">
        <f t="shared" si="2"/>
        <v>0.125</v>
      </c>
      <c r="F19" s="404">
        <f t="shared" si="2"/>
        <v>0.125</v>
      </c>
      <c r="G19" s="404">
        <f t="shared" si="2"/>
        <v>0.125</v>
      </c>
      <c r="H19" s="404">
        <f t="shared" si="2"/>
        <v>0.125</v>
      </c>
      <c r="I19" s="404">
        <f t="shared" si="2"/>
        <v>0.125</v>
      </c>
      <c r="J19" s="389"/>
      <c r="K19" s="99" t="s">
        <v>202</v>
      </c>
      <c r="L19" s="378">
        <v>45</v>
      </c>
    </row>
    <row r="20" spans="2:12" s="99" customFormat="1" ht="13.8">
      <c r="C20" s="104" t="s">
        <v>203</v>
      </c>
      <c r="D20" s="402" t="s">
        <v>183</v>
      </c>
      <c r="E20" s="402">
        <v>150000</v>
      </c>
      <c r="F20" s="402">
        <v>80000</v>
      </c>
      <c r="G20" s="402">
        <v>40000</v>
      </c>
      <c r="H20" s="402">
        <v>45000</v>
      </c>
      <c r="I20" s="402">
        <v>50000</v>
      </c>
      <c r="J20" s="382"/>
      <c r="K20" s="99" t="s">
        <v>204</v>
      </c>
      <c r="L20" s="378"/>
    </row>
  </sheetData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A0344-D239-473F-9171-3D560CAF7B3E}">
  <sheetPr codeName="Sheet144">
    <pageSetUpPr fitToPage="1"/>
  </sheetPr>
  <dimension ref="A1:R37"/>
  <sheetViews>
    <sheetView showGridLines="0" topLeftCell="A31" zoomScale="150" zoomScaleNormal="150" zoomScalePageLayoutView="125" workbookViewId="0">
      <selection activeCell="D13" sqref="D13"/>
    </sheetView>
  </sheetViews>
  <sheetFormatPr defaultColWidth="7.69921875" defaultRowHeight="12.75" customHeight="1"/>
  <cols>
    <col min="1" max="3" width="2.59765625" style="357" customWidth="1"/>
    <col min="4" max="4" width="33.09765625" style="357" customWidth="1"/>
    <col min="5" max="5" width="9.09765625" style="363" customWidth="1"/>
    <col min="6" max="7" width="2.59765625" style="357" customWidth="1"/>
    <col min="8" max="8" width="33.09765625" style="357" customWidth="1"/>
    <col min="9" max="9" width="9.09765625" style="363" customWidth="1"/>
    <col min="10" max="10" width="6" style="363" customWidth="1"/>
    <col min="11" max="11" width="10.3984375" style="479" customWidth="1"/>
    <col min="12" max="12" width="28.59765625" style="357" customWidth="1"/>
    <col min="13" max="16384" width="7.69921875" style="357"/>
  </cols>
  <sheetData>
    <row r="1" spans="1:18" s="202" customFormat="1" ht="12.75" customHeight="1">
      <c r="E1" s="34"/>
      <c r="I1" s="34"/>
      <c r="J1" s="34"/>
    </row>
    <row r="2" spans="1:18" s="98" customFormat="1" ht="12.75" customHeight="1">
      <c r="B2" s="38"/>
      <c r="C2" s="38"/>
      <c r="D2" s="38"/>
      <c r="E2" s="36"/>
      <c r="G2" s="38"/>
      <c r="H2" s="38"/>
      <c r="I2" s="36"/>
      <c r="J2" s="36"/>
      <c r="K2" s="38"/>
      <c r="L2" s="38"/>
      <c r="M2" s="38"/>
      <c r="P2" s="383"/>
      <c r="R2" s="99"/>
    </row>
    <row r="3" spans="1:18" s="99" customFormat="1" ht="12.75" customHeight="1">
      <c r="B3" s="398" t="s">
        <v>275</v>
      </c>
      <c r="C3" s="398"/>
      <c r="D3" s="398"/>
      <c r="E3" s="427">
        <v>2017</v>
      </c>
      <c r="G3" s="398" t="s">
        <v>221</v>
      </c>
      <c r="H3" s="398"/>
      <c r="I3" s="427">
        <f t="shared" ref="I3:I9" si="0">E18</f>
        <v>2017</v>
      </c>
      <c r="J3" s="427"/>
      <c r="K3" s="399"/>
      <c r="L3" s="399"/>
      <c r="M3" s="399"/>
      <c r="N3" s="399"/>
      <c r="O3" s="398"/>
      <c r="P3" s="378"/>
    </row>
    <row r="4" spans="1:18" s="99" customFormat="1" ht="12.75" customHeight="1">
      <c r="C4" s="99" t="s">
        <v>120</v>
      </c>
      <c r="E4" s="208">
        <v>330000</v>
      </c>
      <c r="H4" s="99" t="s">
        <v>28</v>
      </c>
      <c r="I4" s="208">
        <f t="shared" si="0"/>
        <v>50000</v>
      </c>
      <c r="J4" s="487"/>
      <c r="K4" s="379"/>
      <c r="L4" s="379">
        <v>398475</v>
      </c>
      <c r="M4" s="379" t="s">
        <v>286</v>
      </c>
      <c r="N4" s="379"/>
      <c r="P4" s="378"/>
    </row>
    <row r="5" spans="1:18" s="98" customFormat="1" ht="12.75" customHeight="1">
      <c r="D5" s="98" t="s">
        <v>205</v>
      </c>
      <c r="E5" s="206">
        <f>-E4+E6</f>
        <v>-262020</v>
      </c>
      <c r="G5" s="357"/>
      <c r="H5" s="98" t="s">
        <v>222</v>
      </c>
      <c r="I5" s="206">
        <f t="shared" si="0"/>
        <v>66000</v>
      </c>
      <c r="J5" s="488"/>
      <c r="K5" s="382"/>
      <c r="L5" s="382"/>
      <c r="M5" s="382"/>
      <c r="N5" s="382"/>
      <c r="P5" s="383"/>
    </row>
    <row r="6" spans="1:18" s="98" customFormat="1" ht="12.75" customHeight="1">
      <c r="C6" s="99" t="s">
        <v>15</v>
      </c>
      <c r="D6" s="99"/>
      <c r="E6" s="208">
        <f>E7*E4</f>
        <v>67980</v>
      </c>
      <c r="G6" s="357"/>
      <c r="H6" s="98" t="s">
        <v>223</v>
      </c>
      <c r="I6" s="206">
        <f t="shared" si="0"/>
        <v>-6600</v>
      </c>
      <c r="J6" s="488"/>
      <c r="K6" s="379"/>
      <c r="L6" s="379"/>
      <c r="M6" s="379"/>
      <c r="N6" s="379"/>
      <c r="P6" s="383"/>
    </row>
    <row r="7" spans="1:18" s="358" customFormat="1" ht="12.75" customHeight="1">
      <c r="A7" s="419"/>
      <c r="B7" s="419"/>
      <c r="C7" s="419" t="s">
        <v>206</v>
      </c>
      <c r="D7" s="419"/>
      <c r="E7" s="370">
        <v>0.20599999999999999</v>
      </c>
      <c r="G7" s="356"/>
      <c r="H7" s="99" t="s">
        <v>224</v>
      </c>
      <c r="I7" s="208">
        <f t="shared" si="0"/>
        <v>59400</v>
      </c>
      <c r="J7" s="487"/>
      <c r="K7" s="409"/>
      <c r="L7" s="409" t="s">
        <v>277</v>
      </c>
      <c r="M7" s="409"/>
      <c r="N7" s="409"/>
      <c r="P7" s="410"/>
    </row>
    <row r="8" spans="1:18" s="98" customFormat="1" ht="12.75" customHeight="1">
      <c r="D8" s="98" t="s">
        <v>207</v>
      </c>
      <c r="E8" s="206">
        <f>-10%*E20</f>
        <v>-6600</v>
      </c>
      <c r="G8" s="356"/>
      <c r="H8" s="99" t="s">
        <v>281</v>
      </c>
      <c r="I8" s="208">
        <f t="shared" si="0"/>
        <v>0</v>
      </c>
      <c r="J8" s="487"/>
      <c r="K8" s="382"/>
      <c r="L8" s="382" t="s">
        <v>287</v>
      </c>
      <c r="M8" s="382"/>
      <c r="N8" s="382"/>
      <c r="P8" s="383"/>
    </row>
    <row r="9" spans="1:18" s="98" customFormat="1" ht="12.75" customHeight="1">
      <c r="D9" s="98" t="s">
        <v>208</v>
      </c>
      <c r="E9" s="206">
        <f>-3%*E4</f>
        <v>-9900</v>
      </c>
      <c r="G9" s="356"/>
      <c r="H9" s="99" t="s">
        <v>225</v>
      </c>
      <c r="I9" s="208">
        <f t="shared" si="0"/>
        <v>109400</v>
      </c>
      <c r="J9" s="487"/>
      <c r="K9" s="382"/>
      <c r="L9" s="382" t="s">
        <v>288</v>
      </c>
      <c r="M9" s="382" t="s">
        <v>289</v>
      </c>
      <c r="N9" s="382"/>
      <c r="P9" s="383"/>
    </row>
    <row r="10" spans="1:18" s="98" customFormat="1" ht="12.75" customHeight="1">
      <c r="D10" s="98" t="s">
        <v>209</v>
      </c>
      <c r="E10" s="206">
        <v>-40000</v>
      </c>
      <c r="G10" s="356"/>
      <c r="H10" s="356"/>
      <c r="I10" s="364"/>
      <c r="J10" s="364"/>
      <c r="K10" s="411">
        <v>-40000</v>
      </c>
      <c r="L10" s="411" t="s">
        <v>278</v>
      </c>
      <c r="M10" s="411" t="s">
        <v>279</v>
      </c>
      <c r="N10" s="411"/>
      <c r="P10" s="383"/>
    </row>
    <row r="11" spans="1:18" s="99" customFormat="1" ht="12.75" customHeight="1">
      <c r="C11" s="99" t="s">
        <v>210</v>
      </c>
      <c r="E11" s="208">
        <f>E6+E8+E9+E10</f>
        <v>11480</v>
      </c>
      <c r="G11" s="398" t="s">
        <v>226</v>
      </c>
      <c r="H11" s="398"/>
      <c r="I11" s="427">
        <f>E26</f>
        <v>2017</v>
      </c>
      <c r="J11" s="427"/>
      <c r="K11" s="379"/>
      <c r="L11" s="379"/>
      <c r="M11" s="379"/>
      <c r="N11" s="379"/>
      <c r="P11" s="378"/>
    </row>
    <row r="12" spans="1:18" s="99" customFormat="1" ht="12.75" customHeight="1">
      <c r="C12" s="99" t="s">
        <v>211</v>
      </c>
      <c r="E12" s="208">
        <f t="shared" ref="E12" si="1">E11-E8</f>
        <v>18080</v>
      </c>
      <c r="G12" s="356"/>
      <c r="H12" s="99" t="s">
        <v>227</v>
      </c>
      <c r="I12" s="208">
        <f>E27</f>
        <v>0</v>
      </c>
      <c r="J12" s="487"/>
      <c r="K12" s="379"/>
      <c r="L12" s="379"/>
      <c r="M12" s="379"/>
      <c r="N12" s="379"/>
      <c r="P12" s="378"/>
    </row>
    <row r="13" spans="1:18" s="408" customFormat="1" ht="12.75" customHeight="1">
      <c r="A13" s="419"/>
      <c r="B13" s="419"/>
      <c r="C13" s="419" t="s">
        <v>212</v>
      </c>
      <c r="D13" s="419"/>
      <c r="E13" s="370">
        <f>E12/E4</f>
        <v>5.4787878787878788E-2</v>
      </c>
      <c r="G13" s="357"/>
      <c r="H13" s="98" t="s">
        <v>228</v>
      </c>
      <c r="I13" s="102">
        <f>E28</f>
        <v>0</v>
      </c>
      <c r="J13" s="489"/>
      <c r="K13" s="479"/>
      <c r="L13" s="479"/>
      <c r="M13" s="479"/>
      <c r="N13" s="479"/>
      <c r="P13" s="412"/>
    </row>
    <row r="14" spans="1:18" s="98" customFormat="1" ht="12.75" customHeight="1">
      <c r="D14" s="98" t="s">
        <v>213</v>
      </c>
      <c r="E14" s="206">
        <f t="shared" ref="E14" si="2">-E11*34%</f>
        <v>-3903.2000000000003</v>
      </c>
      <c r="G14" s="356"/>
      <c r="H14" s="99" t="s">
        <v>30</v>
      </c>
      <c r="I14" s="208">
        <f>E29</f>
        <v>109400</v>
      </c>
      <c r="J14" s="487"/>
      <c r="K14" s="479"/>
      <c r="L14" s="479"/>
      <c r="M14" s="479"/>
      <c r="N14" s="479"/>
      <c r="P14" s="383"/>
    </row>
    <row r="15" spans="1:18" s="99" customFormat="1" ht="12.75" customHeight="1">
      <c r="C15" s="99" t="s">
        <v>214</v>
      </c>
      <c r="E15" s="208">
        <f t="shared" ref="E15" si="3">+E11+E14</f>
        <v>7576.7999999999993</v>
      </c>
      <c r="G15" s="356"/>
      <c r="H15" s="98" t="s">
        <v>229</v>
      </c>
      <c r="I15" s="102">
        <f>E30</f>
        <v>1</v>
      </c>
      <c r="J15" s="489"/>
      <c r="K15" s="479"/>
      <c r="L15" s="479"/>
      <c r="M15" s="479"/>
      <c r="N15" s="479"/>
      <c r="O15" s="98"/>
      <c r="P15" s="383"/>
      <c r="Q15" s="98"/>
    </row>
    <row r="16" spans="1:18" s="356" customFormat="1" ht="12.75" customHeight="1">
      <c r="E16" s="364"/>
      <c r="H16" s="99" t="s">
        <v>230</v>
      </c>
      <c r="I16" s="208">
        <f t="shared" ref="I16" si="4">E31</f>
        <v>109400</v>
      </c>
      <c r="J16" s="487"/>
      <c r="K16" s="479"/>
      <c r="L16" s="479"/>
      <c r="M16" s="479"/>
      <c r="N16" s="479"/>
    </row>
    <row r="17" spans="2:14" s="356" customFormat="1" ht="12.75" customHeight="1">
      <c r="E17" s="364"/>
      <c r="H17" s="99"/>
      <c r="I17" s="415"/>
      <c r="J17" s="415"/>
      <c r="K17" s="479"/>
      <c r="L17" s="479"/>
      <c r="M17" s="479"/>
      <c r="N17" s="479"/>
    </row>
    <row r="18" spans="2:14" s="356" customFormat="1" ht="12.75" customHeight="1">
      <c r="B18" s="398"/>
      <c r="C18" s="398" t="s">
        <v>221</v>
      </c>
      <c r="D18" s="398"/>
      <c r="E18" s="427">
        <f>E3</f>
        <v>2017</v>
      </c>
      <c r="I18" s="364"/>
      <c r="J18" s="364"/>
      <c r="K18" s="480"/>
    </row>
    <row r="19" spans="2:14" s="356" customFormat="1" ht="12.75" customHeight="1">
      <c r="C19" s="99"/>
      <c r="D19" s="99" t="s">
        <v>28</v>
      </c>
      <c r="E19" s="415">
        <v>50000</v>
      </c>
      <c r="I19" s="364"/>
      <c r="J19" s="364"/>
      <c r="K19" s="480"/>
    </row>
    <row r="20" spans="2:14" ht="12.75" customHeight="1">
      <c r="D20" s="98" t="s">
        <v>222</v>
      </c>
      <c r="E20" s="414">
        <v>66000</v>
      </c>
    </row>
    <row r="21" spans="2:14" ht="12.75" customHeight="1">
      <c r="D21" s="98" t="s">
        <v>223</v>
      </c>
      <c r="E21" s="416">
        <f>E8</f>
        <v>-6600</v>
      </c>
    </row>
    <row r="22" spans="2:14" s="356" customFormat="1" ht="12.75" customHeight="1">
      <c r="D22" s="99" t="s">
        <v>224</v>
      </c>
      <c r="E22" s="415">
        <f t="shared" ref="E22" si="5">+E20+E21</f>
        <v>59400</v>
      </c>
      <c r="I22" s="364"/>
      <c r="J22" s="364"/>
      <c r="K22" s="480"/>
    </row>
    <row r="23" spans="2:14" s="356" customFormat="1" ht="12.75" customHeight="1">
      <c r="D23" s="99" t="s">
        <v>281</v>
      </c>
      <c r="E23" s="415"/>
      <c r="I23" s="364"/>
      <c r="J23" s="364"/>
      <c r="K23" s="477">
        <f>K25-K24</f>
        <v>90600</v>
      </c>
      <c r="L23" s="357" t="s">
        <v>290</v>
      </c>
    </row>
    <row r="24" spans="2:14" s="356" customFormat="1" ht="12.75" customHeight="1">
      <c r="D24" s="99" t="s">
        <v>225</v>
      </c>
      <c r="E24" s="415">
        <f t="shared" ref="E24" si="6">+E19+E22</f>
        <v>109400</v>
      </c>
      <c r="I24" s="364"/>
      <c r="J24" s="364"/>
      <c r="K24" s="477">
        <f>E24</f>
        <v>109400</v>
      </c>
      <c r="L24" s="357" t="s">
        <v>291</v>
      </c>
    </row>
    <row r="25" spans="2:14" s="356" customFormat="1" ht="12.75" customHeight="1">
      <c r="E25" s="364"/>
      <c r="I25" s="364"/>
      <c r="J25" s="364"/>
      <c r="K25" s="477">
        <v>200000</v>
      </c>
      <c r="L25" s="357" t="s">
        <v>292</v>
      </c>
    </row>
    <row r="26" spans="2:14" s="356" customFormat="1" ht="12.75" customHeight="1">
      <c r="B26" s="398"/>
      <c r="C26" s="398" t="s">
        <v>226</v>
      </c>
      <c r="D26" s="398"/>
      <c r="E26" s="427">
        <f>+E18</f>
        <v>2017</v>
      </c>
      <c r="I26" s="364"/>
      <c r="J26" s="364"/>
      <c r="K26" s="480"/>
      <c r="L26" s="357" t="s">
        <v>282</v>
      </c>
    </row>
    <row r="27" spans="2:14" s="356" customFormat="1" ht="12.75" customHeight="1">
      <c r="D27" s="99" t="s">
        <v>227</v>
      </c>
      <c r="E27" s="415">
        <v>0</v>
      </c>
      <c r="I27" s="364"/>
      <c r="J27" s="364"/>
      <c r="K27" s="480"/>
    </row>
    <row r="28" spans="2:14" ht="12.75" customHeight="1">
      <c r="D28" s="98" t="s">
        <v>228</v>
      </c>
      <c r="E28" s="483">
        <f>E27/E31</f>
        <v>0</v>
      </c>
    </row>
    <row r="29" spans="2:14" s="356" customFormat="1" ht="12.75" customHeight="1">
      <c r="D29" s="99" t="s">
        <v>30</v>
      </c>
      <c r="E29" s="415">
        <f>E31</f>
        <v>109400</v>
      </c>
      <c r="I29" s="364"/>
      <c r="J29" s="364"/>
      <c r="K29" s="480"/>
    </row>
    <row r="30" spans="2:14" s="356" customFormat="1" ht="12.75" customHeight="1">
      <c r="D30" s="98" t="s">
        <v>229</v>
      </c>
      <c r="E30" s="483">
        <f>E29/E31</f>
        <v>1</v>
      </c>
      <c r="I30" s="364"/>
      <c r="J30" s="364"/>
      <c r="K30" s="480"/>
    </row>
    <row r="31" spans="2:14" s="356" customFormat="1" ht="12.75" customHeight="1">
      <c r="D31" s="99" t="s">
        <v>230</v>
      </c>
      <c r="E31" s="415">
        <f>E24</f>
        <v>109400</v>
      </c>
      <c r="I31" s="364"/>
      <c r="J31" s="364"/>
      <c r="K31" s="480"/>
    </row>
    <row r="32" spans="2:14" s="356" customFormat="1" ht="12.75" customHeight="1">
      <c r="E32" s="364"/>
      <c r="I32" s="364"/>
      <c r="J32" s="364"/>
      <c r="K32" s="480"/>
    </row>
    <row r="33" spans="2:11" s="356" customFormat="1" ht="12.75" customHeight="1">
      <c r="B33" s="481" t="s">
        <v>283</v>
      </c>
      <c r="C33" s="481"/>
      <c r="D33" s="481"/>
      <c r="E33" s="484">
        <f>E18</f>
        <v>2017</v>
      </c>
      <c r="G33" s="481"/>
      <c r="H33" s="481"/>
      <c r="I33" s="484">
        <f>I3</f>
        <v>2017</v>
      </c>
      <c r="J33" s="364"/>
      <c r="K33" s="480"/>
    </row>
    <row r="34" spans="2:11" ht="12.75" customHeight="1">
      <c r="D34" s="357" t="s">
        <v>6</v>
      </c>
      <c r="E34" s="485">
        <f>E15/E24</f>
        <v>6.9257769652650819E-2</v>
      </c>
      <c r="H34" s="357" t="s">
        <v>6</v>
      </c>
      <c r="I34" s="485" t="e">
        <f>#REF!/I9</f>
        <v>#REF!</v>
      </c>
      <c r="J34" s="485"/>
      <c r="K34" s="482"/>
    </row>
    <row r="35" spans="2:11" ht="12.75" customHeight="1">
      <c r="D35" s="357" t="s">
        <v>284</v>
      </c>
      <c r="E35" s="486">
        <f>E4/E24</f>
        <v>3.0164533820840949</v>
      </c>
      <c r="H35" s="357" t="s">
        <v>284</v>
      </c>
      <c r="I35" s="486" t="e">
        <f>#REF!/I9</f>
        <v>#REF!</v>
      </c>
      <c r="J35" s="486"/>
      <c r="K35" s="478"/>
    </row>
    <row r="36" spans="2:11" ht="12.75" customHeight="1">
      <c r="D36" s="357" t="s">
        <v>87</v>
      </c>
      <c r="E36" s="485">
        <f>E12/E4</f>
        <v>5.4787878787878788E-2</v>
      </c>
      <c r="H36" s="357" t="s">
        <v>87</v>
      </c>
      <c r="I36" s="485" t="e">
        <f>#REF!/#REF!</f>
        <v>#REF!</v>
      </c>
      <c r="J36" s="485"/>
    </row>
    <row r="37" spans="2:11" ht="12.75" customHeight="1">
      <c r="D37" s="357" t="s">
        <v>113</v>
      </c>
      <c r="E37" s="485">
        <f>E15/E4</f>
        <v>2.2959999999999998E-2</v>
      </c>
      <c r="H37" s="357" t="s">
        <v>113</v>
      </c>
      <c r="I37" s="485" t="e">
        <f>#REF!/#REF!</f>
        <v>#REF!</v>
      </c>
      <c r="J37" s="485"/>
    </row>
  </sheetData>
  <printOptions horizontalCentered="1"/>
  <pageMargins left="0.79000000000000015" right="0.79000000000000015" top="0.98" bottom="0.98" header="0.51" footer="0.51"/>
  <pageSetup scale="54" fitToHeight="2" orientation="landscape" horizontalDpi="300" verticalDpi="300" r:id="rId1"/>
  <headerFooter>
    <oddFooter>&amp;R&amp;7MRAC_x000D_&amp;D - &amp;T_x000D_&amp;F - &amp;A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06F1C-3779-4ABE-B2FC-D465BBE8BC44}">
  <sheetPr codeName="Sheet145"/>
  <dimension ref="B1:P21"/>
  <sheetViews>
    <sheetView showGridLines="0" topLeftCell="G1" zoomScale="180" zoomScaleNormal="180" workbookViewId="0"/>
  </sheetViews>
  <sheetFormatPr defaultColWidth="9" defaultRowHeight="13.8"/>
  <cols>
    <col min="1" max="3" width="2.59765625" style="202" customWidth="1"/>
    <col min="4" max="4" width="33.09765625" style="202" customWidth="1"/>
    <col min="5" max="5" width="9.09765625" style="33" bestFit="1" customWidth="1"/>
    <col min="6" max="6" width="9.59765625" style="33" bestFit="1" customWidth="1"/>
    <col min="7" max="10" width="10.5" style="33" bestFit="1" customWidth="1"/>
    <col min="11" max="11" width="9" style="202"/>
    <col min="12" max="13" width="9.09765625" style="202" bestFit="1" customWidth="1"/>
    <col min="14" max="16384" width="9" style="202"/>
  </cols>
  <sheetData>
    <row r="1" spans="2:16" ht="12.75" customHeight="1">
      <c r="E1" s="33" t="s">
        <v>273</v>
      </c>
      <c r="F1" s="33" t="s">
        <v>274</v>
      </c>
    </row>
    <row r="2" spans="2:16" s="98" customFormat="1" ht="12.75" customHeight="1">
      <c r="B2" s="38"/>
      <c r="C2" s="38"/>
      <c r="D2" s="38"/>
      <c r="E2" s="38"/>
      <c r="F2" s="38"/>
      <c r="G2" s="38"/>
      <c r="H2" s="38"/>
      <c r="I2" s="38"/>
      <c r="J2" s="38"/>
      <c r="L2" s="383"/>
      <c r="N2" s="99"/>
    </row>
    <row r="3" spans="2:16" s="99" customFormat="1" ht="12.75" customHeight="1">
      <c r="B3" s="398" t="s">
        <v>275</v>
      </c>
      <c r="C3" s="398"/>
      <c r="D3" s="398"/>
      <c r="E3" s="32">
        <v>2019</v>
      </c>
      <c r="F3" s="32" t="s">
        <v>266</v>
      </c>
      <c r="G3" s="32" t="s">
        <v>267</v>
      </c>
      <c r="H3" s="32" t="s">
        <v>268</v>
      </c>
      <c r="I3" s="32" t="s">
        <v>269</v>
      </c>
      <c r="J3" s="32" t="s">
        <v>270</v>
      </c>
      <c r="K3" s="398"/>
      <c r="L3" s="378"/>
    </row>
    <row r="4" spans="2:16" s="98" customFormat="1" ht="12.75" customHeight="1">
      <c r="C4" s="98" t="s">
        <v>186</v>
      </c>
      <c r="E4" s="206">
        <f>'Caso Vegas - Tabela 10.10'!D8</f>
        <v>750000</v>
      </c>
      <c r="F4" s="206">
        <f>'Caso Vegas - Tabela 10.10'!E8</f>
        <v>948750</v>
      </c>
      <c r="G4" s="206">
        <f>'Caso Vegas - Tabela 10.10'!F8</f>
        <v>1821600.0000000002</v>
      </c>
      <c r="H4" s="206">
        <f>'Caso Vegas - Tabela 10.10'!G8</f>
        <v>2125200.0000000005</v>
      </c>
      <c r="I4" s="206">
        <f>'Caso Vegas - Tabela 10.10'!H8</f>
        <v>2119887.0000000005</v>
      </c>
      <c r="J4" s="206">
        <f>'Caso Vegas - Tabela 10.10'!I8</f>
        <v>2119887.0000000005</v>
      </c>
      <c r="L4" s="407"/>
      <c r="M4" s="407"/>
      <c r="N4" s="407"/>
      <c r="O4" s="407"/>
      <c r="P4" s="407"/>
    </row>
    <row r="5" spans="2:16" s="99" customFormat="1" ht="12.75" customHeight="1">
      <c r="C5" s="99" t="s">
        <v>120</v>
      </c>
      <c r="E5" s="208">
        <f>E4*(1-'Caso Vegas - Tabela 10.10'!D9)</f>
        <v>656250</v>
      </c>
      <c r="F5" s="208">
        <f>F4*(1-'Caso Vegas - Tabela 10.10'!E9)</f>
        <v>830156.25</v>
      </c>
      <c r="G5" s="208">
        <f>G4*(1-'Caso Vegas - Tabela 10.10'!F9)</f>
        <v>1593900.0000000002</v>
      </c>
      <c r="H5" s="208">
        <f>H4*(1-'Caso Vegas - Tabela 10.10'!G9)</f>
        <v>1859550.0000000005</v>
      </c>
      <c r="I5" s="208">
        <f>I4*(1-'Caso Vegas - Tabela 10.10'!H9)</f>
        <v>1854901.1250000005</v>
      </c>
      <c r="J5" s="208">
        <f>J4*(1-'Caso Vegas - Tabela 10.10'!I9)</f>
        <v>1854901.1250000005</v>
      </c>
      <c r="L5" s="378">
        <v>300000</v>
      </c>
      <c r="M5" s="99">
        <v>398475</v>
      </c>
      <c r="N5" s="99" t="s">
        <v>276</v>
      </c>
    </row>
    <row r="6" spans="2:16" s="98" customFormat="1" ht="12.75" customHeight="1">
      <c r="D6" s="98" t="s">
        <v>205</v>
      </c>
      <c r="E6" s="206">
        <f>'Caso Vegas - Tabela 10.10'!D11*'Caso Vegas - Tabela 10.10'!D3*'Caso Vegas - Tabela 10.10'!D5</f>
        <v>500000</v>
      </c>
      <c r="F6" s="206">
        <f>'Caso Vegas - Tabela 10.10'!E11*'Caso Vegas - Tabela 10.10'!E3*'Caso Vegas - Tabela 10.10'!E5</f>
        <v>718750</v>
      </c>
      <c r="G6" s="206">
        <f>'Caso Vegas - Tabela 10.10'!F11*'Caso Vegas - Tabela 10.10'!F3*'Caso Vegas - Tabela 10.10'!F5</f>
        <v>1265000.0000000002</v>
      </c>
      <c r="H6" s="206">
        <f>'Caso Vegas - Tabela 10.10'!G11*'Caso Vegas - Tabela 10.10'!G3*'Caso Vegas - Tabela 10.10'!G5</f>
        <v>1328250.0000000002</v>
      </c>
      <c r="I6" s="206">
        <f>'Caso Vegas - Tabela 10.10'!H11*'Caso Vegas - Tabela 10.10'!H3*'Caso Vegas - Tabela 10.10'!H5</f>
        <v>1394662.5000000002</v>
      </c>
      <c r="J6" s="206">
        <f>'Caso Vegas - Tabela 10.10'!I11*'Caso Vegas - Tabela 10.10'!I3*'Caso Vegas - Tabela 10.10'!I5</f>
        <v>1394662.5000000002</v>
      </c>
      <c r="L6" s="383"/>
    </row>
    <row r="7" spans="2:16" s="98" customFormat="1" ht="12.75" customHeight="1">
      <c r="C7" s="99" t="s">
        <v>15</v>
      </c>
      <c r="D7" s="99"/>
      <c r="E7" s="208">
        <f t="shared" ref="E7:J7" si="0">E5-E6</f>
        <v>156250</v>
      </c>
      <c r="F7" s="208">
        <f t="shared" si="0"/>
        <v>111406.25</v>
      </c>
      <c r="G7" s="208">
        <f t="shared" si="0"/>
        <v>328900</v>
      </c>
      <c r="H7" s="208">
        <f t="shared" si="0"/>
        <v>531300.00000000023</v>
      </c>
      <c r="I7" s="208">
        <f t="shared" si="0"/>
        <v>460238.62500000023</v>
      </c>
      <c r="J7" s="208">
        <f t="shared" si="0"/>
        <v>460238.62500000023</v>
      </c>
      <c r="L7" s="383">
        <f>L8*L5</f>
        <v>61904.761904761894</v>
      </c>
    </row>
    <row r="8" spans="2:16" s="490" customFormat="1" ht="12.75" customHeight="1">
      <c r="C8" s="491" t="s">
        <v>206</v>
      </c>
      <c r="D8" s="491"/>
      <c r="E8" s="370">
        <f t="shared" ref="E8:J8" si="1">E7/E5</f>
        <v>0.23809523809523808</v>
      </c>
      <c r="F8" s="370">
        <f t="shared" si="1"/>
        <v>0.13419913419913421</v>
      </c>
      <c r="G8" s="370">
        <f t="shared" si="1"/>
        <v>0.20634920634920631</v>
      </c>
      <c r="H8" s="370">
        <f t="shared" si="1"/>
        <v>0.28571428571428575</v>
      </c>
      <c r="I8" s="370">
        <f t="shared" si="1"/>
        <v>0.24812030075187977</v>
      </c>
      <c r="J8" s="370">
        <f t="shared" si="1"/>
        <v>0.24812030075187977</v>
      </c>
      <c r="L8" s="492">
        <f>G8</f>
        <v>0.20634920634920631</v>
      </c>
      <c r="M8" s="490" t="s">
        <v>277</v>
      </c>
    </row>
    <row r="9" spans="2:16" s="98" customFormat="1" ht="12.75" customHeight="1">
      <c r="D9" s="98" t="s">
        <v>207</v>
      </c>
      <c r="E9" s="206">
        <f>-'Caso Vegas - Tabela 10.13'!D4</f>
        <v>-20000</v>
      </c>
      <c r="F9" s="206">
        <f>-'Caso Vegas - Tabela 10.13'!E4</f>
        <v>-35000</v>
      </c>
      <c r="G9" s="206">
        <f>-'Caso Vegas - Tabela 10.13'!F4</f>
        <v>-49600</v>
      </c>
      <c r="H9" s="206">
        <f>-'Caso Vegas - Tabela 10.13'!G4</f>
        <v>-53600</v>
      </c>
      <c r="I9" s="206">
        <f>-'Caso Vegas - Tabela 10.13'!H4</f>
        <v>-58100</v>
      </c>
      <c r="J9" s="206">
        <f>-'Caso Vegas - Tabela 10.13'!I4</f>
        <v>-63100</v>
      </c>
      <c r="L9" s="383">
        <f>G9-'[25]Fluxo Inicial'!D31</f>
        <v>-6600</v>
      </c>
    </row>
    <row r="10" spans="2:16" s="98" customFormat="1" ht="12.75" customHeight="1">
      <c r="D10" s="98" t="s">
        <v>208</v>
      </c>
      <c r="E10" s="206">
        <f>-E5*'Caso Vegas - Tabela 10.10'!D13</f>
        <v>-32812.5</v>
      </c>
      <c r="F10" s="206">
        <f>-F5*'Caso Vegas - Tabela 10.10'!E13</f>
        <v>-41507.8125</v>
      </c>
      <c r="G10" s="206">
        <f>-G5*'Caso Vegas - Tabela 10.10'!F13</f>
        <v>-79695.000000000015</v>
      </c>
      <c r="H10" s="206">
        <f>-H5*'Caso Vegas - Tabela 10.10'!G13</f>
        <v>-92977.500000000029</v>
      </c>
      <c r="I10" s="206">
        <f>-I5*'Caso Vegas - Tabela 10.10'!H13</f>
        <v>-92745.056250000023</v>
      </c>
      <c r="J10" s="206">
        <f>-J5*'Caso Vegas - Tabela 10.10'!I13</f>
        <v>-92745.056250000023</v>
      </c>
      <c r="L10" s="383">
        <f>G10-'[25]Fluxo Inicial'!D32</f>
        <v>-19923.75</v>
      </c>
    </row>
    <row r="11" spans="2:16" s="98" customFormat="1" ht="12.75" customHeight="1">
      <c r="D11" s="98" t="s">
        <v>209</v>
      </c>
      <c r="E11" s="206">
        <v>-80000</v>
      </c>
      <c r="F11" s="206">
        <f>E11*(1+'Caso Vegas - Tabela 10.10'!E14)</f>
        <v>-100000</v>
      </c>
      <c r="G11" s="206">
        <f>F11*(1+'Caso Vegas - Tabela 10.10'!F14)</f>
        <v>-150000</v>
      </c>
      <c r="H11" s="206">
        <f>G11*(1+'Caso Vegas - Tabela 10.10'!G14)</f>
        <v>-157500</v>
      </c>
      <c r="I11" s="206">
        <f>H11*(1+'Caso Vegas - Tabela 10.10'!H14)</f>
        <v>-165375</v>
      </c>
      <c r="J11" s="206">
        <f>I11*(1+'Caso Vegas - Tabela 10.10'!I14)</f>
        <v>-165375</v>
      </c>
      <c r="L11" s="383">
        <v>-40000</v>
      </c>
      <c r="M11" s="98" t="s">
        <v>278</v>
      </c>
      <c r="N11" s="98" t="s">
        <v>279</v>
      </c>
    </row>
    <row r="12" spans="2:16" s="99" customFormat="1" ht="12.75" customHeight="1">
      <c r="C12" s="99" t="s">
        <v>210</v>
      </c>
      <c r="E12" s="208">
        <f t="shared" ref="E12:J12" si="2">E7+E9+E10+E11</f>
        <v>23437.5</v>
      </c>
      <c r="F12" s="208">
        <f t="shared" si="2"/>
        <v>-65101.5625</v>
      </c>
      <c r="G12" s="208">
        <f t="shared" si="2"/>
        <v>49605</v>
      </c>
      <c r="H12" s="208">
        <f t="shared" si="2"/>
        <v>227222.50000000023</v>
      </c>
      <c r="I12" s="208">
        <f t="shared" si="2"/>
        <v>144018.56875000021</v>
      </c>
      <c r="J12" s="208">
        <f t="shared" si="2"/>
        <v>139018.56875000021</v>
      </c>
      <c r="L12" s="378">
        <f>G12-'[25]Fluxo Inicial'!D34-20000</f>
        <v>15701.249999999884</v>
      </c>
    </row>
    <row r="13" spans="2:16" s="99" customFormat="1" ht="12.75" customHeight="1">
      <c r="C13" s="99" t="s">
        <v>211</v>
      </c>
      <c r="E13" s="208">
        <f t="shared" ref="E13:J13" si="3">E12-E9</f>
        <v>43437.5</v>
      </c>
      <c r="F13" s="208">
        <f t="shared" si="3"/>
        <v>-30101.5625</v>
      </c>
      <c r="G13" s="208">
        <f t="shared" si="3"/>
        <v>99205</v>
      </c>
      <c r="H13" s="208">
        <f t="shared" si="3"/>
        <v>280822.50000000023</v>
      </c>
      <c r="I13" s="208">
        <f t="shared" si="3"/>
        <v>202118.56875000021</v>
      </c>
      <c r="J13" s="208">
        <f t="shared" si="3"/>
        <v>202118.56875000021</v>
      </c>
      <c r="L13" s="378">
        <f>G13-'[25]Fluxo Inicial'!D35-20000</f>
        <v>22301.249999999884</v>
      </c>
    </row>
    <row r="14" spans="2:16" s="490" customFormat="1" ht="12.75" customHeight="1">
      <c r="C14" s="491" t="s">
        <v>212</v>
      </c>
      <c r="D14" s="491"/>
      <c r="E14" s="370">
        <f t="shared" ref="E14:J14" si="4">E13/E5</f>
        <v>6.6190476190476188E-2</v>
      </c>
      <c r="F14" s="370">
        <f t="shared" si="4"/>
        <v>-3.6260116694899307E-2</v>
      </c>
      <c r="G14" s="370">
        <f t="shared" si="4"/>
        <v>6.2240416588242663E-2</v>
      </c>
      <c r="H14" s="370">
        <f t="shared" si="4"/>
        <v>0.1510163749294185</v>
      </c>
      <c r="I14" s="370">
        <f t="shared" si="4"/>
        <v>0.10896460518886157</v>
      </c>
      <c r="J14" s="370">
        <f t="shared" si="4"/>
        <v>0.10896460518886157</v>
      </c>
      <c r="L14" s="492">
        <f>L13/L5</f>
        <v>7.4337499999999612E-2</v>
      </c>
    </row>
    <row r="15" spans="2:16" s="98" customFormat="1" ht="12.75" customHeight="1">
      <c r="D15" s="98" t="s">
        <v>213</v>
      </c>
      <c r="E15" s="206">
        <f t="shared" ref="E15:J15" si="5">-E12*34%</f>
        <v>-7968.7500000000009</v>
      </c>
      <c r="F15" s="206">
        <f t="shared" si="5"/>
        <v>22134.53125</v>
      </c>
      <c r="G15" s="206">
        <f t="shared" si="5"/>
        <v>-16865.7</v>
      </c>
      <c r="H15" s="206">
        <f t="shared" si="5"/>
        <v>-77255.650000000081</v>
      </c>
      <c r="I15" s="206">
        <f t="shared" si="5"/>
        <v>-48966.313375000078</v>
      </c>
      <c r="J15" s="206">
        <f t="shared" si="5"/>
        <v>-47266.313375000078</v>
      </c>
      <c r="L15" s="383">
        <f>-L12*34%</f>
        <v>-5338.4249999999611</v>
      </c>
    </row>
    <row r="16" spans="2:16" s="99" customFormat="1" ht="12.75" customHeight="1">
      <c r="C16" s="99" t="s">
        <v>214</v>
      </c>
      <c r="E16" s="208">
        <f t="shared" ref="E16:J16" si="6">+E12+E15</f>
        <v>15468.75</v>
      </c>
      <c r="F16" s="208">
        <f t="shared" si="6"/>
        <v>-42967.03125</v>
      </c>
      <c r="G16" s="208">
        <f t="shared" si="6"/>
        <v>32739.3</v>
      </c>
      <c r="H16" s="208">
        <f t="shared" si="6"/>
        <v>149966.85000000015</v>
      </c>
      <c r="I16" s="208">
        <f t="shared" si="6"/>
        <v>95052.255375000124</v>
      </c>
      <c r="J16" s="208">
        <f t="shared" si="6"/>
        <v>91752.255375000124</v>
      </c>
      <c r="K16" s="98"/>
      <c r="L16" s="383">
        <f>+L12+L15</f>
        <v>10362.824999999923</v>
      </c>
      <c r="M16" s="98"/>
    </row>
    <row r="17" spans="2:13" s="99" customFormat="1" ht="12.75" customHeight="1">
      <c r="E17" s="417"/>
      <c r="F17" s="417"/>
      <c r="G17" s="417"/>
      <c r="H17" s="417"/>
      <c r="I17" s="417"/>
      <c r="J17" s="417"/>
      <c r="K17" s="98"/>
      <c r="L17" s="383"/>
      <c r="M17" s="98"/>
    </row>
    <row r="18" spans="2:13" s="99" customFormat="1" ht="12.75" customHeight="1">
      <c r="C18" s="99" t="s">
        <v>50</v>
      </c>
      <c r="D18" s="98"/>
      <c r="E18" s="206">
        <f>-[25]Taxa!C35</f>
        <v>-11512.000000000007</v>
      </c>
      <c r="F18" s="206">
        <f>-[25]Taxa!D35</f>
        <v>-19309.436884648494</v>
      </c>
      <c r="G18" s="206">
        <f>-[25]Taxa!E35</f>
        <v>-24020.872689102722</v>
      </c>
      <c r="H18" s="206">
        <f>-[25]Taxa!F35</f>
        <v>-25041.417340638898</v>
      </c>
      <c r="I18" s="206">
        <f>-[25]Taxa!G35</f>
        <v>-24646.083644731305</v>
      </c>
      <c r="J18" s="206">
        <f>-[25]Taxa!H35</f>
        <v>-24275.591826039403</v>
      </c>
      <c r="K18" s="98"/>
      <c r="L18" s="383"/>
      <c r="M18" s="98"/>
    </row>
    <row r="19" spans="2:13" s="99" customFormat="1" ht="12.75" customHeight="1">
      <c r="C19" s="99" t="s">
        <v>25</v>
      </c>
      <c r="E19" s="208">
        <f t="shared" ref="E19:J19" si="7">E12+E18</f>
        <v>11925.499999999993</v>
      </c>
      <c r="F19" s="208">
        <f t="shared" si="7"/>
        <v>-84410.999384648487</v>
      </c>
      <c r="G19" s="208">
        <f t="shared" si="7"/>
        <v>25584.127310897278</v>
      </c>
      <c r="H19" s="208">
        <f t="shared" si="7"/>
        <v>202181.08265936133</v>
      </c>
      <c r="I19" s="208">
        <f t="shared" si="7"/>
        <v>119372.4851052689</v>
      </c>
      <c r="J19" s="208">
        <f t="shared" si="7"/>
        <v>114742.97692396081</v>
      </c>
      <c r="K19" s="98"/>
      <c r="L19" s="383"/>
      <c r="M19" s="98"/>
    </row>
    <row r="20" spans="2:13" s="99" customFormat="1" ht="12.75" customHeight="1">
      <c r="B20" s="98"/>
      <c r="C20" s="98" t="s">
        <v>215</v>
      </c>
      <c r="D20" s="98"/>
      <c r="E20" s="206">
        <f t="shared" ref="E20:J20" si="8">E19*-34%</f>
        <v>-4054.6699999999978</v>
      </c>
      <c r="F20" s="206">
        <f t="shared" si="8"/>
        <v>28699.739790780488</v>
      </c>
      <c r="G20" s="206">
        <f t="shared" si="8"/>
        <v>-8698.6032857050759</v>
      </c>
      <c r="H20" s="206">
        <f t="shared" si="8"/>
        <v>-68741.56810418285</v>
      </c>
      <c r="I20" s="206">
        <f t="shared" si="8"/>
        <v>-40586.644935791432</v>
      </c>
      <c r="J20" s="206">
        <f t="shared" si="8"/>
        <v>-39012.612154146678</v>
      </c>
      <c r="K20" s="98"/>
      <c r="L20" s="383"/>
      <c r="M20" s="98"/>
    </row>
    <row r="21" spans="2:13" s="99" customFormat="1" ht="12.75" customHeight="1">
      <c r="C21" s="99" t="s">
        <v>216</v>
      </c>
      <c r="E21" s="208">
        <f t="shared" ref="E21:J21" si="9">E19+E20</f>
        <v>7870.8299999999945</v>
      </c>
      <c r="F21" s="208">
        <f t="shared" si="9"/>
        <v>-55711.259593868002</v>
      </c>
      <c r="G21" s="208">
        <f t="shared" si="9"/>
        <v>16885.5240251922</v>
      </c>
      <c r="H21" s="208">
        <f t="shared" si="9"/>
        <v>133439.51455517847</v>
      </c>
      <c r="I21" s="208">
        <f t="shared" si="9"/>
        <v>78785.84016947748</v>
      </c>
      <c r="J21" s="208">
        <f t="shared" si="9"/>
        <v>75730.364769814129</v>
      </c>
      <c r="K21" s="98"/>
      <c r="L21" s="383"/>
      <c r="M21" s="98"/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1A20B-85B9-4423-B744-14EE6E7E348C}">
  <dimension ref="A1:J24"/>
  <sheetViews>
    <sheetView showGridLines="0" topLeftCell="A6" workbookViewId="0">
      <selection activeCell="F10" sqref="F10"/>
    </sheetView>
  </sheetViews>
  <sheetFormatPr defaultRowHeight="15.6"/>
  <cols>
    <col min="2" max="2" width="23.19921875" customWidth="1"/>
    <col min="5" max="5" width="11.5" customWidth="1"/>
    <col min="6" max="6" width="25.296875" customWidth="1"/>
    <col min="7" max="7" width="8.796875" customWidth="1"/>
    <col min="8" max="8" width="34.09765625" customWidth="1"/>
  </cols>
  <sheetData>
    <row r="1" spans="1:10" ht="21">
      <c r="A1" s="1" t="s">
        <v>0</v>
      </c>
      <c r="B1" s="2"/>
      <c r="C1" s="3"/>
      <c r="D1" s="3"/>
      <c r="E1" s="4"/>
      <c r="F1" s="2"/>
      <c r="G1" s="2"/>
      <c r="H1" s="2"/>
      <c r="I1" s="4"/>
      <c r="J1" s="2"/>
    </row>
    <row r="2" spans="1:10">
      <c r="A2" s="10"/>
      <c r="B2" s="2"/>
      <c r="C2" s="3"/>
      <c r="D2" s="3"/>
      <c r="E2" s="4"/>
      <c r="F2" s="2"/>
      <c r="G2" s="2"/>
      <c r="H2" s="2"/>
      <c r="I2" s="4"/>
      <c r="J2" s="2"/>
    </row>
    <row r="3" spans="1:10">
      <c r="A3" s="5"/>
      <c r="B3" s="594" t="s">
        <v>644</v>
      </c>
      <c r="C3" s="592"/>
      <c r="D3" s="592"/>
      <c r="E3" s="593"/>
      <c r="F3" s="591"/>
      <c r="G3" s="591"/>
      <c r="H3" s="591"/>
      <c r="I3" s="593"/>
      <c r="J3" s="6"/>
    </row>
    <row r="4" spans="1:10">
      <c r="A4" s="5"/>
      <c r="B4" s="6"/>
      <c r="C4" s="8"/>
      <c r="D4" s="8"/>
      <c r="E4" s="9"/>
      <c r="F4" s="6"/>
      <c r="G4" s="6"/>
      <c r="H4" s="6"/>
      <c r="I4" s="9"/>
      <c r="J4" s="6"/>
    </row>
    <row r="5" spans="1:10">
      <c r="A5" s="10"/>
      <c r="B5" s="7" t="s">
        <v>1</v>
      </c>
      <c r="C5" s="3"/>
      <c r="D5" s="3"/>
      <c r="E5" s="4"/>
      <c r="F5" s="2"/>
      <c r="G5" s="2"/>
      <c r="H5" s="2"/>
      <c r="I5" s="4"/>
      <c r="J5" s="2"/>
    </row>
    <row r="6" spans="1:10">
      <c r="A6" s="10"/>
      <c r="B6" s="635" t="s">
        <v>2</v>
      </c>
      <c r="C6" s="636"/>
      <c r="D6" s="11"/>
      <c r="E6" s="635" t="s">
        <v>3</v>
      </c>
      <c r="F6" s="636"/>
      <c r="G6" s="11"/>
      <c r="H6" s="635" t="s">
        <v>4</v>
      </c>
      <c r="I6" s="636"/>
      <c r="J6" s="2"/>
    </row>
    <row r="7" spans="1:10">
      <c r="A7" s="10"/>
      <c r="B7" s="12"/>
      <c r="C7" s="13"/>
      <c r="D7" s="13"/>
      <c r="E7" s="12"/>
      <c r="F7" s="12"/>
      <c r="G7" s="12"/>
      <c r="H7" s="2"/>
      <c r="I7" s="4"/>
      <c r="J7" s="2"/>
    </row>
    <row r="8" spans="1:10">
      <c r="A8" s="10"/>
      <c r="B8" s="2" t="s">
        <v>415</v>
      </c>
      <c r="C8" s="14">
        <f>C18/360*E8</f>
        <v>3.75</v>
      </c>
      <c r="D8" s="14"/>
      <c r="E8" s="4">
        <v>30</v>
      </c>
      <c r="F8" s="2" t="s">
        <v>416</v>
      </c>
      <c r="G8" s="2"/>
      <c r="H8" s="2" t="s">
        <v>417</v>
      </c>
      <c r="I8" s="15">
        <f>I12/C15</f>
        <v>0.24579310344827593</v>
      </c>
      <c r="J8" s="2"/>
    </row>
    <row r="9" spans="1:10">
      <c r="A9" s="10"/>
      <c r="B9" s="2" t="s">
        <v>418</v>
      </c>
      <c r="C9" s="14">
        <f>C18/360*E9</f>
        <v>9.375</v>
      </c>
      <c r="D9" s="14"/>
      <c r="E9" s="4">
        <v>75</v>
      </c>
      <c r="F9" s="2" t="s">
        <v>416</v>
      </c>
      <c r="G9" s="2"/>
      <c r="H9" s="2" t="s">
        <v>419</v>
      </c>
      <c r="I9" s="16">
        <v>0.15</v>
      </c>
      <c r="J9" s="2"/>
    </row>
    <row r="10" spans="1:10">
      <c r="A10" s="10"/>
      <c r="B10" s="2" t="s">
        <v>420</v>
      </c>
      <c r="C10" s="17">
        <f>C18/360*E10</f>
        <v>5.625</v>
      </c>
      <c r="D10" s="18"/>
      <c r="E10" s="4">
        <v>45</v>
      </c>
      <c r="F10" s="2" t="s">
        <v>416</v>
      </c>
      <c r="G10" s="2"/>
      <c r="H10" s="10" t="s">
        <v>421</v>
      </c>
      <c r="I10" s="19">
        <f>I8-I9</f>
        <v>9.5793103448275935E-2</v>
      </c>
      <c r="J10" s="2"/>
    </row>
    <row r="11" spans="1:10">
      <c r="A11" s="10"/>
      <c r="B11" s="10" t="s">
        <v>8</v>
      </c>
      <c r="C11" s="20">
        <f>C8+C9-C10</f>
        <v>7.5</v>
      </c>
      <c r="D11" s="20"/>
      <c r="E11" s="4"/>
      <c r="F11" s="2"/>
      <c r="G11" s="2"/>
      <c r="H11" s="2"/>
      <c r="I11" s="4"/>
      <c r="J11" s="2"/>
    </row>
    <row r="12" spans="1:10">
      <c r="A12" s="10"/>
      <c r="B12" s="2" t="s">
        <v>422</v>
      </c>
      <c r="C12" s="14">
        <f>E12*0.3</f>
        <v>6</v>
      </c>
      <c r="D12" s="14"/>
      <c r="E12" s="4">
        <v>20</v>
      </c>
      <c r="F12" s="2" t="s">
        <v>423</v>
      </c>
      <c r="G12" s="2"/>
      <c r="H12" s="2" t="s">
        <v>424</v>
      </c>
      <c r="I12" s="18">
        <f>C23</f>
        <v>3.5640000000000009</v>
      </c>
      <c r="J12" s="2"/>
    </row>
    <row r="13" spans="1:10">
      <c r="A13" s="10"/>
      <c r="B13" s="2" t="s">
        <v>425</v>
      </c>
      <c r="C13" s="17">
        <v>1</v>
      </c>
      <c r="D13" s="18"/>
      <c r="E13" s="4"/>
      <c r="F13" s="2" t="s">
        <v>426</v>
      </c>
      <c r="G13" s="2"/>
      <c r="H13" s="2" t="s">
        <v>10</v>
      </c>
      <c r="I13" s="17">
        <f>I9*C15</f>
        <v>2.1749999999999998</v>
      </c>
      <c r="J13" s="2"/>
    </row>
    <row r="14" spans="1:10">
      <c r="A14" s="10"/>
      <c r="B14" s="10" t="s">
        <v>11</v>
      </c>
      <c r="C14" s="21">
        <f>SUM(C12:C13)</f>
        <v>7</v>
      </c>
      <c r="D14" s="20"/>
      <c r="E14" s="4"/>
      <c r="F14" s="2"/>
      <c r="G14" s="2"/>
      <c r="H14" s="10" t="s">
        <v>427</v>
      </c>
      <c r="I14" s="22">
        <f>I12-I13</f>
        <v>1.3890000000000011</v>
      </c>
      <c r="J14" s="2"/>
    </row>
    <row r="15" spans="1:10">
      <c r="A15" s="10"/>
      <c r="B15" s="10" t="s">
        <v>12</v>
      </c>
      <c r="C15" s="22">
        <f>C14+C11</f>
        <v>14.5</v>
      </c>
      <c r="D15" s="22"/>
      <c r="E15" s="23"/>
      <c r="F15" s="24"/>
      <c r="G15" s="24"/>
      <c r="H15" s="2"/>
      <c r="I15" s="4"/>
      <c r="J15" s="2"/>
    </row>
    <row r="16" spans="1:10">
      <c r="A16" s="10"/>
      <c r="B16" s="2"/>
      <c r="C16" s="25"/>
      <c r="D16" s="25"/>
      <c r="E16" s="4"/>
      <c r="F16" s="2"/>
      <c r="G16" s="2"/>
      <c r="H16" s="2"/>
      <c r="I16" s="4"/>
      <c r="J16" s="2"/>
    </row>
    <row r="17" spans="1:10">
      <c r="A17" s="10"/>
      <c r="B17" s="10" t="s">
        <v>13</v>
      </c>
      <c r="C17" s="13"/>
      <c r="D17" s="13"/>
      <c r="E17" s="4"/>
      <c r="F17" s="2"/>
      <c r="G17" s="2"/>
      <c r="H17" s="2"/>
      <c r="I17" s="26"/>
      <c r="J17" s="2"/>
    </row>
    <row r="18" spans="1:10">
      <c r="A18" s="10"/>
      <c r="B18" s="2" t="s">
        <v>428</v>
      </c>
      <c r="C18" s="14">
        <f>20*187.5*12/1000</f>
        <v>45</v>
      </c>
      <c r="D18" s="14"/>
      <c r="E18" s="4">
        <v>20</v>
      </c>
      <c r="F18" s="2" t="s">
        <v>646</v>
      </c>
      <c r="G18" s="2"/>
      <c r="H18" s="2"/>
      <c r="I18" s="27"/>
      <c r="J18" s="2"/>
    </row>
    <row r="19" spans="1:10">
      <c r="A19" s="10"/>
      <c r="B19" s="2" t="s">
        <v>429</v>
      </c>
      <c r="C19" s="14">
        <f>C18*E19</f>
        <v>12.600000000000001</v>
      </c>
      <c r="D19" s="14"/>
      <c r="E19" s="15">
        <v>0.28000000000000003</v>
      </c>
      <c r="F19" s="2" t="s">
        <v>16</v>
      </c>
      <c r="G19" s="2"/>
      <c r="H19" s="2"/>
      <c r="I19" s="4"/>
      <c r="J19" s="2"/>
    </row>
    <row r="20" spans="1:10">
      <c r="A20" s="10"/>
      <c r="B20" s="2" t="s">
        <v>430</v>
      </c>
      <c r="C20" s="17">
        <f>600*12/1000</f>
        <v>7.2</v>
      </c>
      <c r="D20" s="18"/>
      <c r="E20" s="28"/>
      <c r="F20" s="2" t="s">
        <v>17</v>
      </c>
      <c r="G20" s="2"/>
      <c r="H20" s="2"/>
      <c r="I20" s="4"/>
      <c r="J20" s="2"/>
    </row>
    <row r="21" spans="1:10">
      <c r="A21" s="10"/>
      <c r="B21" s="10" t="s">
        <v>431</v>
      </c>
      <c r="C21" s="20">
        <f>C19-C20</f>
        <v>5.4000000000000012</v>
      </c>
      <c r="D21" s="20"/>
      <c r="E21" s="28"/>
      <c r="F21" s="2" t="s">
        <v>432</v>
      </c>
      <c r="G21" s="2"/>
      <c r="H21" s="2"/>
      <c r="I21" s="4"/>
      <c r="J21" s="2"/>
    </row>
    <row r="22" spans="1:10">
      <c r="A22" s="10"/>
      <c r="B22" s="2" t="s">
        <v>433</v>
      </c>
      <c r="C22" s="14">
        <f>C21*34%</f>
        <v>1.8360000000000005</v>
      </c>
      <c r="D22" s="14"/>
      <c r="E22" s="15">
        <v>0.34</v>
      </c>
      <c r="F22" s="2" t="s">
        <v>18</v>
      </c>
      <c r="G22" s="2"/>
      <c r="H22" s="2"/>
      <c r="I22" s="4"/>
      <c r="J22" s="2"/>
    </row>
    <row r="23" spans="1:10" ht="16.2" thickBot="1">
      <c r="A23" s="10"/>
      <c r="B23" s="10" t="s">
        <v>434</v>
      </c>
      <c r="C23" s="29">
        <f>+C21-C22</f>
        <v>3.5640000000000009</v>
      </c>
      <c r="D23" s="22"/>
      <c r="E23" s="30">
        <f>C23/C18</f>
        <v>7.920000000000002E-2</v>
      </c>
      <c r="F23" s="2" t="s">
        <v>435</v>
      </c>
      <c r="G23" s="2"/>
      <c r="H23" s="2"/>
      <c r="I23" s="4"/>
      <c r="J23" s="2"/>
    </row>
    <row r="24" spans="1:10" ht="16.2" thickTop="1">
      <c r="A24" s="10"/>
      <c r="B24" s="2"/>
      <c r="C24" s="3"/>
      <c r="D24" s="3"/>
      <c r="E24" s="4"/>
      <c r="F24" s="2"/>
      <c r="G24" s="2"/>
      <c r="H24" s="2"/>
      <c r="I24" s="4"/>
      <c r="J24" s="2"/>
    </row>
  </sheetData>
  <mergeCells count="3">
    <mergeCell ref="B6:C6"/>
    <mergeCell ref="E6:F6"/>
    <mergeCell ref="H6:I6"/>
  </mergeCells>
  <pageMargins left="0.511811024" right="0.511811024" top="0.78740157499999996" bottom="0.78740157499999996" header="0.31496062000000002" footer="0.3149606200000000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31001-B282-44EB-ACBA-10CD652D4FD9}">
  <sheetPr codeName="Sheet146"/>
  <dimension ref="B1:L25"/>
  <sheetViews>
    <sheetView showGridLines="0" topLeftCell="A8" zoomScale="170" zoomScaleNormal="170" workbookViewId="0">
      <selection activeCell="G10" sqref="G10"/>
    </sheetView>
  </sheetViews>
  <sheetFormatPr defaultColWidth="8.59765625" defaultRowHeight="15.6"/>
  <cols>
    <col min="1" max="1" width="8.59765625" style="31"/>
    <col min="2" max="2" width="2.59765625" style="31" customWidth="1"/>
    <col min="3" max="3" width="36.8984375" style="31" bestFit="1" customWidth="1"/>
    <col min="4" max="4" width="9.09765625" style="64" bestFit="1" customWidth="1"/>
    <col min="5" max="9" width="9.59765625" style="64" bestFit="1" customWidth="1"/>
    <col min="10" max="16384" width="8.59765625" style="31"/>
  </cols>
  <sheetData>
    <row r="1" spans="2:12" ht="12.75" customHeight="1"/>
    <row r="2" spans="2:12" s="99" customFormat="1" ht="12.75" customHeight="1">
      <c r="B2" s="398" t="s">
        <v>49</v>
      </c>
      <c r="C2" s="398"/>
      <c r="D2" s="32">
        <v>2019</v>
      </c>
      <c r="E2" s="32" t="s">
        <v>266</v>
      </c>
      <c r="F2" s="32" t="s">
        <v>267</v>
      </c>
      <c r="G2" s="32" t="s">
        <v>268</v>
      </c>
      <c r="H2" s="32" t="s">
        <v>269</v>
      </c>
      <c r="I2" s="32" t="s">
        <v>270</v>
      </c>
      <c r="J2" s="398"/>
      <c r="K2" s="398"/>
      <c r="L2" s="421"/>
    </row>
    <row r="3" spans="2:12" s="98" customFormat="1" ht="12.75" customHeight="1">
      <c r="C3" s="105" t="s">
        <v>214</v>
      </c>
      <c r="D3" s="208">
        <f>+'Caso Vegas - Tabela 10.12'!E16</f>
        <v>15468.75</v>
      </c>
      <c r="E3" s="208">
        <f>+'Caso Vegas - Tabela 10.12'!F16</f>
        <v>-42967.03125</v>
      </c>
      <c r="F3" s="208">
        <f>+'Caso Vegas - Tabela 10.12'!G16</f>
        <v>32739.3</v>
      </c>
      <c r="G3" s="208">
        <f>+'Caso Vegas - Tabela 10.12'!H16</f>
        <v>149966.85000000015</v>
      </c>
      <c r="H3" s="208">
        <f>+'Caso Vegas - Tabela 10.12'!I16</f>
        <v>95052.255375000124</v>
      </c>
      <c r="I3" s="208">
        <f>+'Caso Vegas - Tabela 10.12'!J16</f>
        <v>91752.255375000124</v>
      </c>
      <c r="K3" s="422"/>
      <c r="L3" s="423"/>
    </row>
    <row r="4" spans="2:12" s="98" customFormat="1" ht="12.75" customHeight="1">
      <c r="C4" s="104" t="s">
        <v>217</v>
      </c>
      <c r="D4" s="206">
        <f>'Caso Vegas - Tabela 10.10'!D18*D11</f>
        <v>20000</v>
      </c>
      <c r="E4" s="206">
        <f>'Caso Vegas - Tabela 10.10'!E18*E11</f>
        <v>35000</v>
      </c>
      <c r="F4" s="206">
        <f>'Caso Vegas - Tabela 10.10'!F18*F11</f>
        <v>49600</v>
      </c>
      <c r="G4" s="206">
        <f>'Caso Vegas - Tabela 10.10'!G18*G11</f>
        <v>53600</v>
      </c>
      <c r="H4" s="206">
        <f>'Caso Vegas - Tabela 10.10'!H18*H11</f>
        <v>58100</v>
      </c>
      <c r="I4" s="206">
        <f>'Caso Vegas - Tabela 10.10'!I18*I11</f>
        <v>63100</v>
      </c>
      <c r="K4" s="422"/>
      <c r="L4" s="423"/>
    </row>
    <row r="5" spans="2:12" s="98" customFormat="1" ht="12.75" customHeight="1">
      <c r="C5" s="406" t="s">
        <v>218</v>
      </c>
      <c r="D5" s="206">
        <v>-8000</v>
      </c>
      <c r="E5" s="206">
        <f t="shared" ref="E5:I6" si="0">-(E10-D10)</f>
        <v>-21738.28125</v>
      </c>
      <c r="F5" s="206">
        <f t="shared" si="0"/>
        <v>-145467.96875000003</v>
      </c>
      <c r="G5" s="206">
        <f t="shared" si="0"/>
        <v>16793.749999999971</v>
      </c>
      <c r="H5" s="206">
        <f t="shared" si="0"/>
        <v>581.109375</v>
      </c>
      <c r="I5" s="206">
        <f t="shared" si="0"/>
        <v>0</v>
      </c>
      <c r="K5" s="422"/>
      <c r="L5" s="423"/>
    </row>
    <row r="6" spans="2:12" s="98" customFormat="1" ht="12.75" customHeight="1">
      <c r="C6" s="104" t="s">
        <v>219</v>
      </c>
      <c r="D6" s="206">
        <v>-15000</v>
      </c>
      <c r="E6" s="206">
        <f t="shared" si="0"/>
        <v>-150000</v>
      </c>
      <c r="F6" s="206">
        <f t="shared" si="0"/>
        <v>-146000</v>
      </c>
      <c r="G6" s="206">
        <f t="shared" si="0"/>
        <v>-40000</v>
      </c>
      <c r="H6" s="206">
        <f t="shared" si="0"/>
        <v>-45000</v>
      </c>
      <c r="I6" s="206">
        <f t="shared" si="0"/>
        <v>-50000</v>
      </c>
      <c r="K6" s="422"/>
      <c r="L6" s="423"/>
    </row>
    <row r="7" spans="2:12" s="99" customFormat="1" ht="12.75" customHeight="1">
      <c r="C7" s="105" t="s">
        <v>220</v>
      </c>
      <c r="D7" s="208">
        <f t="shared" ref="D7:I7" si="1">+D3+D4+D5+D6</f>
        <v>12468.75</v>
      </c>
      <c r="E7" s="208">
        <f t="shared" si="1"/>
        <v>-179705.3125</v>
      </c>
      <c r="F7" s="208">
        <f t="shared" si="1"/>
        <v>-209128.66875000001</v>
      </c>
      <c r="G7" s="208">
        <f t="shared" si="1"/>
        <v>180360.60000000012</v>
      </c>
      <c r="H7" s="208">
        <f t="shared" si="1"/>
        <v>108733.36475000012</v>
      </c>
      <c r="I7" s="208">
        <f t="shared" si="1"/>
        <v>104852.25537500012</v>
      </c>
      <c r="J7" s="98"/>
      <c r="K7" s="422"/>
      <c r="L7" s="423"/>
    </row>
    <row r="8" spans="2:12" s="98" customFormat="1" ht="12.75" customHeight="1">
      <c r="C8" s="423"/>
      <c r="D8" s="36"/>
      <c r="E8" s="36"/>
      <c r="F8" s="36"/>
      <c r="G8" s="36"/>
      <c r="H8" s="36"/>
      <c r="I8" s="36"/>
      <c r="K8" s="422"/>
      <c r="L8" s="423"/>
    </row>
    <row r="9" spans="2:12" s="99" customFormat="1" ht="12.75" customHeight="1">
      <c r="B9" s="398" t="s">
        <v>280</v>
      </c>
      <c r="C9" s="398"/>
      <c r="D9" s="427">
        <f>+D2</f>
        <v>2019</v>
      </c>
      <c r="E9" s="427">
        <f>+D9+1</f>
        <v>2020</v>
      </c>
      <c r="F9" s="427">
        <f>+E9+1</f>
        <v>2021</v>
      </c>
      <c r="G9" s="427">
        <f>+F9+1</f>
        <v>2022</v>
      </c>
      <c r="H9" s="427">
        <f>+G9+1</f>
        <v>2023</v>
      </c>
      <c r="I9" s="427">
        <f>+H9+1</f>
        <v>2024</v>
      </c>
      <c r="K9" s="424"/>
      <c r="L9" s="421"/>
    </row>
    <row r="10" spans="2:12" s="99" customFormat="1" ht="12.75" customHeight="1">
      <c r="C10" s="428" t="s">
        <v>28</v>
      </c>
      <c r="D10" s="208">
        <f>'Caso Vegas - Tabela 10.12'!E5*'Caso Vegas - Tabela 10.10'!D19</f>
        <v>82031.25</v>
      </c>
      <c r="E10" s="208">
        <f>'Caso Vegas - Tabela 10.12'!F5*'Caso Vegas - Tabela 10.10'!E19</f>
        <v>103769.53125</v>
      </c>
      <c r="F10" s="208">
        <f>'Caso Vegas - Tabela 10.12'!G5*'Caso Vegas - Tabela 10.10'!F19+J10</f>
        <v>249237.50000000003</v>
      </c>
      <c r="G10" s="208">
        <f>'Caso Vegas - Tabela 10.12'!H5*'Caso Vegas - Tabela 10.10'!G19</f>
        <v>232443.75000000006</v>
      </c>
      <c r="H10" s="208">
        <f>'Caso Vegas - Tabela 10.12'!I5*'Caso Vegas - Tabela 10.10'!H19</f>
        <v>231862.64062500006</v>
      </c>
      <c r="I10" s="208">
        <f>'Caso Vegas - Tabela 10.12'!J5*'Caso Vegas - Tabela 10.10'!I19</f>
        <v>231862.64062500006</v>
      </c>
      <c r="J10" s="99">
        <v>50000</v>
      </c>
      <c r="K10" s="424"/>
      <c r="L10" s="421"/>
    </row>
    <row r="11" spans="2:12" s="98" customFormat="1" ht="12.75" customHeight="1">
      <c r="C11" s="104" t="s">
        <v>222</v>
      </c>
      <c r="D11" s="206">
        <v>200000</v>
      </c>
      <c r="E11" s="206">
        <f>D11+'Caso Vegas - Tabela 10.10'!E20</f>
        <v>350000</v>
      </c>
      <c r="F11" s="206">
        <f>E11+'Caso Vegas - Tabela 10.10'!F20+J11</f>
        <v>496000</v>
      </c>
      <c r="G11" s="206">
        <f>F11+'Caso Vegas - Tabela 10.10'!G20</f>
        <v>536000</v>
      </c>
      <c r="H11" s="206">
        <f>G11+'Caso Vegas - Tabela 10.10'!H20</f>
        <v>581000</v>
      </c>
      <c r="I11" s="206">
        <f>H11+'Caso Vegas - Tabela 10.10'!I20</f>
        <v>631000</v>
      </c>
      <c r="J11" s="98">
        <v>66000</v>
      </c>
      <c r="K11" s="422"/>
      <c r="L11" s="423"/>
    </row>
    <row r="12" spans="2:12" s="98" customFormat="1" ht="12.75" customHeight="1">
      <c r="C12" s="104" t="s">
        <v>223</v>
      </c>
      <c r="D12" s="206">
        <v>-80000</v>
      </c>
      <c r="E12" s="206">
        <f>D12+'Caso Vegas - Tabela 10.12'!F9</f>
        <v>-115000</v>
      </c>
      <c r="F12" s="206">
        <f>E12+'Caso Vegas - Tabela 10.12'!G9+J12</f>
        <v>-171200</v>
      </c>
      <c r="G12" s="206">
        <f>F12+'Caso Vegas - Tabela 10.12'!H9</f>
        <v>-224800</v>
      </c>
      <c r="H12" s="206">
        <f>G12+'Caso Vegas - Tabela 10.12'!I9</f>
        <v>-282900</v>
      </c>
      <c r="I12" s="206">
        <f>H12+'Caso Vegas - Tabela 10.12'!J9</f>
        <v>-346000</v>
      </c>
      <c r="J12" s="98">
        <v>-6600</v>
      </c>
      <c r="K12" s="422"/>
      <c r="L12" s="423"/>
    </row>
    <row r="13" spans="2:12" s="99" customFormat="1" ht="12.75" customHeight="1">
      <c r="C13" s="105" t="s">
        <v>224</v>
      </c>
      <c r="D13" s="208">
        <f>+D11+D12</f>
        <v>120000</v>
      </c>
      <c r="E13" s="208">
        <f>+E11+E12</f>
        <v>235000</v>
      </c>
      <c r="F13" s="208">
        <f>+F11+F12+J13</f>
        <v>324800</v>
      </c>
      <c r="G13" s="208">
        <f>+G11+G12</f>
        <v>311200</v>
      </c>
      <c r="H13" s="208">
        <f>+H11+H12</f>
        <v>298100</v>
      </c>
      <c r="I13" s="208">
        <f>+I11+I12</f>
        <v>285000</v>
      </c>
      <c r="K13" s="424"/>
      <c r="L13" s="421"/>
    </row>
    <row r="14" spans="2:12" s="99" customFormat="1" ht="12.75" customHeight="1">
      <c r="C14" s="104" t="s">
        <v>281</v>
      </c>
      <c r="D14" s="206"/>
      <c r="E14" s="206"/>
      <c r="F14" s="206"/>
      <c r="G14" s="206">
        <f>150000-J15</f>
        <v>40600</v>
      </c>
      <c r="H14" s="206">
        <f>200000-J15</f>
        <v>90600</v>
      </c>
      <c r="I14" s="206">
        <f>H14</f>
        <v>90600</v>
      </c>
      <c r="K14" s="424"/>
      <c r="L14" s="421"/>
    </row>
    <row r="15" spans="2:12" s="99" customFormat="1" ht="12.75" customHeight="1">
      <c r="C15" s="105" t="s">
        <v>225</v>
      </c>
      <c r="D15" s="208">
        <f>+D10+D13</f>
        <v>202031.25</v>
      </c>
      <c r="E15" s="208">
        <f>+E10+E13</f>
        <v>338769.53125</v>
      </c>
      <c r="F15" s="208">
        <f>+F10+F13</f>
        <v>574037.5</v>
      </c>
      <c r="G15" s="208">
        <f>+G10+G13+G14</f>
        <v>584243.75</v>
      </c>
      <c r="H15" s="208">
        <f>+H10+H13+H14</f>
        <v>620562.640625</v>
      </c>
      <c r="I15" s="208">
        <f>+I10+I13+I14</f>
        <v>607462.640625</v>
      </c>
      <c r="J15" s="99">
        <f>J10+J11+J12</f>
        <v>109400</v>
      </c>
      <c r="K15" s="424"/>
      <c r="L15" s="421"/>
    </row>
    <row r="16" spans="2:12" s="99" customFormat="1" ht="12.75" customHeight="1">
      <c r="D16" s="417"/>
      <c r="E16" s="417"/>
      <c r="F16" s="417"/>
      <c r="G16" s="417"/>
      <c r="H16" s="417"/>
      <c r="I16" s="417"/>
      <c r="K16" s="424"/>
      <c r="L16" s="421"/>
    </row>
    <row r="17" spans="2:12" s="99" customFormat="1" ht="12.75" customHeight="1">
      <c r="B17" s="398"/>
      <c r="C17" s="398" t="s">
        <v>226</v>
      </c>
      <c r="D17" s="427">
        <v>2019</v>
      </c>
      <c r="E17" s="427" t="s">
        <v>266</v>
      </c>
      <c r="F17" s="427" t="s">
        <v>267</v>
      </c>
      <c r="G17" s="427" t="s">
        <v>268</v>
      </c>
      <c r="H17" s="427" t="s">
        <v>269</v>
      </c>
      <c r="I17" s="427" t="s">
        <v>270</v>
      </c>
      <c r="K17" s="424"/>
      <c r="L17" s="421" t="s">
        <v>282</v>
      </c>
    </row>
    <row r="18" spans="2:12" s="99" customFormat="1" ht="12.75" customHeight="1">
      <c r="C18" s="428" t="s">
        <v>227</v>
      </c>
      <c r="D18" s="208">
        <f>D22-D20</f>
        <v>102031.25</v>
      </c>
      <c r="E18" s="208">
        <f>E22*E19</f>
        <v>171087.7833768368</v>
      </c>
      <c r="F18" s="208">
        <f>F22*F19</f>
        <v>289904.47602474864</v>
      </c>
      <c r="G18" s="208">
        <f>G22*G19</f>
        <v>295058.90854601696</v>
      </c>
      <c r="H18" s="208">
        <f>H22*H19</f>
        <v>313400.93142159702</v>
      </c>
      <c r="I18" s="208">
        <f>I22*I19</f>
        <v>306785.07681989553</v>
      </c>
      <c r="K18" s="424"/>
      <c r="L18" s="421"/>
    </row>
    <row r="19" spans="2:12" s="98" customFormat="1" ht="12.75" customHeight="1">
      <c r="C19" s="104" t="s">
        <v>228</v>
      </c>
      <c r="D19" s="57">
        <f>D18/D22</f>
        <v>0.50502706883217319</v>
      </c>
      <c r="E19" s="57">
        <f>D19</f>
        <v>0.50502706883217319</v>
      </c>
      <c r="F19" s="57">
        <f>E19</f>
        <v>0.50502706883217319</v>
      </c>
      <c r="G19" s="57">
        <f>F19</f>
        <v>0.50502706883217319</v>
      </c>
      <c r="H19" s="57">
        <f>G19</f>
        <v>0.50502706883217319</v>
      </c>
      <c r="I19" s="57">
        <f>H19</f>
        <v>0.50502706883217319</v>
      </c>
      <c r="K19" s="422"/>
      <c r="L19" s="423"/>
    </row>
    <row r="20" spans="2:12" s="99" customFormat="1" ht="12.75" customHeight="1">
      <c r="C20" s="105" t="s">
        <v>30</v>
      </c>
      <c r="D20" s="208">
        <v>100000</v>
      </c>
      <c r="E20" s="208">
        <f>E21*E22</f>
        <v>167681.7478731632</v>
      </c>
      <c r="F20" s="208">
        <f>F21*F22</f>
        <v>284133.02397525136</v>
      </c>
      <c r="G20" s="208">
        <f>G21*G22</f>
        <v>289184.84145398298</v>
      </c>
      <c r="H20" s="208">
        <f>H21*H22</f>
        <v>307161.70920340292</v>
      </c>
      <c r="I20" s="208">
        <f>I21*I22</f>
        <v>300677.56380510441</v>
      </c>
      <c r="K20" s="424"/>
      <c r="L20" s="421"/>
    </row>
    <row r="21" spans="2:12" s="99" customFormat="1" ht="12.75" customHeight="1">
      <c r="C21" s="104" t="s">
        <v>229</v>
      </c>
      <c r="D21" s="57">
        <f>D20/D22</f>
        <v>0.49497293116782676</v>
      </c>
      <c r="E21" s="57">
        <f>D21</f>
        <v>0.49497293116782676</v>
      </c>
      <c r="F21" s="57">
        <f>E21</f>
        <v>0.49497293116782676</v>
      </c>
      <c r="G21" s="57">
        <f>F21</f>
        <v>0.49497293116782676</v>
      </c>
      <c r="H21" s="57">
        <f>G21</f>
        <v>0.49497293116782676</v>
      </c>
      <c r="I21" s="57">
        <f>H21</f>
        <v>0.49497293116782676</v>
      </c>
      <c r="K21" s="424"/>
      <c r="L21" s="421"/>
    </row>
    <row r="22" spans="2:12" s="99" customFormat="1" ht="12.75" customHeight="1">
      <c r="C22" s="105" t="s">
        <v>230</v>
      </c>
      <c r="D22" s="208">
        <f t="shared" ref="D22:I22" si="2">D15</f>
        <v>202031.25</v>
      </c>
      <c r="E22" s="208">
        <f t="shared" si="2"/>
        <v>338769.53125</v>
      </c>
      <c r="F22" s="208">
        <f t="shared" si="2"/>
        <v>574037.5</v>
      </c>
      <c r="G22" s="208">
        <f t="shared" si="2"/>
        <v>584243.75</v>
      </c>
      <c r="H22" s="208">
        <f t="shared" si="2"/>
        <v>620562.640625</v>
      </c>
      <c r="I22" s="208">
        <f t="shared" si="2"/>
        <v>607462.640625</v>
      </c>
      <c r="K22" s="424"/>
      <c r="L22" s="421"/>
    </row>
    <row r="23" spans="2:12" s="99" customFormat="1" ht="12.75" customHeight="1">
      <c r="D23" s="413"/>
      <c r="E23" s="413"/>
      <c r="F23" s="413"/>
      <c r="G23" s="413"/>
      <c r="H23" s="413"/>
      <c r="I23" s="413"/>
      <c r="K23" s="424"/>
      <c r="L23" s="421"/>
    </row>
    <row r="24" spans="2:12" ht="12.75" customHeight="1">
      <c r="C24" s="421"/>
      <c r="D24" s="35"/>
      <c r="E24" s="35"/>
      <c r="F24" s="35"/>
      <c r="G24" s="35"/>
      <c r="H24" s="35"/>
      <c r="I24" s="35"/>
    </row>
    <row r="25" spans="2:12" ht="12.75" customHeight="1"/>
  </sheetData>
  <pageMargins left="0.511811024" right="0.511811024" top="0.78740157499999996" bottom="0.78740157499999996" header="0.31496062000000002" footer="0.31496062000000002"/>
  <ignoredErrors>
    <ignoredError sqref="E20:I20 F13" formula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18B32-EF02-4FD9-826F-1AEA3572A081}">
  <sheetPr codeName="Sheet147">
    <pageSetUpPr fitToPage="1"/>
  </sheetPr>
  <dimension ref="B2:X36"/>
  <sheetViews>
    <sheetView showGridLines="0" topLeftCell="G13" zoomScale="150" zoomScaleNormal="150" zoomScalePageLayoutView="150" workbookViewId="0">
      <selection activeCell="N23" sqref="N23"/>
    </sheetView>
  </sheetViews>
  <sheetFormatPr defaultColWidth="7.69921875" defaultRowHeight="13.8"/>
  <cols>
    <col min="1" max="1" width="7.69921875" style="493"/>
    <col min="2" max="2" width="25.19921875" style="493" customWidth="1"/>
    <col min="3" max="3" width="10.3984375" style="493" bestFit="1" customWidth="1"/>
    <col min="4" max="4" width="11.59765625" style="493" bestFit="1" customWidth="1"/>
    <col min="5" max="8" width="9.09765625" style="493" bestFit="1" customWidth="1"/>
    <col min="9" max="9" width="17" style="493" customWidth="1"/>
    <col min="10" max="10" width="9.3984375" style="493" customWidth="1"/>
    <col min="11" max="11" width="7.69921875" style="98"/>
    <col min="12" max="13" width="2.59765625" style="98" customWidth="1"/>
    <col min="14" max="14" width="24" style="98" bestFit="1" customWidth="1"/>
    <col min="15" max="19" width="8.8984375" style="38" customWidth="1"/>
    <col min="20" max="21" width="2.59765625" style="98" customWidth="1"/>
    <col min="22" max="23" width="7.69921875" style="98"/>
    <col min="24" max="24" width="7.8984375" style="38" bestFit="1" customWidth="1"/>
    <col min="25" max="16384" width="7.69921875" style="493"/>
  </cols>
  <sheetData>
    <row r="2" spans="2:24">
      <c r="B2" s="664" t="s">
        <v>153</v>
      </c>
      <c r="C2" s="665"/>
      <c r="D2" s="665"/>
      <c r="E2" s="665"/>
      <c r="F2" s="665"/>
      <c r="G2" s="666"/>
      <c r="I2" s="664" t="s">
        <v>71</v>
      </c>
      <c r="J2" s="666"/>
      <c r="L2" s="398"/>
      <c r="M2" s="376" t="s">
        <v>244</v>
      </c>
      <c r="N2" s="396"/>
      <c r="O2" s="397"/>
      <c r="P2" s="397"/>
      <c r="Q2" s="397"/>
      <c r="R2" s="397"/>
      <c r="S2" s="397"/>
      <c r="T2" s="396"/>
      <c r="U2" s="376" t="s">
        <v>251</v>
      </c>
      <c r="V2" s="396"/>
      <c r="W2" s="396"/>
      <c r="X2" s="397"/>
    </row>
    <row r="3" spans="2:24">
      <c r="B3" s="494"/>
      <c r="G3" s="495"/>
      <c r="I3" s="494"/>
      <c r="J3" s="495"/>
    </row>
    <row r="4" spans="2:24" s="503" customFormat="1">
      <c r="B4" s="521" t="s">
        <v>60</v>
      </c>
      <c r="C4" s="513" t="s">
        <v>52</v>
      </c>
      <c r="D4" s="667" t="s">
        <v>154</v>
      </c>
      <c r="E4" s="667"/>
      <c r="F4" s="667"/>
      <c r="G4" s="514" t="s">
        <v>155</v>
      </c>
      <c r="I4" s="521" t="s">
        <v>156</v>
      </c>
      <c r="J4" s="522"/>
      <c r="K4" s="99"/>
      <c r="L4" s="99"/>
      <c r="M4" s="98"/>
      <c r="N4" s="431" t="s">
        <v>32</v>
      </c>
      <c r="O4" s="432" t="s">
        <v>52</v>
      </c>
      <c r="P4" s="432" t="s">
        <v>250</v>
      </c>
      <c r="Q4" s="432" t="s">
        <v>246</v>
      </c>
      <c r="R4" s="432" t="s">
        <v>247</v>
      </c>
      <c r="S4" s="432" t="s">
        <v>155</v>
      </c>
      <c r="T4" s="38"/>
      <c r="U4" s="99"/>
      <c r="V4" s="431" t="s">
        <v>162</v>
      </c>
      <c r="W4" s="431"/>
      <c r="X4" s="432"/>
    </row>
    <row r="5" spans="2:24">
      <c r="B5" s="494"/>
      <c r="G5" s="495"/>
      <c r="I5" s="494"/>
      <c r="J5" s="495"/>
      <c r="N5" s="98" t="s">
        <v>157</v>
      </c>
      <c r="O5" s="36">
        <f>C6</f>
        <v>82</v>
      </c>
      <c r="P5" s="37">
        <f>D6</f>
        <v>0.08</v>
      </c>
      <c r="Q5" s="37">
        <f t="shared" ref="Q5:S8" si="0">E6</f>
        <v>1.35</v>
      </c>
      <c r="R5" s="37">
        <f t="shared" si="0"/>
        <v>0.10800000000000001</v>
      </c>
      <c r="S5" s="426">
        <f>G6</f>
        <v>8.8560000000000016</v>
      </c>
      <c r="V5" s="98" t="s">
        <v>158</v>
      </c>
      <c r="X5" s="37">
        <f>J6</f>
        <v>0.03</v>
      </c>
    </row>
    <row r="6" spans="2:24">
      <c r="B6" s="494" t="s">
        <v>157</v>
      </c>
      <c r="C6" s="493">
        <v>82</v>
      </c>
      <c r="D6" s="496">
        <v>0.08</v>
      </c>
      <c r="E6" s="497">
        <v>1.35</v>
      </c>
      <c r="F6" s="523">
        <f>D6*E6</f>
        <v>0.10800000000000001</v>
      </c>
      <c r="G6" s="524">
        <f>F6*C6</f>
        <v>8.8560000000000016</v>
      </c>
      <c r="I6" s="494" t="s">
        <v>158</v>
      </c>
      <c r="J6" s="498">
        <v>0.03</v>
      </c>
      <c r="N6" s="98" t="s">
        <v>100</v>
      </c>
      <c r="O6" s="36">
        <f t="shared" ref="O6:R8" si="1">C7</f>
        <v>80</v>
      </c>
      <c r="P6" s="37">
        <f t="shared" si="1"/>
        <v>0.04</v>
      </c>
      <c r="Q6" s="37">
        <f t="shared" si="0"/>
        <v>0.05</v>
      </c>
      <c r="R6" s="37">
        <f t="shared" si="0"/>
        <v>9.2000000000000082E-2</v>
      </c>
      <c r="S6" s="426">
        <f t="shared" si="0"/>
        <v>7.3600000000000065</v>
      </c>
      <c r="V6" s="98" t="s">
        <v>159</v>
      </c>
      <c r="X6" s="39">
        <f>J7</f>
        <v>1.4</v>
      </c>
    </row>
    <row r="7" spans="2:24">
      <c r="B7" s="494" t="s">
        <v>100</v>
      </c>
      <c r="C7" s="499">
        <v>80</v>
      </c>
      <c r="D7" s="496">
        <v>0.04</v>
      </c>
      <c r="E7" s="496">
        <v>0.05</v>
      </c>
      <c r="F7" s="523">
        <f>(1+D7)*(1+E7)-1</f>
        <v>9.2000000000000082E-2</v>
      </c>
      <c r="G7" s="500">
        <f>F7*C7</f>
        <v>7.3600000000000065</v>
      </c>
      <c r="I7" s="494" t="s">
        <v>159</v>
      </c>
      <c r="J7" s="495">
        <v>1.4</v>
      </c>
      <c r="N7" s="99" t="s">
        <v>53</v>
      </c>
      <c r="O7" s="528">
        <f>O5+O6</f>
        <v>162</v>
      </c>
      <c r="S7" s="466">
        <f t="shared" si="0"/>
        <v>16.216000000000008</v>
      </c>
      <c r="V7" s="98" t="s">
        <v>160</v>
      </c>
      <c r="X7" s="37">
        <f t="shared" ref="X7" si="2">J8</f>
        <v>0.06</v>
      </c>
    </row>
    <row r="8" spans="2:24">
      <c r="B8" s="494"/>
      <c r="C8" s="493">
        <f>SUM(C6:C7)</f>
        <v>162</v>
      </c>
      <c r="D8" s="497"/>
      <c r="F8" s="523"/>
      <c r="G8" s="524">
        <f>SUM(G6:G7)</f>
        <v>16.216000000000008</v>
      </c>
      <c r="I8" s="494" t="s">
        <v>160</v>
      </c>
      <c r="J8" s="498">
        <v>0.06</v>
      </c>
      <c r="N8" s="98" t="s">
        <v>161</v>
      </c>
      <c r="O8" s="36">
        <f t="shared" si="1"/>
        <v>60</v>
      </c>
      <c r="P8" s="37">
        <f t="shared" si="1"/>
        <v>0.08</v>
      </c>
      <c r="Q8" s="37">
        <f t="shared" si="1"/>
        <v>0.98</v>
      </c>
      <c r="R8" s="37">
        <f t="shared" si="1"/>
        <v>7.8399999999999997E-2</v>
      </c>
      <c r="S8" s="426">
        <f t="shared" si="0"/>
        <v>4.7039999999999997</v>
      </c>
      <c r="V8" s="99" t="s">
        <v>162</v>
      </c>
      <c r="W8" s="99"/>
      <c r="X8" s="465">
        <f>J10</f>
        <v>0.11399999999999999</v>
      </c>
    </row>
    <row r="9" spans="2:24">
      <c r="B9" s="494" t="s">
        <v>161</v>
      </c>
      <c r="C9" s="493">
        <v>60</v>
      </c>
      <c r="D9" s="497">
        <f>D6</f>
        <v>0.08</v>
      </c>
      <c r="E9" s="497">
        <v>0.98</v>
      </c>
      <c r="F9" s="523">
        <f>D9*E9</f>
        <v>7.8399999999999997E-2</v>
      </c>
      <c r="G9" s="524">
        <f>F9*C9</f>
        <v>4.7039999999999997</v>
      </c>
      <c r="I9" s="494"/>
      <c r="J9" s="495"/>
      <c r="N9" s="99" t="s">
        <v>245</v>
      </c>
      <c r="O9" s="528">
        <f>O7-O8</f>
        <v>102</v>
      </c>
      <c r="S9" s="466">
        <f>G11</f>
        <v>11.512000000000008</v>
      </c>
    </row>
    <row r="10" spans="2:24">
      <c r="B10" s="494"/>
      <c r="G10" s="495"/>
      <c r="I10" s="501" t="s">
        <v>162</v>
      </c>
      <c r="J10" s="502">
        <f>J6+J7*J8</f>
        <v>0.11399999999999999</v>
      </c>
      <c r="V10" s="98" t="s">
        <v>167</v>
      </c>
      <c r="X10" s="37">
        <f>J15</f>
        <v>2.8000000000000001E-2</v>
      </c>
    </row>
    <row r="11" spans="2:24">
      <c r="B11" s="501" t="s">
        <v>163</v>
      </c>
      <c r="C11" s="503">
        <f>C8-C9</f>
        <v>102</v>
      </c>
      <c r="E11" s="525"/>
      <c r="G11" s="504">
        <f>G8-G9</f>
        <v>11.512000000000008</v>
      </c>
      <c r="I11" s="494"/>
      <c r="J11" s="495"/>
      <c r="N11" s="99" t="s">
        <v>248</v>
      </c>
      <c r="O11" s="35"/>
      <c r="P11" s="35"/>
      <c r="Q11" s="35"/>
      <c r="R11" s="391">
        <f>F13</f>
        <v>0.11286274509803929</v>
      </c>
      <c r="V11" s="98" t="s">
        <v>169</v>
      </c>
      <c r="X11" s="37">
        <f>J17</f>
        <v>0.02</v>
      </c>
    </row>
    <row r="12" spans="2:24">
      <c r="B12" s="494"/>
      <c r="G12" s="495"/>
      <c r="I12" s="494"/>
      <c r="J12" s="495"/>
      <c r="N12" s="98" t="s">
        <v>37</v>
      </c>
      <c r="R12" s="392">
        <f>F15</f>
        <v>0.34</v>
      </c>
      <c r="V12" s="98" t="s">
        <v>170</v>
      </c>
      <c r="X12" s="37">
        <f>J19</f>
        <v>0.02</v>
      </c>
    </row>
    <row r="13" spans="2:24">
      <c r="B13" s="501" t="s">
        <v>164</v>
      </c>
      <c r="F13" s="505">
        <f>G11/C11</f>
        <v>0.11286274509803929</v>
      </c>
      <c r="G13" s="495"/>
      <c r="I13" s="506" t="s">
        <v>165</v>
      </c>
      <c r="J13" s="495"/>
      <c r="N13" s="99" t="s">
        <v>249</v>
      </c>
      <c r="O13" s="35"/>
      <c r="P13" s="35"/>
      <c r="Q13" s="35"/>
      <c r="R13" s="463">
        <f>F17</f>
        <v>7.4489411764705915E-2</v>
      </c>
      <c r="V13" s="99" t="s">
        <v>171</v>
      </c>
      <c r="W13" s="99"/>
      <c r="X13" s="465">
        <f>J21</f>
        <v>0.18199999999999997</v>
      </c>
    </row>
    <row r="14" spans="2:24">
      <c r="B14" s="494"/>
      <c r="G14" s="495"/>
      <c r="I14" s="494"/>
      <c r="J14" s="495"/>
    </row>
    <row r="15" spans="2:24">
      <c r="B15" s="494" t="s">
        <v>166</v>
      </c>
      <c r="F15" s="497">
        <v>0.34</v>
      </c>
      <c r="G15" s="495"/>
      <c r="I15" s="494" t="s">
        <v>167</v>
      </c>
      <c r="J15" s="498">
        <v>2.8000000000000001E-2</v>
      </c>
      <c r="M15" s="376" t="s">
        <v>255</v>
      </c>
    </row>
    <row r="16" spans="2:24">
      <c r="B16" s="494"/>
      <c r="G16" s="495"/>
      <c r="I16" s="494"/>
      <c r="J16" s="498"/>
    </row>
    <row r="17" spans="2:17">
      <c r="B17" s="507" t="s">
        <v>168</v>
      </c>
      <c r="C17" s="508"/>
      <c r="D17" s="508"/>
      <c r="E17" s="508"/>
      <c r="F17" s="509">
        <f>F13*(1-F15)</f>
        <v>7.4489411764705915E-2</v>
      </c>
      <c r="G17" s="510"/>
      <c r="I17" s="494" t="s">
        <v>169</v>
      </c>
      <c r="J17" s="498">
        <v>0.02</v>
      </c>
      <c r="N17" s="431" t="s">
        <v>252</v>
      </c>
      <c r="O17" s="432" t="s">
        <v>253</v>
      </c>
      <c r="P17" s="432" t="s">
        <v>154</v>
      </c>
      <c r="Q17" s="432" t="s">
        <v>254</v>
      </c>
    </row>
    <row r="18" spans="2:17">
      <c r="I18" s="494"/>
      <c r="J18" s="498"/>
      <c r="N18" s="98" t="s">
        <v>244</v>
      </c>
      <c r="O18" s="37">
        <f>C28</f>
        <v>0.50502706883217319</v>
      </c>
      <c r="P18" s="37">
        <f>D28</f>
        <v>7.4489411764705915E-2</v>
      </c>
      <c r="Q18" s="464">
        <f>E28</f>
        <v>3.7619169282562225E-2</v>
      </c>
    </row>
    <row r="19" spans="2:17">
      <c r="I19" s="494" t="s">
        <v>170</v>
      </c>
      <c r="J19" s="498">
        <v>0.02</v>
      </c>
      <c r="N19" s="98" t="s">
        <v>251</v>
      </c>
      <c r="O19" s="37">
        <f t="shared" ref="O19:Q19" si="3">C29</f>
        <v>0.49497293116782681</v>
      </c>
      <c r="P19" s="37">
        <f t="shared" si="3"/>
        <v>0.18199999999999997</v>
      </c>
      <c r="Q19" s="464">
        <f t="shared" si="3"/>
        <v>9.0085073472544464E-2</v>
      </c>
    </row>
    <row r="20" spans="2:17">
      <c r="I20" s="494"/>
      <c r="J20" s="495"/>
      <c r="N20" s="99" t="s">
        <v>7</v>
      </c>
      <c r="O20" s="35"/>
      <c r="P20" s="35"/>
      <c r="Q20" s="463">
        <f>E31</f>
        <v>0.12770424275510669</v>
      </c>
    </row>
    <row r="21" spans="2:17">
      <c r="I21" s="507" t="s">
        <v>171</v>
      </c>
      <c r="J21" s="511">
        <f>J10+J15+J17+J19</f>
        <v>0.18199999999999997</v>
      </c>
    </row>
    <row r="23" spans="2:17">
      <c r="B23" s="664" t="s">
        <v>172</v>
      </c>
      <c r="C23" s="665"/>
      <c r="D23" s="665"/>
      <c r="E23" s="666"/>
    </row>
    <row r="24" spans="2:17">
      <c r="B24" s="494"/>
      <c r="E24" s="495"/>
      <c r="J24" s="496"/>
    </row>
    <row r="25" spans="2:17">
      <c r="B25" s="512" t="s">
        <v>173</v>
      </c>
      <c r="C25" s="513" t="s">
        <v>174</v>
      </c>
      <c r="D25" s="513" t="s">
        <v>175</v>
      </c>
      <c r="E25" s="514" t="s">
        <v>176</v>
      </c>
    </row>
    <row r="26" spans="2:17">
      <c r="B26" s="494"/>
      <c r="E26" s="495"/>
    </row>
    <row r="27" spans="2:17">
      <c r="B27" s="494"/>
      <c r="E27" s="495"/>
    </row>
    <row r="28" spans="2:17">
      <c r="B28" s="494" t="s">
        <v>150</v>
      </c>
      <c r="C28" s="525">
        <f>'[25]Fluxo Inicial'!B61</f>
        <v>0.50502706883217319</v>
      </c>
      <c r="D28" s="515">
        <f>F17</f>
        <v>7.4489411764705915E-2</v>
      </c>
      <c r="E28" s="516">
        <f>D28*C28</f>
        <v>3.7619169282562225E-2</v>
      </c>
      <c r="F28" s="515"/>
    </row>
    <row r="29" spans="2:17">
      <c r="B29" s="494" t="s">
        <v>177</v>
      </c>
      <c r="C29" s="525">
        <f>1-C28</f>
        <v>0.49497293116782681</v>
      </c>
      <c r="D29" s="515">
        <f>J21</f>
        <v>0.18199999999999997</v>
      </c>
      <c r="E29" s="517">
        <f>D29*C29</f>
        <v>9.0085073472544464E-2</v>
      </c>
      <c r="F29" s="515"/>
    </row>
    <row r="30" spans="2:17">
      <c r="B30" s="494"/>
      <c r="E30" s="495"/>
      <c r="F30" s="518"/>
    </row>
    <row r="31" spans="2:17">
      <c r="B31" s="507" t="s">
        <v>7</v>
      </c>
      <c r="C31" s="519"/>
      <c r="D31" s="519"/>
      <c r="E31" s="509">
        <f>SUM(E28:E29)</f>
        <v>0.12770424275510669</v>
      </c>
      <c r="F31" s="526"/>
    </row>
    <row r="33" spans="2:8">
      <c r="B33" s="519" t="s">
        <v>24</v>
      </c>
      <c r="C33" s="520">
        <v>2016</v>
      </c>
      <c r="D33" s="520">
        <f>+C33+1</f>
        <v>2017</v>
      </c>
      <c r="E33" s="520">
        <f>+D33+1</f>
        <v>2018</v>
      </c>
      <c r="F33" s="520">
        <f>+E33+1</f>
        <v>2019</v>
      </c>
      <c r="G33" s="520">
        <f>+F33+1</f>
        <v>2020</v>
      </c>
      <c r="H33" s="520">
        <f>+G33+1</f>
        <v>2021</v>
      </c>
    </row>
    <row r="34" spans="2:8">
      <c r="B34" s="493" t="s">
        <v>150</v>
      </c>
      <c r="C34" s="527">
        <f>C11*1000</f>
        <v>102000</v>
      </c>
      <c r="D34" s="527">
        <f>'[25]Fluxo Inicial'!C60</f>
        <v>171087.7833768368</v>
      </c>
      <c r="E34" s="527">
        <f>'[25]Fluxo Inicial'!D60</f>
        <v>212832.6106921887</v>
      </c>
      <c r="F34" s="527">
        <f>'[25]Fluxo Inicial'!E60</f>
        <v>221874.96253866973</v>
      </c>
      <c r="G34" s="527">
        <f>'[25]Fluxo Inicial'!F60</f>
        <v>218372.17961801525</v>
      </c>
      <c r="H34" s="527">
        <f>'[25]Fluxo Inicial'!G60</f>
        <v>215089.50367060612</v>
      </c>
    </row>
    <row r="35" spans="2:8">
      <c r="B35" s="493" t="s">
        <v>154</v>
      </c>
      <c r="C35" s="103">
        <f>F13</f>
        <v>0.11286274509803929</v>
      </c>
      <c r="D35" s="515">
        <f>C35</f>
        <v>0.11286274509803929</v>
      </c>
      <c r="E35" s="515">
        <f t="shared" ref="E35:H35" si="4">D35</f>
        <v>0.11286274509803929</v>
      </c>
      <c r="F35" s="515">
        <f t="shared" si="4"/>
        <v>0.11286274509803929</v>
      </c>
      <c r="G35" s="515">
        <f t="shared" si="4"/>
        <v>0.11286274509803929</v>
      </c>
      <c r="H35" s="515">
        <f t="shared" si="4"/>
        <v>0.11286274509803929</v>
      </c>
    </row>
    <row r="36" spans="2:8">
      <c r="B36" s="493" t="s">
        <v>178</v>
      </c>
      <c r="C36" s="527">
        <f>C35*C34</f>
        <v>11512.000000000007</v>
      </c>
      <c r="D36" s="527">
        <f>D35*D34</f>
        <v>19309.436884648494</v>
      </c>
      <c r="E36" s="527">
        <f t="shared" ref="E36:H36" si="5">E35*E34</f>
        <v>24020.872689102722</v>
      </c>
      <c r="F36" s="527">
        <f t="shared" si="5"/>
        <v>25041.417340638898</v>
      </c>
      <c r="G36" s="527">
        <f t="shared" si="5"/>
        <v>24646.083644731305</v>
      </c>
      <c r="H36" s="527">
        <f t="shared" si="5"/>
        <v>24275.591826039403</v>
      </c>
    </row>
  </sheetData>
  <mergeCells count="4">
    <mergeCell ref="B2:G2"/>
    <mergeCell ref="I2:J2"/>
    <mergeCell ref="D4:F4"/>
    <mergeCell ref="B23:E23"/>
  </mergeCells>
  <pageMargins left="0.51" right="0.51" top="0.79000000000000015" bottom="0.79000000000000015" header="0.31" footer="0.31"/>
  <pageSetup paperSize="9" scale="56" orientation="landscape" r:id="rId1"/>
  <ignoredErrors>
    <ignoredError sqref="O7" formula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AA136-E340-4FAF-B55A-3BDB38DF8717}">
  <sheetPr codeName="Sheet148"/>
  <dimension ref="B1:L30"/>
  <sheetViews>
    <sheetView showGridLines="0" topLeftCell="A19" zoomScale="180" zoomScaleNormal="180" workbookViewId="0"/>
  </sheetViews>
  <sheetFormatPr defaultColWidth="8.59765625" defaultRowHeight="15.6"/>
  <cols>
    <col min="1" max="1" width="8.59765625" style="31"/>
    <col min="2" max="2" width="2.59765625" style="31" customWidth="1"/>
    <col min="3" max="3" width="21.19921875" style="31" bestFit="1" customWidth="1"/>
    <col min="4" max="6" width="9.59765625" style="64" bestFit="1" customWidth="1"/>
    <col min="7" max="8" width="9.09765625" style="64" bestFit="1" customWidth="1"/>
    <col min="9" max="9" width="10.5" style="64" bestFit="1" customWidth="1"/>
    <col min="10" max="16384" width="8.59765625" style="31"/>
  </cols>
  <sheetData>
    <row r="1" spans="2:12" ht="12.75" customHeight="1"/>
    <row r="2" spans="2:12" s="99" customFormat="1" ht="12.75" customHeight="1">
      <c r="B2" s="398" t="s">
        <v>243</v>
      </c>
      <c r="C2" s="398"/>
      <c r="D2" s="530">
        <f>+'Caso Vegas - Tabela 10.13'!D9</f>
        <v>2019</v>
      </c>
      <c r="E2" s="427">
        <f>+D2+1</f>
        <v>2020</v>
      </c>
      <c r="F2" s="427">
        <f>+E2+1</f>
        <v>2021</v>
      </c>
      <c r="G2" s="427">
        <f>+F2+1</f>
        <v>2022</v>
      </c>
      <c r="H2" s="427">
        <f>+G2+1</f>
        <v>2023</v>
      </c>
      <c r="I2" s="427">
        <f>+H2+1</f>
        <v>2024</v>
      </c>
      <c r="J2" s="398"/>
      <c r="K2" s="424"/>
      <c r="L2" s="421"/>
    </row>
    <row r="3" spans="2:12" s="99" customFormat="1" ht="12.75" customHeight="1">
      <c r="C3" s="104" t="s">
        <v>49</v>
      </c>
      <c r="D3" s="46"/>
      <c r="E3" s="101">
        <f>'Caso Vegas - Tabela 10.13'!E7</f>
        <v>-179705.3125</v>
      </c>
      <c r="F3" s="101">
        <f>+'Caso Vegas - Tabela 10.13'!F7</f>
        <v>-209128.66875000001</v>
      </c>
      <c r="G3" s="101">
        <f>+'Caso Vegas - Tabela 10.13'!G7</f>
        <v>180360.60000000012</v>
      </c>
      <c r="H3" s="101">
        <f>+'Caso Vegas - Tabela 10.13'!H7</f>
        <v>108733.36475000012</v>
      </c>
      <c r="I3" s="101">
        <f>+'Caso Vegas - Tabela 10.13'!I7</f>
        <v>104852.25537500012</v>
      </c>
      <c r="J3" s="382"/>
      <c r="K3" s="422"/>
      <c r="L3" s="423"/>
    </row>
    <row r="4" spans="2:12" s="99" customFormat="1" ht="12.75" customHeight="1">
      <c r="C4" s="104" t="s">
        <v>293</v>
      </c>
      <c r="D4" s="39"/>
      <c r="E4" s="101">
        <v>-50000</v>
      </c>
      <c r="F4" s="101">
        <f>E4</f>
        <v>-50000</v>
      </c>
      <c r="G4" s="101">
        <f>F4</f>
        <v>-50000</v>
      </c>
      <c r="H4" s="101">
        <f>G4</f>
        <v>-50000</v>
      </c>
      <c r="I4" s="14"/>
      <c r="J4" s="382"/>
      <c r="K4" s="422"/>
      <c r="L4" s="423" t="s">
        <v>285</v>
      </c>
    </row>
    <row r="5" spans="2:12" s="99" customFormat="1" ht="12.75" customHeight="1">
      <c r="C5" s="531" t="s">
        <v>231</v>
      </c>
      <c r="D5" s="39"/>
      <c r="E5" s="14"/>
      <c r="F5" s="14"/>
      <c r="G5" s="14"/>
      <c r="H5" s="14"/>
      <c r="I5" s="532">
        <f>I3*(1+D14)/(D13-D14)</f>
        <v>1324848.6802705112</v>
      </c>
      <c r="J5" s="382"/>
      <c r="K5" s="422"/>
      <c r="L5" s="423"/>
    </row>
    <row r="6" spans="2:12" s="99" customFormat="1" ht="12.75" customHeight="1">
      <c r="C6" s="533" t="s">
        <v>51</v>
      </c>
      <c r="D6" s="534"/>
      <c r="E6" s="534">
        <f>+(1+$D13)^(E2-$D2)</f>
        <v>1.0843310026491411</v>
      </c>
      <c r="F6" s="534">
        <f>+(1+$D13)^(F2-$D2)</f>
        <v>1.1757737233060916</v>
      </c>
      <c r="G6" s="534">
        <f>+(1+$D13)^(G2-$D2)</f>
        <v>1.2749279002810081</v>
      </c>
      <c r="H6" s="534">
        <f>+(1+$D13)^(H2-$D2)</f>
        <v>1.3824438484170698</v>
      </c>
      <c r="I6" s="534">
        <f>+(1+$D13)^(I2-$D2)</f>
        <v>1.4990267242602184</v>
      </c>
      <c r="J6" s="98"/>
      <c r="K6" s="422"/>
      <c r="L6" s="423"/>
    </row>
    <row r="7" spans="2:12" s="99" customFormat="1" ht="12.75" customHeight="1">
      <c r="C7" s="105" t="s">
        <v>232</v>
      </c>
      <c r="D7" s="46"/>
      <c r="E7" s="100">
        <f>(E3+E4)/E6</f>
        <v>-211840.58367675959</v>
      </c>
      <c r="F7" s="100">
        <f>(F3+F4)/F6</f>
        <v>-220389.9131385338</v>
      </c>
      <c r="G7" s="100">
        <f>(G3+G4)/G6</f>
        <v>102249.3899233574</v>
      </c>
      <c r="H7" s="100">
        <f>(H3+H4)/H6</f>
        <v>42485.17205038829</v>
      </c>
      <c r="I7" s="100">
        <f>(I3+I4)/I6</f>
        <v>69946.888656535157</v>
      </c>
      <c r="J7" s="382"/>
      <c r="K7" s="422"/>
      <c r="L7" s="423"/>
    </row>
    <row r="8" spans="2:12" s="99" customFormat="1" ht="12.75" customHeight="1">
      <c r="C8" s="98"/>
      <c r="D8" s="394"/>
      <c r="E8" s="471"/>
      <c r="F8" s="471"/>
      <c r="G8" s="471"/>
      <c r="H8" s="471"/>
      <c r="I8" s="471"/>
      <c r="J8" s="98"/>
      <c r="K8" s="422"/>
      <c r="L8" s="423"/>
    </row>
    <row r="9" spans="2:12" s="98" customFormat="1" ht="12.75" customHeight="1">
      <c r="C9" s="104" t="s">
        <v>233</v>
      </c>
      <c r="D9" s="101">
        <f>SUM(E7:I7)</f>
        <v>-217549.04618501253</v>
      </c>
      <c r="E9" s="394"/>
      <c r="F9" s="394"/>
      <c r="G9" s="394"/>
      <c r="H9" s="394"/>
      <c r="I9" s="394"/>
      <c r="K9" s="422"/>
      <c r="L9" s="423"/>
    </row>
    <row r="10" spans="2:12" s="98" customFormat="1" ht="12.75" customHeight="1">
      <c r="C10" s="104" t="s">
        <v>234</v>
      </c>
      <c r="D10" s="101">
        <f>I5/I6</f>
        <v>883805.9114151781</v>
      </c>
      <c r="E10" s="38"/>
      <c r="F10" s="38"/>
      <c r="G10" s="472"/>
      <c r="H10" s="38"/>
      <c r="I10" s="471"/>
      <c r="K10" s="422"/>
      <c r="L10" s="423"/>
    </row>
    <row r="11" spans="2:12" s="98" customFormat="1" ht="12.75" customHeight="1">
      <c r="C11" s="105" t="s">
        <v>62</v>
      </c>
      <c r="D11" s="100">
        <f>+D9+D10</f>
        <v>666256.86523016554</v>
      </c>
      <c r="E11" s="38"/>
      <c r="F11" s="38"/>
      <c r="G11" s="38"/>
      <c r="H11" s="38"/>
      <c r="I11" s="38"/>
      <c r="K11" s="422"/>
      <c r="L11" s="423"/>
    </row>
    <row r="12" spans="2:12" s="98" customFormat="1" ht="12.75" customHeight="1">
      <c r="D12" s="37"/>
      <c r="E12" s="38"/>
      <c r="F12" s="42" t="s">
        <v>235</v>
      </c>
      <c r="G12" s="106">
        <f>'Caso Vegas - Tabela 10.14'!E31</f>
        <v>0.12770424275510669</v>
      </c>
      <c r="H12" s="42" t="s">
        <v>236</v>
      </c>
      <c r="I12" s="106">
        <v>4.4999999999999998E-2</v>
      </c>
      <c r="K12" s="422"/>
      <c r="L12" s="423"/>
    </row>
    <row r="13" spans="2:12" s="99" customFormat="1" ht="12.75" customHeight="1">
      <c r="C13" s="105" t="s">
        <v>237</v>
      </c>
      <c r="D13" s="52">
        <f>G14</f>
        <v>8.4331002649141062E-2</v>
      </c>
      <c r="E13" s="35"/>
      <c r="F13" s="44" t="s">
        <v>238</v>
      </c>
      <c r="G13" s="49">
        <v>0.04</v>
      </c>
      <c r="H13" s="44" t="s">
        <v>238</v>
      </c>
      <c r="I13" s="49">
        <f>G13</f>
        <v>0.04</v>
      </c>
      <c r="K13" s="467"/>
      <c r="L13" s="421"/>
    </row>
    <row r="14" spans="2:12" s="99" customFormat="1" ht="12.75" customHeight="1">
      <c r="C14" s="105" t="s">
        <v>236</v>
      </c>
      <c r="D14" s="405">
        <f>I14</f>
        <v>4.8076923076922906E-3</v>
      </c>
      <c r="E14" s="35"/>
      <c r="F14" s="44" t="s">
        <v>239</v>
      </c>
      <c r="G14" s="404">
        <f>(1+G12)/(1+G13)-1</f>
        <v>8.4331002649141062E-2</v>
      </c>
      <c r="H14" s="44" t="s">
        <v>239</v>
      </c>
      <c r="I14" s="404">
        <f>(1+I12)/(1+I13)-1</f>
        <v>4.8076923076922906E-3</v>
      </c>
      <c r="K14" s="468"/>
      <c r="L14" s="421"/>
    </row>
    <row r="15" spans="2:12" s="98" customFormat="1" ht="12.75" customHeight="1">
      <c r="D15" s="393"/>
      <c r="E15" s="38"/>
      <c r="F15" s="38"/>
      <c r="G15" s="38"/>
      <c r="H15" s="38"/>
      <c r="I15" s="38"/>
      <c r="K15" s="422"/>
      <c r="L15" s="423"/>
    </row>
    <row r="16" spans="2:12" s="99" customFormat="1" ht="12.75" customHeight="1">
      <c r="B16" s="398" t="s">
        <v>110</v>
      </c>
      <c r="C16" s="35"/>
      <c r="D16" s="35">
        <f>D2</f>
        <v>2019</v>
      </c>
      <c r="E16" s="35"/>
      <c r="F16" s="35"/>
      <c r="G16" s="35"/>
      <c r="H16" s="35"/>
      <c r="I16" s="35"/>
      <c r="K16" s="424"/>
      <c r="L16" s="421"/>
    </row>
    <row r="17" spans="3:12" s="98" customFormat="1" ht="12.75" customHeight="1">
      <c r="C17" s="104" t="s">
        <v>62</v>
      </c>
      <c r="D17" s="101">
        <f>D11</f>
        <v>666256.86523016554</v>
      </c>
      <c r="E17" s="38"/>
      <c r="F17" s="38"/>
      <c r="G17" s="38"/>
      <c r="H17" s="38"/>
      <c r="I17" s="38"/>
      <c r="K17" s="422"/>
      <c r="L17" s="423"/>
    </row>
    <row r="18" spans="3:12" s="98" customFormat="1" ht="12.75" customHeight="1">
      <c r="C18" s="104" t="s">
        <v>60</v>
      </c>
      <c r="D18" s="101">
        <f>'Caso Vegas - Tabela 10.13'!D18</f>
        <v>102031.25</v>
      </c>
      <c r="E18" s="473"/>
      <c r="F18" s="38"/>
      <c r="G18" s="38"/>
      <c r="H18" s="38"/>
      <c r="I18" s="38"/>
      <c r="K18" s="422"/>
      <c r="L18" s="423"/>
    </row>
    <row r="19" spans="3:12" s="98" customFormat="1" ht="12.75" customHeight="1">
      <c r="C19" s="105" t="s">
        <v>240</v>
      </c>
      <c r="D19" s="100">
        <f>D17-D18</f>
        <v>564225.61523016554</v>
      </c>
      <c r="E19" s="473"/>
      <c r="F19" s="37"/>
      <c r="G19" s="38"/>
      <c r="H19" s="473"/>
      <c r="I19" s="37"/>
      <c r="K19" s="469"/>
      <c r="L19" s="423"/>
    </row>
    <row r="20" spans="3:12" s="98" customFormat="1" ht="12.75" customHeight="1">
      <c r="C20" s="104" t="s">
        <v>241</v>
      </c>
      <c r="D20" s="101">
        <v>50000</v>
      </c>
      <c r="E20" s="38"/>
      <c r="F20" s="37"/>
      <c r="G20" s="38"/>
      <c r="H20" s="473"/>
      <c r="I20" s="474"/>
      <c r="K20" s="422"/>
      <c r="L20" s="423"/>
    </row>
    <row r="21" spans="3:12" s="98" customFormat="1" ht="12.75" customHeight="1">
      <c r="C21" s="105" t="s">
        <v>242</v>
      </c>
      <c r="D21" s="476">
        <f>+D19/D20</f>
        <v>11.284512304603311</v>
      </c>
      <c r="E21" s="38"/>
      <c r="F21" s="38"/>
      <c r="G21" s="38"/>
      <c r="H21" s="38"/>
      <c r="I21" s="37"/>
      <c r="K21" s="422"/>
      <c r="L21" s="423"/>
    </row>
    <row r="22" spans="3:12" s="98" customFormat="1" ht="12.75" customHeight="1">
      <c r="D22" s="14"/>
      <c r="E22" s="38"/>
      <c r="F22" s="38"/>
      <c r="G22" s="38"/>
      <c r="H22" s="38"/>
      <c r="I22" s="37"/>
      <c r="K22" s="422"/>
      <c r="L22" s="423"/>
    </row>
    <row r="23" spans="3:12" s="98" customFormat="1" ht="12.75" customHeight="1">
      <c r="C23" s="104" t="s">
        <v>30</v>
      </c>
      <c r="D23" s="101">
        <f>'Caso Vegas - Tabela 10.13'!D20</f>
        <v>100000</v>
      </c>
      <c r="E23" s="38"/>
      <c r="F23" s="38"/>
      <c r="G23" s="38"/>
      <c r="H23" s="38"/>
      <c r="I23" s="37"/>
      <c r="K23" s="422"/>
      <c r="L23" s="423"/>
    </row>
    <row r="24" spans="3:12" s="98" customFormat="1" ht="12.75" customHeight="1">
      <c r="C24" s="105" t="s">
        <v>64</v>
      </c>
      <c r="D24" s="476">
        <f>D19/D23</f>
        <v>5.6422561523016554</v>
      </c>
      <c r="E24" s="38"/>
      <c r="F24" s="38"/>
      <c r="G24" s="38"/>
      <c r="H24" s="38"/>
      <c r="I24" s="37"/>
      <c r="K24" s="422"/>
      <c r="L24" s="423"/>
    </row>
    <row r="25" spans="3:12" ht="12.75" customHeight="1">
      <c r="D25" s="63"/>
    </row>
    <row r="26" spans="3:12" ht="12.75" customHeight="1"/>
    <row r="27" spans="3:12" ht="12.75" customHeight="1"/>
    <row r="28" spans="3:12" ht="12.75" customHeight="1">
      <c r="D28" s="529">
        <f>D21/'Caso Vegas - Tabela 10.9'!D21</f>
        <v>2.7530389304385112</v>
      </c>
    </row>
    <row r="29" spans="3:12" ht="12.75" customHeight="1"/>
    <row r="30" spans="3:12" ht="12.75" customHeight="1"/>
  </sheetData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9511A-883F-4A08-A932-434C20BE3ED2}">
  <sheetPr codeName="Sheet160">
    <tabColor theme="0"/>
  </sheetPr>
  <dimension ref="B2:Q35"/>
  <sheetViews>
    <sheetView showGridLines="0" topLeftCell="A22" zoomScale="160" zoomScaleNormal="160" workbookViewId="0">
      <selection activeCell="J26" sqref="J26"/>
    </sheetView>
  </sheetViews>
  <sheetFormatPr defaultColWidth="9" defaultRowHeight="13.8"/>
  <cols>
    <col min="1" max="1" width="9" style="287"/>
    <col min="2" max="2" width="2.59765625" style="287" customWidth="1"/>
    <col min="3" max="3" width="27.3984375" style="287" bestFit="1" customWidth="1"/>
    <col min="4" max="14" width="7" style="336" customWidth="1"/>
    <col min="15" max="16384" width="9" style="287"/>
  </cols>
  <sheetData>
    <row r="2" spans="2:17" s="336" customFormat="1">
      <c r="B2" s="547" t="s">
        <v>341</v>
      </c>
      <c r="C2" s="547"/>
      <c r="D2" s="537">
        <v>0</v>
      </c>
      <c r="E2" s="537">
        <v>1</v>
      </c>
      <c r="F2" s="537">
        <v>2</v>
      </c>
      <c r="G2" s="537">
        <v>3</v>
      </c>
      <c r="H2" s="537">
        <v>4</v>
      </c>
      <c r="I2" s="537">
        <v>5</v>
      </c>
      <c r="J2" s="537">
        <v>6</v>
      </c>
      <c r="K2" s="537">
        <v>7</v>
      </c>
      <c r="L2" s="537">
        <v>8</v>
      </c>
      <c r="M2" s="537">
        <v>9</v>
      </c>
      <c r="N2" s="537">
        <v>10</v>
      </c>
    </row>
    <row r="3" spans="2:17">
      <c r="C3" s="553" t="s">
        <v>334</v>
      </c>
      <c r="D3" s="554"/>
      <c r="E3" s="554">
        <v>60</v>
      </c>
      <c r="F3" s="554">
        <f>E3*(1+8%)</f>
        <v>64.800000000000011</v>
      </c>
      <c r="G3" s="554">
        <f t="shared" ref="G3:N3" si="0">F3*(1+8%)</f>
        <v>69.984000000000023</v>
      </c>
      <c r="H3" s="554">
        <f t="shared" si="0"/>
        <v>75.582720000000023</v>
      </c>
      <c r="I3" s="554">
        <f t="shared" si="0"/>
        <v>81.629337600000028</v>
      </c>
      <c r="J3" s="554">
        <f t="shared" si="0"/>
        <v>88.159684608000035</v>
      </c>
      <c r="K3" s="554">
        <f t="shared" si="0"/>
        <v>95.212459376640041</v>
      </c>
      <c r="L3" s="554">
        <f t="shared" si="0"/>
        <v>102.82945612677125</v>
      </c>
      <c r="M3" s="554">
        <f t="shared" si="0"/>
        <v>111.05581261691296</v>
      </c>
      <c r="N3" s="554">
        <f t="shared" si="0"/>
        <v>119.94027762626601</v>
      </c>
      <c r="O3" s="537"/>
      <c r="P3" s="537"/>
    </row>
    <row r="4" spans="2:17">
      <c r="C4" s="553" t="s">
        <v>335</v>
      </c>
      <c r="D4" s="555">
        <v>-450</v>
      </c>
      <c r="E4" s="536"/>
      <c r="F4" s="536"/>
      <c r="G4" s="536"/>
      <c r="H4" s="536"/>
      <c r="I4" s="536"/>
      <c r="J4" s="536"/>
      <c r="K4" s="536"/>
      <c r="L4" s="536"/>
      <c r="M4" s="536"/>
      <c r="N4" s="536"/>
    </row>
    <row r="5" spans="2:17">
      <c r="C5" s="556" t="s">
        <v>336</v>
      </c>
      <c r="D5" s="548"/>
      <c r="E5" s="536"/>
      <c r="F5" s="536"/>
      <c r="G5" s="536"/>
      <c r="H5" s="536"/>
      <c r="I5" s="536"/>
      <c r="J5" s="536"/>
      <c r="K5" s="536"/>
      <c r="L5" s="536"/>
      <c r="M5" s="536"/>
      <c r="N5" s="557">
        <f>N3*(1+I11)/(I10-I11)</f>
        <v>979.92329066142202</v>
      </c>
    </row>
    <row r="6" spans="2:17" s="323" customFormat="1">
      <c r="C6" s="558" t="s">
        <v>304</v>
      </c>
      <c r="D6" s="559">
        <f>D4</f>
        <v>-450</v>
      </c>
      <c r="E6" s="560">
        <f t="shared" ref="E6:M6" si="1">E3</f>
        <v>60</v>
      </c>
      <c r="F6" s="560">
        <f t="shared" si="1"/>
        <v>64.800000000000011</v>
      </c>
      <c r="G6" s="560">
        <f t="shared" si="1"/>
        <v>69.984000000000023</v>
      </c>
      <c r="H6" s="560">
        <f t="shared" si="1"/>
        <v>75.582720000000023</v>
      </c>
      <c r="I6" s="560">
        <f t="shared" si="1"/>
        <v>81.629337600000028</v>
      </c>
      <c r="J6" s="560">
        <f t="shared" si="1"/>
        <v>88.159684608000035</v>
      </c>
      <c r="K6" s="560">
        <f t="shared" si="1"/>
        <v>95.212459376640041</v>
      </c>
      <c r="L6" s="560">
        <f t="shared" si="1"/>
        <v>102.82945612677125</v>
      </c>
      <c r="M6" s="560">
        <f t="shared" si="1"/>
        <v>111.05581261691296</v>
      </c>
      <c r="N6" s="560">
        <f>N5+N3</f>
        <v>1099.8635682876879</v>
      </c>
      <c r="O6" s="539"/>
      <c r="P6" s="539"/>
    </row>
    <row r="7" spans="2:17" s="323" customFormat="1">
      <c r="D7" s="549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39"/>
      <c r="P7" s="539"/>
    </row>
    <row r="8" spans="2:17">
      <c r="C8" s="561" t="s">
        <v>337</v>
      </c>
      <c r="D8" s="559">
        <f>NPV(I10,E6:N6)</f>
        <v>544.22716296198041</v>
      </c>
      <c r="E8" s="542"/>
      <c r="F8" s="542"/>
      <c r="G8" s="668" t="s">
        <v>339</v>
      </c>
      <c r="H8" s="669"/>
      <c r="I8" s="279">
        <v>0.20874999999999999</v>
      </c>
      <c r="J8" s="542"/>
      <c r="K8" s="542"/>
      <c r="L8" s="542"/>
      <c r="M8" s="542"/>
      <c r="N8" s="542"/>
      <c r="O8" s="543"/>
      <c r="P8" s="543"/>
    </row>
    <row r="9" spans="2:17">
      <c r="C9" s="561" t="s">
        <v>338</v>
      </c>
      <c r="D9" s="559">
        <f>D8+D6</f>
        <v>94.227162961980412</v>
      </c>
      <c r="G9" s="668" t="s">
        <v>340</v>
      </c>
      <c r="H9" s="669"/>
      <c r="I9" s="279">
        <v>0.1</v>
      </c>
      <c r="J9" s="542"/>
      <c r="K9" s="542"/>
      <c r="L9" s="542"/>
      <c r="M9" s="542"/>
      <c r="N9" s="542"/>
      <c r="O9" s="543"/>
      <c r="P9" s="543"/>
    </row>
    <row r="10" spans="2:17">
      <c r="D10" s="343"/>
      <c r="G10" s="668" t="s">
        <v>7</v>
      </c>
      <c r="H10" s="669"/>
      <c r="I10" s="279">
        <v>0.1785175</v>
      </c>
      <c r="J10" s="542"/>
      <c r="K10" s="542"/>
      <c r="L10" s="542"/>
      <c r="M10" s="542"/>
      <c r="N10" s="542"/>
      <c r="O10" s="542"/>
      <c r="P10" s="543"/>
      <c r="Q10" s="543"/>
    </row>
    <row r="11" spans="2:17">
      <c r="C11" s="561" t="s">
        <v>296</v>
      </c>
      <c r="D11" s="282">
        <f>IRR(D6:N6)</f>
        <v>0.2138558379707618</v>
      </c>
      <c r="G11" s="668" t="s">
        <v>236</v>
      </c>
      <c r="H11" s="669"/>
      <c r="I11" s="279">
        <v>0.05</v>
      </c>
      <c r="J11" s="542"/>
      <c r="K11" s="542"/>
      <c r="L11" s="542"/>
      <c r="M11" s="542"/>
      <c r="N11" s="542"/>
      <c r="O11" s="542"/>
      <c r="P11" s="543"/>
      <c r="Q11" s="543"/>
    </row>
    <row r="12" spans="2:17">
      <c r="C12" s="541"/>
      <c r="D12" s="266"/>
      <c r="G12" s="538"/>
      <c r="H12" s="537"/>
      <c r="I12" s="264"/>
      <c r="J12" s="542"/>
      <c r="K12" s="542"/>
      <c r="L12" s="542"/>
      <c r="M12" s="542"/>
      <c r="N12" s="542"/>
      <c r="O12" s="542"/>
      <c r="P12" s="543"/>
      <c r="Q12" s="543"/>
    </row>
    <row r="13" spans="2:17">
      <c r="C13" s="541"/>
      <c r="D13" s="266"/>
      <c r="G13" s="538"/>
      <c r="H13" s="537"/>
      <c r="I13" s="264"/>
      <c r="J13" s="542"/>
      <c r="K13" s="542"/>
      <c r="L13" s="542"/>
      <c r="M13" s="542"/>
      <c r="N13" s="542"/>
      <c r="O13" s="542"/>
      <c r="P13" s="543"/>
      <c r="Q13" s="543"/>
    </row>
    <row r="14" spans="2:17">
      <c r="C14" s="541"/>
      <c r="D14" s="266"/>
      <c r="G14" s="538"/>
      <c r="H14" s="537"/>
      <c r="I14" s="264"/>
      <c r="J14" s="542"/>
      <c r="K14" s="542"/>
      <c r="L14" s="542"/>
      <c r="M14" s="542"/>
      <c r="N14" s="542"/>
      <c r="O14" s="542"/>
      <c r="P14" s="543"/>
      <c r="Q14" s="543"/>
    </row>
    <row r="15" spans="2:17">
      <c r="C15" s="541"/>
      <c r="D15" s="266"/>
      <c r="G15" s="538"/>
      <c r="H15" s="537"/>
      <c r="I15" s="264"/>
      <c r="J15" s="542"/>
      <c r="K15" s="542"/>
      <c r="L15" s="542"/>
      <c r="M15" s="542"/>
      <c r="N15" s="542"/>
      <c r="O15" s="542"/>
      <c r="P15" s="543"/>
      <c r="Q15" s="543"/>
    </row>
    <row r="16" spans="2:17">
      <c r="D16" s="343"/>
    </row>
    <row r="17" spans="2:15">
      <c r="B17" s="547" t="s">
        <v>342</v>
      </c>
      <c r="D17" s="343"/>
    </row>
    <row r="18" spans="2:15">
      <c r="C18" s="330" t="s">
        <v>343</v>
      </c>
      <c r="D18" s="562">
        <f>I9</f>
        <v>0.1</v>
      </c>
      <c r="E18" s="540"/>
      <c r="F18" s="540"/>
      <c r="G18" s="540"/>
      <c r="H18" s="540"/>
      <c r="I18" s="540"/>
      <c r="J18" s="540"/>
      <c r="K18" s="540"/>
      <c r="L18" s="540"/>
      <c r="M18" s="540"/>
      <c r="N18" s="540"/>
    </row>
    <row r="19" spans="2:15">
      <c r="C19" s="564" t="s">
        <v>344</v>
      </c>
      <c r="D19" s="565">
        <f>E31</f>
        <v>125</v>
      </c>
      <c r="E19" s="540"/>
      <c r="F19" s="540"/>
      <c r="G19" s="540"/>
      <c r="H19" s="540"/>
      <c r="I19" s="540"/>
      <c r="J19" s="540"/>
      <c r="K19" s="540"/>
      <c r="L19" s="540"/>
      <c r="M19" s="540"/>
      <c r="N19" s="540"/>
    </row>
    <row r="20" spans="2:15">
      <c r="C20" s="330" t="s">
        <v>155</v>
      </c>
      <c r="D20" s="566"/>
      <c r="E20" s="568">
        <f>D19*D18</f>
        <v>12.5</v>
      </c>
      <c r="F20" s="568">
        <f>E20</f>
        <v>12.5</v>
      </c>
      <c r="G20" s="568">
        <f t="shared" ref="G20:N20" si="2">F20</f>
        <v>12.5</v>
      </c>
      <c r="H20" s="568">
        <f t="shared" si="2"/>
        <v>12.5</v>
      </c>
      <c r="I20" s="568">
        <f t="shared" si="2"/>
        <v>12.5</v>
      </c>
      <c r="J20" s="568">
        <f t="shared" si="2"/>
        <v>12.5</v>
      </c>
      <c r="K20" s="568">
        <f t="shared" si="2"/>
        <v>12.5</v>
      </c>
      <c r="L20" s="568">
        <f t="shared" si="2"/>
        <v>12.5</v>
      </c>
      <c r="M20" s="568">
        <f t="shared" si="2"/>
        <v>12.5</v>
      </c>
      <c r="N20" s="568">
        <f t="shared" si="2"/>
        <v>12.5</v>
      </c>
    </row>
    <row r="21" spans="2:15">
      <c r="C21" s="330" t="s">
        <v>345</v>
      </c>
      <c r="D21" s="567"/>
      <c r="E21" s="567">
        <f>E20*0.66</f>
        <v>8.25</v>
      </c>
      <c r="F21" s="567">
        <f t="shared" ref="F21:M21" si="3">F20*0.66</f>
        <v>8.25</v>
      </c>
      <c r="G21" s="567">
        <f t="shared" si="3"/>
        <v>8.25</v>
      </c>
      <c r="H21" s="567">
        <f t="shared" si="3"/>
        <v>8.25</v>
      </c>
      <c r="I21" s="567">
        <f t="shared" si="3"/>
        <v>8.25</v>
      </c>
      <c r="J21" s="567">
        <f t="shared" si="3"/>
        <v>8.25</v>
      </c>
      <c r="K21" s="567">
        <f t="shared" si="3"/>
        <v>8.25</v>
      </c>
      <c r="L21" s="567">
        <f t="shared" si="3"/>
        <v>8.25</v>
      </c>
      <c r="M21" s="567">
        <f t="shared" si="3"/>
        <v>8.25</v>
      </c>
      <c r="N21" s="567">
        <f>N20*0.66</f>
        <v>8.25</v>
      </c>
    </row>
    <row r="22" spans="2:15">
      <c r="D22" s="551"/>
      <c r="E22" s="551"/>
      <c r="F22" s="551"/>
      <c r="G22" s="551"/>
      <c r="H22" s="551"/>
      <c r="I22" s="551"/>
      <c r="J22" s="551"/>
      <c r="K22" s="551"/>
      <c r="L22" s="551"/>
      <c r="M22" s="551"/>
      <c r="N22" s="551">
        <f>N3-N21</f>
        <v>111.69027762626601</v>
      </c>
    </row>
    <row r="23" spans="2:15">
      <c r="B23" s="538" t="s">
        <v>346</v>
      </c>
      <c r="C23" s="538"/>
      <c r="D23" s="551"/>
      <c r="E23" s="551"/>
      <c r="F23" s="551"/>
      <c r="G23" s="551"/>
      <c r="H23" s="551"/>
      <c r="I23" s="551"/>
      <c r="J23" s="551"/>
      <c r="K23" s="551"/>
      <c r="L23" s="551"/>
      <c r="M23" s="551"/>
      <c r="N23" s="551">
        <f>N22*(1+I11)/(I8-I11)</f>
        <v>738.73884414223187</v>
      </c>
    </row>
    <row r="24" spans="2:15">
      <c r="C24" s="330" t="s">
        <v>347</v>
      </c>
      <c r="D24" s="567"/>
      <c r="E24" s="567">
        <f>E6-E21</f>
        <v>51.75</v>
      </c>
      <c r="F24" s="567">
        <f t="shared" ref="F24:M24" si="4">F6-F21</f>
        <v>56.550000000000011</v>
      </c>
      <c r="G24" s="567">
        <f t="shared" si="4"/>
        <v>61.734000000000023</v>
      </c>
      <c r="H24" s="567">
        <f t="shared" si="4"/>
        <v>67.332720000000023</v>
      </c>
      <c r="I24" s="567">
        <f t="shared" si="4"/>
        <v>73.379337600000028</v>
      </c>
      <c r="J24" s="567">
        <f t="shared" si="4"/>
        <v>79.909684608000035</v>
      </c>
      <c r="K24" s="567">
        <f t="shared" si="4"/>
        <v>86.962459376640041</v>
      </c>
      <c r="L24" s="567">
        <f t="shared" si="4"/>
        <v>94.579456126771248</v>
      </c>
      <c r="M24" s="567">
        <f t="shared" si="4"/>
        <v>102.80581261691296</v>
      </c>
      <c r="N24" s="567">
        <f>N23+N22</f>
        <v>850.42912176849791</v>
      </c>
    </row>
    <row r="25" spans="2:15">
      <c r="C25" s="564" t="s">
        <v>348</v>
      </c>
      <c r="D25" s="565">
        <f>NPV(J9,E24:N24)</f>
        <v>1525.4325920968222</v>
      </c>
      <c r="E25" s="551"/>
      <c r="F25" s="551"/>
      <c r="G25" s="551"/>
      <c r="H25" s="551"/>
      <c r="I25" s="551"/>
      <c r="J25" s="551"/>
      <c r="K25" s="551"/>
      <c r="L25" s="551"/>
      <c r="M25" s="551"/>
      <c r="N25" s="551"/>
    </row>
    <row r="26" spans="2:15">
      <c r="C26" s="327" t="s">
        <v>349</v>
      </c>
      <c r="D26" s="569">
        <f>-E32</f>
        <v>-150</v>
      </c>
      <c r="E26" s="569">
        <f>$D35*E24</f>
        <v>30.147749954906171</v>
      </c>
      <c r="F26" s="569">
        <f t="shared" ref="F26:N26" si="5">$D35*F24</f>
        <v>32.944062994201822</v>
      </c>
      <c r="G26" s="569">
        <f t="shared" si="5"/>
        <v>35.964081076641122</v>
      </c>
      <c r="H26" s="569">
        <f t="shared" si="5"/>
        <v>39.225700605675563</v>
      </c>
      <c r="I26" s="569">
        <f t="shared" si="5"/>
        <v>42.748249697032762</v>
      </c>
      <c r="J26" s="569">
        <f t="shared" si="5"/>
        <v>46.552602715698541</v>
      </c>
      <c r="K26" s="569">
        <f t="shared" si="5"/>
        <v>50.661303975857571</v>
      </c>
      <c r="L26" s="569">
        <f t="shared" si="5"/>
        <v>55.098701336829336</v>
      </c>
      <c r="M26" s="569">
        <f t="shared" si="5"/>
        <v>59.891090486678834</v>
      </c>
      <c r="N26" s="569">
        <f t="shared" si="5"/>
        <v>495.43042545791548</v>
      </c>
    </row>
    <row r="27" spans="2:15">
      <c r="C27" s="327" t="s">
        <v>350</v>
      </c>
      <c r="D27" s="569">
        <f>NPV(J9,E26:N26)+D26</f>
        <v>738.66396830143708</v>
      </c>
    </row>
    <row r="28" spans="2:15">
      <c r="C28" s="327" t="s">
        <v>296</v>
      </c>
      <c r="D28" s="305">
        <f>IRR(D26:N26)</f>
        <v>0.30058308337489814</v>
      </c>
    </row>
    <row r="29" spans="2:15">
      <c r="D29" s="343"/>
      <c r="E29" s="545"/>
      <c r="O29" s="336"/>
    </row>
    <row r="30" spans="2:15">
      <c r="B30" s="538" t="s">
        <v>107</v>
      </c>
      <c r="C30" s="538"/>
      <c r="D30" s="343"/>
      <c r="O30" s="336"/>
    </row>
    <row r="31" spans="2:15">
      <c r="C31" s="570" t="s">
        <v>60</v>
      </c>
      <c r="D31" s="124">
        <f>E31/(E31+E32)</f>
        <v>0.45454545454545453</v>
      </c>
      <c r="E31" s="572">
        <v>125</v>
      </c>
      <c r="F31" s="571" t="s">
        <v>638</v>
      </c>
      <c r="H31" s="324"/>
      <c r="I31" s="324"/>
      <c r="J31" s="324"/>
      <c r="K31" s="324"/>
      <c r="L31" s="324"/>
      <c r="O31" s="336"/>
    </row>
    <row r="32" spans="2:15">
      <c r="C32" s="570" t="s">
        <v>352</v>
      </c>
      <c r="D32" s="124">
        <f>1-D31</f>
        <v>0.54545454545454541</v>
      </c>
      <c r="E32" s="572">
        <v>150</v>
      </c>
      <c r="F32" s="571" t="s">
        <v>353</v>
      </c>
      <c r="H32" s="324"/>
      <c r="I32" s="324"/>
      <c r="J32" s="324"/>
      <c r="K32" s="324"/>
      <c r="L32" s="324"/>
      <c r="O32" s="336"/>
    </row>
    <row r="33" spans="3:15">
      <c r="C33" s="570" t="s">
        <v>354</v>
      </c>
      <c r="D33" s="279"/>
      <c r="E33" s="572">
        <f>D8-E31</f>
        <v>419.22716296198041</v>
      </c>
      <c r="F33" s="571" t="s">
        <v>355</v>
      </c>
      <c r="H33" s="324"/>
      <c r="I33" s="324"/>
      <c r="J33" s="324"/>
      <c r="K33" s="324"/>
      <c r="L33" s="324"/>
      <c r="O33" s="336"/>
    </row>
    <row r="34" spans="3:15">
      <c r="C34" s="570" t="s">
        <v>356</v>
      </c>
      <c r="D34" s="124">
        <f>E34/E33</f>
        <v>0.41743478348007401</v>
      </c>
      <c r="E34" s="572">
        <f>-(D6+E31+E32)</f>
        <v>175</v>
      </c>
      <c r="F34" s="571" t="s">
        <v>357</v>
      </c>
      <c r="H34" s="324"/>
      <c r="I34" s="324"/>
      <c r="J34" s="324"/>
      <c r="K34" s="324"/>
      <c r="L34" s="324"/>
      <c r="O34" s="336"/>
    </row>
    <row r="35" spans="3:15">
      <c r="C35" s="570" t="s">
        <v>358</v>
      </c>
      <c r="D35" s="124">
        <f>1-D34</f>
        <v>0.58256521651992599</v>
      </c>
      <c r="E35" s="572">
        <f>E33-E34</f>
        <v>244.22716296198041</v>
      </c>
      <c r="F35" s="571" t="s">
        <v>359</v>
      </c>
      <c r="H35" s="324"/>
      <c r="I35" s="324"/>
      <c r="J35" s="324"/>
      <c r="K35" s="324"/>
      <c r="L35" s="324"/>
      <c r="O35" s="336"/>
    </row>
  </sheetData>
  <mergeCells count="4">
    <mergeCell ref="G8:H8"/>
    <mergeCell ref="G9:H9"/>
    <mergeCell ref="G10:H10"/>
    <mergeCell ref="G11:H11"/>
  </mergeCells>
  <pageMargins left="0.511811024" right="0.511811024" top="0.78740157499999996" bottom="0.78740157499999996" header="0.31496062000000002" footer="0.3149606200000000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4B59F-CE44-414D-A342-E7FA2A2721E6}">
  <sheetPr codeName="Sheet161">
    <tabColor theme="0"/>
  </sheetPr>
  <dimension ref="B1:G18"/>
  <sheetViews>
    <sheetView showGridLines="0" zoomScale="170" zoomScaleNormal="170" workbookViewId="0">
      <selection activeCell="B13" sqref="B13"/>
    </sheetView>
  </sheetViews>
  <sheetFormatPr defaultColWidth="9" defaultRowHeight="13.8"/>
  <cols>
    <col min="1" max="1" width="9" style="287"/>
    <col min="2" max="2" width="26.59765625" style="535" customWidth="1"/>
    <col min="3" max="7" width="10.59765625" style="336" customWidth="1"/>
    <col min="8" max="16384" width="9" style="287"/>
  </cols>
  <sheetData>
    <row r="1" spans="2:7">
      <c r="B1" s="538"/>
    </row>
    <row r="2" spans="2:7">
      <c r="B2" s="538"/>
      <c r="C2" s="656" t="s">
        <v>360</v>
      </c>
      <c r="D2" s="656" t="s">
        <v>361</v>
      </c>
      <c r="E2" s="656"/>
      <c r="F2" s="656" t="s">
        <v>362</v>
      </c>
      <c r="G2" s="656"/>
    </row>
    <row r="3" spans="2:7">
      <c r="C3" s="656"/>
      <c r="D3" s="325" t="s">
        <v>363</v>
      </c>
      <c r="E3" s="325" t="s">
        <v>364</v>
      </c>
      <c r="F3" s="325" t="s">
        <v>363</v>
      </c>
      <c r="G3" s="325" t="s">
        <v>364</v>
      </c>
    </row>
    <row r="4" spans="2:7">
      <c r="B4" s="553" t="s">
        <v>365</v>
      </c>
      <c r="C4" s="584">
        <v>150</v>
      </c>
      <c r="D4" s="563">
        <v>150</v>
      </c>
      <c r="E4" s="563">
        <v>150</v>
      </c>
      <c r="F4" s="567">
        <f>E4</f>
        <v>150</v>
      </c>
      <c r="G4" s="567">
        <f>F4</f>
        <v>150</v>
      </c>
    </row>
    <row r="5" spans="2:7">
      <c r="B5" s="553" t="s">
        <v>366</v>
      </c>
      <c r="C5" s="585">
        <f>[26]IPO!C24</f>
        <v>0.30058308337489814</v>
      </c>
      <c r="D5" s="279">
        <f>[26]PE!C30</f>
        <v>0.24872826613467125</v>
      </c>
      <c r="E5" s="279">
        <f>[26]PE!C34</f>
        <v>0.28451699273039521</v>
      </c>
      <c r="F5" s="279">
        <f>'[26]PE (2)'!C30</f>
        <v>0.24872826613467125</v>
      </c>
      <c r="G5" s="279">
        <f>'[26]PE (2)'!C34</f>
        <v>0.30944042410785233</v>
      </c>
    </row>
    <row r="6" spans="2:7">
      <c r="B6" s="553" t="s">
        <v>367</v>
      </c>
      <c r="C6" s="584">
        <f>[26]IPO!C23</f>
        <v>78.528367625513539</v>
      </c>
      <c r="D6" s="563">
        <f>[26]PE!C29</f>
        <v>36.917292716630214</v>
      </c>
      <c r="E6" s="563">
        <f>[26]PE!C33</f>
        <v>59.233773670283767</v>
      </c>
      <c r="F6" s="563">
        <f>D6</f>
        <v>36.917292716630214</v>
      </c>
      <c r="G6" s="563">
        <f>'[26]PE (2)'!C33</f>
        <v>84.488250357286262</v>
      </c>
    </row>
    <row r="7" spans="2:7">
      <c r="B7" s="553" t="s">
        <v>368</v>
      </c>
      <c r="C7" s="584">
        <f>[26]IPO!C29</f>
        <v>419.22716296198041</v>
      </c>
      <c r="D7" s="563">
        <f>[26]PE!C41</f>
        <v>350</v>
      </c>
      <c r="E7" s="563">
        <f>D7</f>
        <v>350</v>
      </c>
      <c r="F7" s="563">
        <f t="shared" ref="F7:G7" si="0">E7</f>
        <v>350</v>
      </c>
      <c r="G7" s="563">
        <f t="shared" si="0"/>
        <v>350</v>
      </c>
    </row>
    <row r="8" spans="2:7">
      <c r="B8" s="553" t="s">
        <v>369</v>
      </c>
      <c r="C8" s="584">
        <v>175</v>
      </c>
      <c r="D8" s="563">
        <v>175</v>
      </c>
      <c r="E8" s="563">
        <v>175</v>
      </c>
      <c r="F8" s="563">
        <v>175</v>
      </c>
      <c r="G8" s="563">
        <v>175</v>
      </c>
    </row>
    <row r="9" spans="2:7">
      <c r="B9" s="553" t="s">
        <v>370</v>
      </c>
      <c r="C9" s="586">
        <f>C8/C7</f>
        <v>0.41743478348007401</v>
      </c>
      <c r="D9" s="562">
        <f t="shared" ref="D9:G9" si="1">D8/D7</f>
        <v>0.5</v>
      </c>
      <c r="E9" s="562">
        <f t="shared" si="1"/>
        <v>0.5</v>
      </c>
      <c r="F9" s="562">
        <f t="shared" si="1"/>
        <v>0.5</v>
      </c>
      <c r="G9" s="562">
        <f t="shared" si="1"/>
        <v>0.5</v>
      </c>
    </row>
    <row r="10" spans="2:7">
      <c r="B10" s="553" t="s">
        <v>61</v>
      </c>
      <c r="C10" s="585">
        <f>[26]IPO!H9</f>
        <v>0.20874999999999999</v>
      </c>
      <c r="D10" s="279">
        <f>[26]PE!H9</f>
        <v>0.20874999999999999</v>
      </c>
      <c r="E10" s="279">
        <f>D10</f>
        <v>0.20874999999999999</v>
      </c>
      <c r="F10" s="279">
        <f t="shared" ref="F10:G10" si="2">E10</f>
        <v>0.20874999999999999</v>
      </c>
      <c r="G10" s="279">
        <f t="shared" si="2"/>
        <v>0.20874999999999999</v>
      </c>
    </row>
    <row r="11" spans="2:7">
      <c r="B11" s="553" t="s">
        <v>371</v>
      </c>
      <c r="C11" s="587">
        <f>1-C9</f>
        <v>0.58256521651992599</v>
      </c>
      <c r="D11" s="348">
        <f t="shared" ref="D11:G11" si="3">1-D9</f>
        <v>0.5</v>
      </c>
      <c r="E11" s="348">
        <f t="shared" si="3"/>
        <v>0.5</v>
      </c>
      <c r="F11" s="348">
        <f t="shared" si="3"/>
        <v>0.5</v>
      </c>
      <c r="G11" s="348">
        <f t="shared" si="3"/>
        <v>0.5</v>
      </c>
    </row>
    <row r="12" spans="2:7">
      <c r="B12" s="553" t="s">
        <v>372</v>
      </c>
      <c r="D12" s="279">
        <f>[26]PE!C25</f>
        <v>0.24110656094738703</v>
      </c>
      <c r="E12" s="279">
        <f>[26]PE!C25</f>
        <v>0.24110656094738703</v>
      </c>
      <c r="F12" s="279">
        <f>'[26]PE (2)'!C25</f>
        <v>0.28037141481640093</v>
      </c>
      <c r="G12" s="279">
        <f>F12</f>
        <v>0.28037141481640093</v>
      </c>
    </row>
    <row r="13" spans="2:7">
      <c r="B13" s="553" t="s">
        <v>373</v>
      </c>
      <c r="C13" s="550"/>
      <c r="D13" s="563">
        <f>[26]PE!C24</f>
        <v>24.588263083730027</v>
      </c>
      <c r="E13" s="563">
        <f>D13</f>
        <v>24.588263083730027</v>
      </c>
      <c r="F13" s="563">
        <f>'[26]PE (2)'!C24</f>
        <v>58.199085885563761</v>
      </c>
      <c r="G13" s="563">
        <f>F13</f>
        <v>58.199085885563761</v>
      </c>
    </row>
    <row r="14" spans="2:7">
      <c r="C14" s="544"/>
      <c r="D14" s="544"/>
      <c r="E14" s="544"/>
      <c r="F14" s="544"/>
      <c r="G14" s="544"/>
    </row>
    <row r="15" spans="2:7">
      <c r="B15" s="287" t="s">
        <v>642</v>
      </c>
    </row>
    <row r="16" spans="2:7">
      <c r="B16" s="535" t="s">
        <v>641</v>
      </c>
    </row>
    <row r="17" spans="2:2">
      <c r="B17" s="535" t="s">
        <v>640</v>
      </c>
    </row>
    <row r="18" spans="2:2">
      <c r="B18" s="535" t="s">
        <v>639</v>
      </c>
    </row>
  </sheetData>
  <mergeCells count="3">
    <mergeCell ref="C2:C3"/>
    <mergeCell ref="D2:E2"/>
    <mergeCell ref="F2:G2"/>
  </mergeCells>
  <pageMargins left="0.511811024" right="0.511811024" top="0.78740157499999996" bottom="0.78740157499999996" header="0.31496062000000002" footer="0.31496062000000002"/>
  <ignoredErrors>
    <ignoredError sqref="F11:H13" formula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626DD-F011-4B32-8FB4-D772277261AA}">
  <sheetPr codeName="Sheet162">
    <tabColor theme="0"/>
  </sheetPr>
  <dimension ref="B2:Q42"/>
  <sheetViews>
    <sheetView showGridLines="0" zoomScale="120" zoomScaleNormal="120" workbookViewId="0">
      <selection activeCell="C19" sqref="C19"/>
    </sheetView>
  </sheetViews>
  <sheetFormatPr defaultColWidth="9" defaultRowHeight="13.8"/>
  <cols>
    <col min="1" max="1" width="9" style="287"/>
    <col min="2" max="2" width="2.59765625" style="287" customWidth="1"/>
    <col min="3" max="3" width="31.09765625" style="287" customWidth="1"/>
    <col min="4" max="14" width="7.8984375" style="336" customWidth="1"/>
    <col min="15" max="16384" width="9" style="287"/>
  </cols>
  <sheetData>
    <row r="2" spans="2:17" s="336" customFormat="1">
      <c r="B2" s="547" t="s">
        <v>341</v>
      </c>
      <c r="C2" s="547"/>
      <c r="D2" s="537">
        <v>0</v>
      </c>
      <c r="E2" s="537">
        <v>1</v>
      </c>
      <c r="F2" s="537">
        <v>2</v>
      </c>
      <c r="G2" s="537">
        <v>3</v>
      </c>
      <c r="H2" s="537">
        <v>4</v>
      </c>
      <c r="I2" s="537">
        <v>5</v>
      </c>
      <c r="J2" s="537">
        <v>6</v>
      </c>
      <c r="K2" s="537">
        <v>7</v>
      </c>
      <c r="L2" s="537">
        <v>8</v>
      </c>
      <c r="M2" s="537">
        <v>9</v>
      </c>
      <c r="N2" s="537">
        <v>10</v>
      </c>
    </row>
    <row r="3" spans="2:17">
      <c r="C3" s="553" t="s">
        <v>334</v>
      </c>
      <c r="D3" s="555"/>
      <c r="E3" s="555">
        <v>60</v>
      </c>
      <c r="F3" s="555">
        <f>E3*(1+8%)</f>
        <v>64.800000000000011</v>
      </c>
      <c r="G3" s="555">
        <f t="shared" ref="G3:N3" si="0">F3*(1+8%)</f>
        <v>69.984000000000023</v>
      </c>
      <c r="H3" s="555">
        <f t="shared" si="0"/>
        <v>75.582720000000023</v>
      </c>
      <c r="I3" s="555">
        <f t="shared" si="0"/>
        <v>81.629337600000028</v>
      </c>
      <c r="J3" s="555">
        <f t="shared" si="0"/>
        <v>88.159684608000035</v>
      </c>
      <c r="K3" s="555">
        <f t="shared" si="0"/>
        <v>95.212459376640041</v>
      </c>
      <c r="L3" s="555">
        <f t="shared" si="0"/>
        <v>102.82945612677125</v>
      </c>
      <c r="M3" s="555">
        <f t="shared" si="0"/>
        <v>111.05581261691296</v>
      </c>
      <c r="N3" s="555">
        <f t="shared" si="0"/>
        <v>119.94027762626601</v>
      </c>
      <c r="O3" s="537"/>
      <c r="P3" s="537"/>
    </row>
    <row r="4" spans="2:17">
      <c r="C4" s="553" t="s">
        <v>335</v>
      </c>
      <c r="D4" s="555">
        <v>-450</v>
      </c>
      <c r="E4" s="548"/>
      <c r="F4" s="548"/>
      <c r="G4" s="548"/>
      <c r="H4" s="548"/>
      <c r="I4" s="548"/>
      <c r="J4" s="548"/>
      <c r="K4" s="548"/>
      <c r="L4" s="548"/>
      <c r="M4" s="548"/>
      <c r="N4" s="548"/>
    </row>
    <row r="5" spans="2:17">
      <c r="C5" s="556" t="s">
        <v>336</v>
      </c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75">
        <f>N3*(1+I11)/(I10-I11)</f>
        <v>979.92329066142202</v>
      </c>
    </row>
    <row r="6" spans="2:17" s="323" customFormat="1">
      <c r="C6" s="558" t="s">
        <v>304</v>
      </c>
      <c r="D6" s="559">
        <f>D4</f>
        <v>-450</v>
      </c>
      <c r="E6" s="559">
        <f t="shared" ref="E6:M6" si="1">E3</f>
        <v>60</v>
      </c>
      <c r="F6" s="559">
        <f t="shared" si="1"/>
        <v>64.800000000000011</v>
      </c>
      <c r="G6" s="559">
        <f t="shared" si="1"/>
        <v>69.984000000000023</v>
      </c>
      <c r="H6" s="559">
        <f t="shared" si="1"/>
        <v>75.582720000000023</v>
      </c>
      <c r="I6" s="559">
        <f t="shared" si="1"/>
        <v>81.629337600000028</v>
      </c>
      <c r="J6" s="559">
        <f t="shared" si="1"/>
        <v>88.159684608000035</v>
      </c>
      <c r="K6" s="559">
        <f t="shared" si="1"/>
        <v>95.212459376640041</v>
      </c>
      <c r="L6" s="559">
        <f t="shared" si="1"/>
        <v>102.82945612677125</v>
      </c>
      <c r="M6" s="559">
        <f t="shared" si="1"/>
        <v>111.05581261691296</v>
      </c>
      <c r="N6" s="559">
        <f>N5+N3</f>
        <v>1099.8635682876879</v>
      </c>
      <c r="O6" s="539"/>
      <c r="P6" s="539"/>
    </row>
    <row r="7" spans="2:17" s="323" customFormat="1">
      <c r="D7" s="324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39"/>
      <c r="P7" s="539"/>
    </row>
    <row r="8" spans="2:17">
      <c r="C8" s="561" t="s">
        <v>337</v>
      </c>
      <c r="D8" s="559">
        <f>NPV(I10,E6:N6)</f>
        <v>544.22716296198041</v>
      </c>
      <c r="E8" s="542"/>
      <c r="F8" s="542"/>
      <c r="G8" s="670" t="s">
        <v>339</v>
      </c>
      <c r="H8" s="670"/>
      <c r="I8" s="279">
        <v>0.20874999999999999</v>
      </c>
      <c r="J8" s="542"/>
      <c r="K8" s="542"/>
      <c r="L8" s="542"/>
      <c r="M8" s="542"/>
      <c r="N8" s="542"/>
      <c r="O8" s="543"/>
      <c r="P8" s="543"/>
    </row>
    <row r="9" spans="2:17">
      <c r="C9" s="561" t="s">
        <v>338</v>
      </c>
      <c r="D9" s="559">
        <f>D8+D6</f>
        <v>94.227162961980412</v>
      </c>
      <c r="G9" s="670" t="s">
        <v>340</v>
      </c>
      <c r="H9" s="670"/>
      <c r="I9" s="279">
        <v>0.1</v>
      </c>
      <c r="J9" s="542"/>
      <c r="K9" s="542"/>
      <c r="L9" s="542"/>
      <c r="M9" s="542"/>
      <c r="N9" s="542"/>
      <c r="O9" s="543"/>
      <c r="P9" s="543"/>
    </row>
    <row r="10" spans="2:17">
      <c r="G10" s="670" t="s">
        <v>7</v>
      </c>
      <c r="H10" s="670"/>
      <c r="I10" s="279">
        <v>0.1785175</v>
      </c>
      <c r="J10" s="542"/>
      <c r="K10" s="542"/>
      <c r="L10" s="542"/>
      <c r="M10" s="542"/>
      <c r="N10" s="542"/>
      <c r="O10" s="542"/>
      <c r="P10" s="543"/>
      <c r="Q10" s="543"/>
    </row>
    <row r="11" spans="2:17">
      <c r="C11" s="561" t="s">
        <v>296</v>
      </c>
      <c r="D11" s="282">
        <f>IRR(D6:N6)</f>
        <v>0.2138558379707618</v>
      </c>
      <c r="G11" s="670" t="s">
        <v>236</v>
      </c>
      <c r="H11" s="670"/>
      <c r="I11" s="279">
        <v>0.05</v>
      </c>
      <c r="J11" s="542"/>
      <c r="K11" s="542"/>
      <c r="L11" s="542"/>
      <c r="M11" s="542"/>
      <c r="N11" s="542"/>
      <c r="O11" s="542"/>
      <c r="P11" s="543"/>
      <c r="Q11" s="543"/>
    </row>
    <row r="13" spans="2:17">
      <c r="B13" s="547" t="s">
        <v>342</v>
      </c>
    </row>
    <row r="14" spans="2:17">
      <c r="C14" s="330" t="s">
        <v>374</v>
      </c>
      <c r="D14" s="563">
        <v>125</v>
      </c>
      <c r="E14" s="568"/>
      <c r="F14" s="568"/>
      <c r="G14" s="576">
        <f>-$D$14/4</f>
        <v>-31.25</v>
      </c>
      <c r="H14" s="576">
        <f t="shared" ref="H14:J14" si="2">-$D$14/4</f>
        <v>-31.25</v>
      </c>
      <c r="I14" s="576">
        <f t="shared" si="2"/>
        <v>-31.25</v>
      </c>
      <c r="J14" s="576">
        <f t="shared" si="2"/>
        <v>-31.25</v>
      </c>
      <c r="K14" s="540"/>
      <c r="L14" s="540"/>
      <c r="M14" s="540"/>
      <c r="N14" s="540"/>
    </row>
    <row r="15" spans="2:17">
      <c r="C15" s="330" t="s">
        <v>344</v>
      </c>
      <c r="D15" s="563">
        <f>D14</f>
        <v>125</v>
      </c>
      <c r="E15" s="576">
        <f>D15+E14</f>
        <v>125</v>
      </c>
      <c r="F15" s="576">
        <f t="shared" ref="F15:J15" si="3">E15+F14</f>
        <v>125</v>
      </c>
      <c r="G15" s="576">
        <f t="shared" si="3"/>
        <v>93.75</v>
      </c>
      <c r="H15" s="576">
        <f t="shared" si="3"/>
        <v>62.5</v>
      </c>
      <c r="I15" s="576">
        <f t="shared" si="3"/>
        <v>31.25</v>
      </c>
      <c r="J15" s="576">
        <f t="shared" si="3"/>
        <v>0</v>
      </c>
      <c r="K15" s="540"/>
      <c r="L15" s="540"/>
      <c r="M15" s="540"/>
      <c r="N15" s="540"/>
    </row>
    <row r="16" spans="2:17">
      <c r="C16" s="330" t="s">
        <v>155</v>
      </c>
      <c r="D16" s="566"/>
      <c r="E16" s="576">
        <f>-D15*$I$9</f>
        <v>-12.5</v>
      </c>
      <c r="F16" s="576">
        <f t="shared" ref="F16:J16" si="4">-E15*$I$9</f>
        <v>-12.5</v>
      </c>
      <c r="G16" s="576">
        <f t="shared" si="4"/>
        <v>-12.5</v>
      </c>
      <c r="H16" s="576">
        <f t="shared" si="4"/>
        <v>-9.375</v>
      </c>
      <c r="I16" s="576">
        <f t="shared" si="4"/>
        <v>-6.25</v>
      </c>
      <c r="J16" s="576">
        <f t="shared" si="4"/>
        <v>-3.125</v>
      </c>
      <c r="O16" s="573"/>
      <c r="P16" s="573"/>
    </row>
    <row r="17" spans="2:16">
      <c r="C17" s="327" t="s">
        <v>53</v>
      </c>
      <c r="D17" s="577">
        <f>D16+D14</f>
        <v>125</v>
      </c>
      <c r="E17" s="577">
        <f t="shared" ref="E17:J17" si="5">E16+E14</f>
        <v>-12.5</v>
      </c>
      <c r="F17" s="577">
        <f t="shared" si="5"/>
        <v>-12.5</v>
      </c>
      <c r="G17" s="577">
        <f t="shared" si="5"/>
        <v>-43.75</v>
      </c>
      <c r="H17" s="577">
        <f t="shared" si="5"/>
        <v>-40.625</v>
      </c>
      <c r="I17" s="577">
        <f t="shared" si="5"/>
        <v>-37.5</v>
      </c>
      <c r="J17" s="577">
        <f t="shared" si="5"/>
        <v>-34.375</v>
      </c>
      <c r="O17" s="573"/>
      <c r="P17" s="573"/>
    </row>
    <row r="18" spans="2:16">
      <c r="D18" s="360"/>
      <c r="O18" s="573"/>
      <c r="P18" s="573"/>
    </row>
    <row r="19" spans="2:16">
      <c r="B19" s="538" t="s">
        <v>375</v>
      </c>
      <c r="C19" s="538"/>
      <c r="D19" s="360"/>
      <c r="O19" s="573"/>
      <c r="P19" s="573"/>
    </row>
    <row r="20" spans="2:16">
      <c r="C20" s="330" t="s">
        <v>376</v>
      </c>
      <c r="D20" s="567">
        <f>-E40</f>
        <v>-175</v>
      </c>
      <c r="E20" s="567">
        <f>(+E6+E17)*$D41</f>
        <v>23.75</v>
      </c>
      <c r="F20" s="567">
        <f>(+F6+F17)*$D41</f>
        <v>26.150000000000006</v>
      </c>
      <c r="G20" s="567">
        <f>(+G6+G17)*$D41</f>
        <v>13.117000000000012</v>
      </c>
      <c r="H20" s="567">
        <f>(+H6+H17)*$D41</f>
        <v>17.478860000000012</v>
      </c>
      <c r="I20" s="567">
        <f>(+I6+I17)*$D41*70%</f>
        <v>15.445268160000008</v>
      </c>
      <c r="J20" s="567">
        <f t="shared" ref="J20:K20" si="6">(+J6+J17)*$D41*70%</f>
        <v>18.824639612800009</v>
      </c>
      <c r="K20" s="567">
        <f t="shared" si="6"/>
        <v>33.324360781824012</v>
      </c>
      <c r="L20" s="567">
        <f>(+L6+L17)</f>
        <v>102.82945612677125</v>
      </c>
      <c r="M20" s="567">
        <f t="shared" ref="M20:N20" si="7">(+M6+M17)</f>
        <v>111.05581261691296</v>
      </c>
      <c r="N20" s="567">
        <f t="shared" si="7"/>
        <v>1099.8635682876879</v>
      </c>
      <c r="O20" s="573"/>
      <c r="P20" s="573"/>
    </row>
    <row r="21" spans="2:16">
      <c r="C21" s="330" t="s">
        <v>377</v>
      </c>
      <c r="D21" s="550"/>
      <c r="E21" s="551"/>
      <c r="F21" s="551"/>
      <c r="G21" s="551"/>
      <c r="H21" s="567">
        <f>H6*7*30%*D41</f>
        <v>79.361856000000031</v>
      </c>
      <c r="I21" s="551"/>
      <c r="J21" s="551"/>
      <c r="K21" s="551"/>
      <c r="L21" s="551"/>
      <c r="M21" s="551"/>
      <c r="N21" s="551"/>
      <c r="O21" s="573"/>
      <c r="P21" s="573"/>
    </row>
    <row r="22" spans="2:16">
      <c r="C22" s="564" t="s">
        <v>378</v>
      </c>
      <c r="D22" s="552"/>
      <c r="E22" s="552"/>
      <c r="F22" s="552"/>
      <c r="G22" s="552"/>
      <c r="H22" s="552"/>
      <c r="I22" s="552"/>
      <c r="J22" s="552"/>
      <c r="K22" s="578">
        <f>70%*(K6*10)*D41</f>
        <v>333.24360781824009</v>
      </c>
      <c r="L22" s="551"/>
      <c r="M22" s="551"/>
      <c r="N22" s="551"/>
      <c r="O22" s="573"/>
      <c r="P22" s="573"/>
    </row>
    <row r="23" spans="2:16">
      <c r="C23" s="327" t="s">
        <v>375</v>
      </c>
      <c r="D23" s="579">
        <f>SUM(D20:D22)</f>
        <v>-175</v>
      </c>
      <c r="E23" s="579">
        <f t="shared" ref="E23:K23" si="8">SUM(E20:E22)</f>
        <v>23.75</v>
      </c>
      <c r="F23" s="579">
        <f t="shared" si="8"/>
        <v>26.150000000000006</v>
      </c>
      <c r="G23" s="579">
        <f t="shared" si="8"/>
        <v>13.117000000000012</v>
      </c>
      <c r="H23" s="579">
        <f t="shared" si="8"/>
        <v>96.840716000000043</v>
      </c>
      <c r="I23" s="579">
        <f t="shared" si="8"/>
        <v>15.445268160000008</v>
      </c>
      <c r="J23" s="579">
        <f t="shared" si="8"/>
        <v>18.824639612800009</v>
      </c>
      <c r="K23" s="579">
        <f t="shared" si="8"/>
        <v>366.56796860006409</v>
      </c>
      <c r="L23" s="574"/>
      <c r="M23" s="574"/>
      <c r="N23" s="574"/>
      <c r="O23" s="573"/>
      <c r="P23" s="573"/>
    </row>
    <row r="24" spans="2:16">
      <c r="C24" s="561" t="s">
        <v>379</v>
      </c>
      <c r="D24" s="580">
        <f>NPV(I9,E23:K23)+D23</f>
        <v>152.52463125291195</v>
      </c>
      <c r="E24" s="551"/>
      <c r="F24" s="551"/>
      <c r="G24" s="551"/>
      <c r="H24" s="551"/>
      <c r="I24" s="551"/>
      <c r="J24" s="551"/>
      <c r="K24" s="551"/>
      <c r="L24" s="551"/>
      <c r="M24" s="551"/>
      <c r="N24" s="551"/>
      <c r="O24" s="573"/>
      <c r="P24" s="573"/>
    </row>
    <row r="25" spans="2:16">
      <c r="C25" s="561" t="s">
        <v>380</v>
      </c>
      <c r="D25" s="581">
        <f>IRR(D23:K23)</f>
        <v>0.24110656094738703</v>
      </c>
      <c r="O25" s="573"/>
      <c r="P25" s="573"/>
    </row>
    <row r="26" spans="2:16">
      <c r="D26" s="351"/>
      <c r="E26" s="545"/>
      <c r="O26" s="336"/>
    </row>
    <row r="27" spans="2:16">
      <c r="B27" s="538" t="s">
        <v>384</v>
      </c>
      <c r="O27" s="336"/>
    </row>
    <row r="28" spans="2:16">
      <c r="C28" s="570" t="s">
        <v>265</v>
      </c>
      <c r="D28" s="582">
        <v>-150</v>
      </c>
      <c r="E28" s="567">
        <f t="shared" ref="E28:N28" si="9">(E6+E17)*(1-$D$41)</f>
        <v>23.75</v>
      </c>
      <c r="F28" s="567">
        <f t="shared" si="9"/>
        <v>26.150000000000006</v>
      </c>
      <c r="G28" s="567">
        <f t="shared" si="9"/>
        <v>13.117000000000012</v>
      </c>
      <c r="H28" s="567">
        <f t="shared" si="9"/>
        <v>17.478860000000012</v>
      </c>
      <c r="I28" s="567">
        <f t="shared" si="9"/>
        <v>22.064668800000014</v>
      </c>
      <c r="J28" s="567">
        <f t="shared" si="9"/>
        <v>26.892342304000017</v>
      </c>
      <c r="K28" s="567">
        <f t="shared" si="9"/>
        <v>47.60622968832002</v>
      </c>
      <c r="L28" s="567">
        <f t="shared" si="9"/>
        <v>51.414728063385624</v>
      </c>
      <c r="M28" s="567">
        <f t="shared" si="9"/>
        <v>55.52790630845648</v>
      </c>
      <c r="N28" s="567">
        <f t="shared" si="9"/>
        <v>549.93178414384397</v>
      </c>
      <c r="O28" s="336"/>
    </row>
    <row r="29" spans="2:16">
      <c r="C29" s="561" t="s">
        <v>385</v>
      </c>
      <c r="D29" s="583">
        <f>NPV(I8,E28:N28)+D28</f>
        <v>36.917292716630214</v>
      </c>
      <c r="E29" s="551"/>
      <c r="F29" s="551"/>
      <c r="G29" s="551"/>
      <c r="H29" s="551"/>
      <c r="I29" s="551"/>
      <c r="J29" s="551"/>
      <c r="K29" s="551"/>
      <c r="L29" s="551"/>
      <c r="M29" s="551"/>
      <c r="N29" s="551"/>
      <c r="O29" s="336"/>
    </row>
    <row r="30" spans="2:16">
      <c r="C30" s="561" t="s">
        <v>386</v>
      </c>
      <c r="D30" s="581">
        <f>IRR(D28:N28)</f>
        <v>0.24872826613467125</v>
      </c>
      <c r="O30" s="336"/>
    </row>
    <row r="31" spans="2:16">
      <c r="C31" s="546"/>
      <c r="D31" s="351"/>
      <c r="E31" s="545"/>
      <c r="O31" s="336"/>
    </row>
    <row r="32" spans="2:16">
      <c r="C32" s="570" t="s">
        <v>387</v>
      </c>
      <c r="D32" s="582">
        <f>D28</f>
        <v>-150</v>
      </c>
      <c r="E32" s="567">
        <f>E28</f>
        <v>23.75</v>
      </c>
      <c r="F32" s="567">
        <f t="shared" ref="F32:J32" si="10">F28</f>
        <v>26.150000000000006</v>
      </c>
      <c r="G32" s="567">
        <f t="shared" si="10"/>
        <v>13.117000000000012</v>
      </c>
      <c r="H32" s="567">
        <f t="shared" si="10"/>
        <v>17.478860000000012</v>
      </c>
      <c r="I32" s="567">
        <f t="shared" si="10"/>
        <v>22.064668800000014</v>
      </c>
      <c r="J32" s="567">
        <f t="shared" si="10"/>
        <v>26.892342304000017</v>
      </c>
      <c r="K32" s="567">
        <f>K28+K33</f>
        <v>523.66852657152026</v>
      </c>
      <c r="L32" s="551"/>
      <c r="M32" s="551"/>
      <c r="N32" s="551"/>
      <c r="O32" s="336"/>
    </row>
    <row r="33" spans="2:15">
      <c r="C33" s="561" t="s">
        <v>385</v>
      </c>
      <c r="D33" s="583">
        <f>NPV(I9,E32:K32)+D32</f>
        <v>212.60097731164768</v>
      </c>
      <c r="E33" s="551"/>
      <c r="F33" s="551"/>
      <c r="G33" s="551"/>
      <c r="H33" s="551"/>
      <c r="I33" s="551"/>
      <c r="J33" s="551"/>
      <c r="K33" s="567">
        <f>K28*10</f>
        <v>476.06229688320019</v>
      </c>
      <c r="L33" s="551"/>
      <c r="M33" s="551"/>
      <c r="N33" s="551"/>
      <c r="O33" s="336"/>
    </row>
    <row r="34" spans="2:15">
      <c r="C34" s="561" t="s">
        <v>386</v>
      </c>
      <c r="D34" s="581">
        <f>IRR(D32:K32)</f>
        <v>0.28451699273039521</v>
      </c>
      <c r="O34" s="336"/>
    </row>
    <row r="35" spans="2:15">
      <c r="C35" s="541"/>
      <c r="D35" s="351"/>
      <c r="E35" s="545"/>
      <c r="O35" s="336"/>
    </row>
    <row r="36" spans="2:15">
      <c r="B36" s="538" t="s">
        <v>107</v>
      </c>
      <c r="C36" s="538"/>
      <c r="O36" s="336"/>
    </row>
    <row r="37" spans="2:15">
      <c r="C37" s="570" t="s">
        <v>60</v>
      </c>
      <c r="D37" s="562">
        <f>E37/(E37+E38)</f>
        <v>0.45454545454545453</v>
      </c>
      <c r="E37" s="563">
        <v>125</v>
      </c>
      <c r="F37" s="571" t="s">
        <v>638</v>
      </c>
      <c r="O37" s="336"/>
    </row>
    <row r="38" spans="2:15">
      <c r="C38" s="570" t="s">
        <v>352</v>
      </c>
      <c r="D38" s="562">
        <f>1-D37</f>
        <v>0.54545454545454541</v>
      </c>
      <c r="E38" s="563">
        <v>150</v>
      </c>
      <c r="F38" s="571" t="s">
        <v>353</v>
      </c>
      <c r="O38" s="336"/>
    </row>
    <row r="39" spans="2:15">
      <c r="C39" s="570" t="s">
        <v>354</v>
      </c>
      <c r="D39" s="350"/>
      <c r="E39" s="563">
        <f>5*E6-E37</f>
        <v>175</v>
      </c>
      <c r="F39" s="535" t="s">
        <v>381</v>
      </c>
      <c r="O39" s="336"/>
    </row>
    <row r="40" spans="2:15">
      <c r="C40" s="570" t="s">
        <v>356</v>
      </c>
      <c r="D40" s="350"/>
      <c r="E40" s="563">
        <f>-D6-E37-E38</f>
        <v>175</v>
      </c>
      <c r="F40" s="571" t="s">
        <v>357</v>
      </c>
      <c r="O40" s="336"/>
    </row>
    <row r="41" spans="2:15">
      <c r="C41" s="570" t="s">
        <v>382</v>
      </c>
      <c r="D41" s="562">
        <f>E40/E41</f>
        <v>0.5</v>
      </c>
      <c r="E41" s="567">
        <f>E39+E40</f>
        <v>350</v>
      </c>
      <c r="F41" s="571" t="s">
        <v>355</v>
      </c>
      <c r="O41" s="336"/>
    </row>
    <row r="42" spans="2:15">
      <c r="C42" s="570" t="s">
        <v>358</v>
      </c>
      <c r="D42" s="562">
        <f>E42/E41</f>
        <v>0.5</v>
      </c>
      <c r="E42" s="563">
        <f>E41-E40</f>
        <v>175</v>
      </c>
      <c r="F42" s="571" t="s">
        <v>383</v>
      </c>
    </row>
  </sheetData>
  <mergeCells count="4">
    <mergeCell ref="G8:H8"/>
    <mergeCell ref="G9:H9"/>
    <mergeCell ref="G10:H10"/>
    <mergeCell ref="G11:H11"/>
  </mergeCells>
  <pageMargins left="0.511811024" right="0.511811024" top="0.78740157499999996" bottom="0.78740157499999996" header="0.31496062000000002" footer="0.3149606200000000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FF3C2-05E0-4559-842F-F841CE0B33E2}">
  <sheetPr codeName="Sheet163">
    <tabColor theme="0"/>
  </sheetPr>
  <dimension ref="B2:Q42"/>
  <sheetViews>
    <sheetView showGridLines="0" tabSelected="1" zoomScale="120" zoomScaleNormal="120" workbookViewId="0">
      <selection activeCell="J13" sqref="J13"/>
    </sheetView>
  </sheetViews>
  <sheetFormatPr defaultColWidth="9" defaultRowHeight="13.8"/>
  <cols>
    <col min="1" max="1" width="9" style="287"/>
    <col min="2" max="2" width="2.59765625" style="287" customWidth="1"/>
    <col min="3" max="3" width="31.09765625" style="287" customWidth="1"/>
    <col min="4" max="14" width="7.8984375" style="336" customWidth="1"/>
    <col min="15" max="16384" width="9" style="287"/>
  </cols>
  <sheetData>
    <row r="2" spans="2:17" s="336" customFormat="1">
      <c r="B2" s="547" t="s">
        <v>341</v>
      </c>
      <c r="C2" s="547"/>
      <c r="D2" s="537">
        <v>0</v>
      </c>
      <c r="E2" s="537">
        <v>1</v>
      </c>
      <c r="F2" s="537">
        <v>2</v>
      </c>
      <c r="G2" s="537">
        <v>3</v>
      </c>
      <c r="H2" s="537">
        <v>4</v>
      </c>
      <c r="I2" s="537">
        <v>5</v>
      </c>
      <c r="J2" s="537">
        <v>6</v>
      </c>
      <c r="K2" s="537">
        <v>7</v>
      </c>
      <c r="L2" s="537">
        <v>8</v>
      </c>
      <c r="M2" s="537">
        <v>9</v>
      </c>
      <c r="N2" s="537">
        <v>10</v>
      </c>
    </row>
    <row r="3" spans="2:17">
      <c r="C3" s="553" t="s">
        <v>334</v>
      </c>
      <c r="D3" s="555"/>
      <c r="E3" s="555">
        <v>60</v>
      </c>
      <c r="F3" s="555">
        <f>E3*(1+8%)</f>
        <v>64.800000000000011</v>
      </c>
      <c r="G3" s="555">
        <f t="shared" ref="G3:N3" si="0">F3*(1+8%)</f>
        <v>69.984000000000023</v>
      </c>
      <c r="H3" s="555">
        <f t="shared" si="0"/>
        <v>75.582720000000023</v>
      </c>
      <c r="I3" s="555">
        <f t="shared" si="0"/>
        <v>81.629337600000028</v>
      </c>
      <c r="J3" s="555">
        <f t="shared" si="0"/>
        <v>88.159684608000035</v>
      </c>
      <c r="K3" s="555">
        <f t="shared" si="0"/>
        <v>95.212459376640041</v>
      </c>
      <c r="L3" s="555">
        <f t="shared" si="0"/>
        <v>102.82945612677125</v>
      </c>
      <c r="M3" s="555">
        <f t="shared" si="0"/>
        <v>111.05581261691296</v>
      </c>
      <c r="N3" s="555">
        <f t="shared" si="0"/>
        <v>119.94027762626601</v>
      </c>
      <c r="O3" s="537"/>
      <c r="P3" s="537"/>
    </row>
    <row r="4" spans="2:17">
      <c r="C4" s="553" t="s">
        <v>335</v>
      </c>
      <c r="D4" s="555">
        <v>-450</v>
      </c>
      <c r="E4" s="548"/>
      <c r="F4" s="548"/>
      <c r="G4" s="548"/>
      <c r="H4" s="548"/>
      <c r="I4" s="548"/>
      <c r="J4" s="548"/>
      <c r="K4" s="548"/>
      <c r="L4" s="548"/>
      <c r="M4" s="548"/>
      <c r="N4" s="548"/>
    </row>
    <row r="5" spans="2:17">
      <c r="C5" s="556" t="s">
        <v>336</v>
      </c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75">
        <f>N3*(1+I11)/(I10-I11)</f>
        <v>979.92329066142202</v>
      </c>
    </row>
    <row r="6" spans="2:17" s="323" customFormat="1">
      <c r="C6" s="558" t="s">
        <v>304</v>
      </c>
      <c r="D6" s="559">
        <f>D4</f>
        <v>-450</v>
      </c>
      <c r="E6" s="559">
        <f t="shared" ref="E6:M6" si="1">E3</f>
        <v>60</v>
      </c>
      <c r="F6" s="559">
        <f t="shared" si="1"/>
        <v>64.800000000000011</v>
      </c>
      <c r="G6" s="559">
        <f t="shared" si="1"/>
        <v>69.984000000000023</v>
      </c>
      <c r="H6" s="559">
        <f t="shared" si="1"/>
        <v>75.582720000000023</v>
      </c>
      <c r="I6" s="559">
        <f t="shared" si="1"/>
        <v>81.629337600000028</v>
      </c>
      <c r="J6" s="559">
        <f t="shared" si="1"/>
        <v>88.159684608000035</v>
      </c>
      <c r="K6" s="559">
        <f t="shared" si="1"/>
        <v>95.212459376640041</v>
      </c>
      <c r="L6" s="559">
        <f t="shared" si="1"/>
        <v>102.82945612677125</v>
      </c>
      <c r="M6" s="559">
        <f t="shared" si="1"/>
        <v>111.05581261691296</v>
      </c>
      <c r="N6" s="559">
        <f>N5+N3</f>
        <v>1099.8635682876879</v>
      </c>
      <c r="O6" s="539"/>
      <c r="P6" s="539"/>
    </row>
    <row r="7" spans="2:17" s="323" customFormat="1">
      <c r="D7" s="324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39"/>
      <c r="P7" s="539"/>
    </row>
    <row r="8" spans="2:17">
      <c r="C8" s="561" t="s">
        <v>337</v>
      </c>
      <c r="D8" s="559">
        <f>NPV(I10,E6:N6)</f>
        <v>544.22716296198041</v>
      </c>
      <c r="E8" s="542"/>
      <c r="F8" s="542"/>
      <c r="G8" s="670" t="s">
        <v>339</v>
      </c>
      <c r="H8" s="670"/>
      <c r="I8" s="279">
        <v>0.20874999999999999</v>
      </c>
      <c r="J8" s="542"/>
      <c r="K8" s="542"/>
      <c r="L8" s="542"/>
      <c r="M8" s="542"/>
      <c r="N8" s="542"/>
      <c r="O8" s="543"/>
      <c r="P8" s="543"/>
    </row>
    <row r="9" spans="2:17">
      <c r="C9" s="561" t="s">
        <v>338</v>
      </c>
      <c r="D9" s="559">
        <f>D8+D6</f>
        <v>94.227162961980412</v>
      </c>
      <c r="G9" s="670" t="s">
        <v>340</v>
      </c>
      <c r="H9" s="670"/>
      <c r="I9" s="279">
        <v>0.1</v>
      </c>
      <c r="J9" s="542"/>
      <c r="K9" s="542"/>
      <c r="L9" s="542"/>
      <c r="M9" s="542"/>
      <c r="N9" s="542"/>
      <c r="O9" s="543"/>
      <c r="P9" s="543"/>
    </row>
    <row r="10" spans="2:17">
      <c r="G10" s="670" t="s">
        <v>7</v>
      </c>
      <c r="H10" s="670"/>
      <c r="I10" s="279">
        <v>0.1785175</v>
      </c>
      <c r="J10" s="542"/>
      <c r="K10" s="542"/>
      <c r="L10" s="542"/>
      <c r="M10" s="542"/>
      <c r="N10" s="542"/>
      <c r="O10" s="542"/>
      <c r="P10" s="543"/>
      <c r="Q10" s="543"/>
    </row>
    <row r="11" spans="2:17">
      <c r="C11" s="561" t="s">
        <v>296</v>
      </c>
      <c r="D11" s="282">
        <f>IRR(D6:N6)</f>
        <v>0.2138558379707618</v>
      </c>
      <c r="G11" s="670" t="s">
        <v>236</v>
      </c>
      <c r="H11" s="670"/>
      <c r="I11" s="279">
        <v>0.05</v>
      </c>
      <c r="J11" s="542"/>
      <c r="K11" s="542"/>
      <c r="L11" s="542"/>
      <c r="M11" s="542"/>
      <c r="N11" s="542"/>
      <c r="O11" s="542"/>
      <c r="P11" s="543"/>
      <c r="Q11" s="543"/>
    </row>
    <row r="13" spans="2:17">
      <c r="B13" s="547" t="s">
        <v>342</v>
      </c>
    </row>
    <row r="14" spans="2:17">
      <c r="C14" s="330" t="s">
        <v>374</v>
      </c>
      <c r="D14" s="563">
        <v>125</v>
      </c>
      <c r="E14" s="568"/>
      <c r="F14" s="568"/>
      <c r="G14" s="576">
        <f>-$D$14/4</f>
        <v>-31.25</v>
      </c>
      <c r="H14" s="576">
        <f t="shared" ref="H14:J14" si="2">-$D$14/4</f>
        <v>-31.25</v>
      </c>
      <c r="I14" s="576">
        <f t="shared" si="2"/>
        <v>-31.25</v>
      </c>
      <c r="J14" s="576">
        <f t="shared" si="2"/>
        <v>-31.25</v>
      </c>
      <c r="K14" s="540"/>
      <c r="L14" s="540"/>
      <c r="M14" s="540"/>
      <c r="N14" s="540"/>
    </row>
    <row r="15" spans="2:17">
      <c r="C15" s="330" t="s">
        <v>344</v>
      </c>
      <c r="D15" s="563">
        <f>D14</f>
        <v>125</v>
      </c>
      <c r="E15" s="576">
        <f>D15+E14</f>
        <v>125</v>
      </c>
      <c r="F15" s="576">
        <f t="shared" ref="F15:J15" si="3">E15+F14</f>
        <v>125</v>
      </c>
      <c r="G15" s="576">
        <f t="shared" si="3"/>
        <v>93.75</v>
      </c>
      <c r="H15" s="576">
        <f t="shared" si="3"/>
        <v>62.5</v>
      </c>
      <c r="I15" s="576">
        <f t="shared" si="3"/>
        <v>31.25</v>
      </c>
      <c r="J15" s="576">
        <f t="shared" si="3"/>
        <v>0</v>
      </c>
      <c r="K15" s="540"/>
      <c r="L15" s="540"/>
      <c r="M15" s="540"/>
      <c r="N15" s="540"/>
    </row>
    <row r="16" spans="2:17">
      <c r="C16" s="330" t="s">
        <v>155</v>
      </c>
      <c r="D16" s="566"/>
      <c r="E16" s="576">
        <f>-D15*$I$9</f>
        <v>-12.5</v>
      </c>
      <c r="F16" s="576">
        <f t="shared" ref="F16:J16" si="4">-E15*$I$9</f>
        <v>-12.5</v>
      </c>
      <c r="G16" s="576">
        <f t="shared" si="4"/>
        <v>-12.5</v>
      </c>
      <c r="H16" s="576">
        <f t="shared" si="4"/>
        <v>-9.375</v>
      </c>
      <c r="I16" s="576">
        <f t="shared" si="4"/>
        <v>-6.25</v>
      </c>
      <c r="J16" s="576">
        <f t="shared" si="4"/>
        <v>-3.125</v>
      </c>
      <c r="O16" s="573"/>
      <c r="P16" s="573"/>
    </row>
    <row r="17" spans="2:16">
      <c r="C17" s="327" t="s">
        <v>53</v>
      </c>
      <c r="D17" s="577">
        <f>D16+D14</f>
        <v>125</v>
      </c>
      <c r="E17" s="577">
        <f t="shared" ref="E17:J17" si="5">E16+E14</f>
        <v>-12.5</v>
      </c>
      <c r="F17" s="577">
        <f t="shared" si="5"/>
        <v>-12.5</v>
      </c>
      <c r="G17" s="577">
        <f t="shared" si="5"/>
        <v>-43.75</v>
      </c>
      <c r="H17" s="577">
        <f t="shared" si="5"/>
        <v>-40.625</v>
      </c>
      <c r="I17" s="577">
        <f t="shared" si="5"/>
        <v>-37.5</v>
      </c>
      <c r="J17" s="577">
        <f t="shared" si="5"/>
        <v>-34.375</v>
      </c>
      <c r="O17" s="573"/>
      <c r="P17" s="573"/>
    </row>
    <row r="18" spans="2:16">
      <c r="D18" s="360"/>
      <c r="O18" s="573"/>
      <c r="P18" s="573"/>
    </row>
    <row r="19" spans="2:16">
      <c r="B19" s="538" t="s">
        <v>375</v>
      </c>
      <c r="C19" s="538"/>
      <c r="D19" s="360"/>
      <c r="O19" s="573"/>
      <c r="P19" s="573"/>
    </row>
    <row r="20" spans="2:16">
      <c r="C20" s="330" t="s">
        <v>376</v>
      </c>
      <c r="D20" s="567">
        <f>-E40</f>
        <v>-175</v>
      </c>
      <c r="E20" s="567">
        <f>(+E6+E17)*$D41</f>
        <v>23.75</v>
      </c>
      <c r="F20" s="567">
        <f>(+F6+F17)*$D41</f>
        <v>26.150000000000006</v>
      </c>
      <c r="G20" s="567">
        <f>(+G6+G17)*$D41</f>
        <v>13.117000000000012</v>
      </c>
      <c r="H20" s="567">
        <f>(+H6+H17)*$D41</f>
        <v>17.478860000000012</v>
      </c>
      <c r="I20" s="567">
        <f>(+I6+I17)*$D41*70%</f>
        <v>15.445268160000008</v>
      </c>
      <c r="J20" s="567">
        <f t="shared" ref="J20:K20" si="6">(+J6+J17)*$D41*70%</f>
        <v>18.824639612800009</v>
      </c>
      <c r="K20" s="567">
        <f t="shared" si="6"/>
        <v>33.324360781824012</v>
      </c>
      <c r="L20" s="567">
        <f>(+L6+L17)</f>
        <v>102.82945612677125</v>
      </c>
      <c r="M20" s="567">
        <f t="shared" ref="M20:N20" si="7">(+M6+M17)</f>
        <v>111.05581261691296</v>
      </c>
      <c r="N20" s="567">
        <f t="shared" si="7"/>
        <v>1099.8635682876879</v>
      </c>
      <c r="O20" s="573"/>
      <c r="P20" s="573"/>
    </row>
    <row r="21" spans="2:16">
      <c r="C21" s="330" t="s">
        <v>377</v>
      </c>
      <c r="D21" s="550"/>
      <c r="E21" s="551"/>
      <c r="F21" s="551"/>
      <c r="G21" s="551"/>
      <c r="H21" s="567">
        <f>H6*10*30%*D41</f>
        <v>113.37408000000002</v>
      </c>
      <c r="I21" s="551"/>
      <c r="J21" s="551"/>
      <c r="K21" s="551"/>
      <c r="L21" s="551"/>
      <c r="M21" s="551"/>
      <c r="N21" s="551"/>
      <c r="O21" s="573"/>
      <c r="P21" s="573"/>
    </row>
    <row r="22" spans="2:16">
      <c r="C22" s="564" t="s">
        <v>378</v>
      </c>
      <c r="D22" s="552"/>
      <c r="E22" s="552"/>
      <c r="F22" s="552"/>
      <c r="G22" s="552"/>
      <c r="H22" s="552"/>
      <c r="I22" s="552"/>
      <c r="J22" s="552"/>
      <c r="K22" s="578">
        <f>70%*(K6*12)*D41</f>
        <v>399.89232938188815</v>
      </c>
      <c r="L22" s="551"/>
      <c r="M22" s="551"/>
      <c r="N22" s="551"/>
      <c r="O22" s="573"/>
      <c r="P22" s="573"/>
    </row>
    <row r="23" spans="2:16">
      <c r="C23" s="327" t="s">
        <v>375</v>
      </c>
      <c r="D23" s="579">
        <f>SUM(D20:D22)</f>
        <v>-175</v>
      </c>
      <c r="E23" s="579">
        <f t="shared" ref="E23:K23" si="8">SUM(E20:E22)</f>
        <v>23.75</v>
      </c>
      <c r="F23" s="579">
        <f t="shared" si="8"/>
        <v>26.150000000000006</v>
      </c>
      <c r="G23" s="579">
        <f t="shared" si="8"/>
        <v>13.117000000000012</v>
      </c>
      <c r="H23" s="579">
        <f t="shared" si="8"/>
        <v>130.85294000000005</v>
      </c>
      <c r="I23" s="579">
        <f t="shared" si="8"/>
        <v>15.445268160000008</v>
      </c>
      <c r="J23" s="579">
        <f t="shared" si="8"/>
        <v>18.824639612800009</v>
      </c>
      <c r="K23" s="579">
        <f t="shared" si="8"/>
        <v>433.21669016371214</v>
      </c>
      <c r="L23" s="574"/>
      <c r="M23" s="574"/>
      <c r="N23" s="574"/>
      <c r="O23" s="573"/>
      <c r="P23" s="573"/>
    </row>
    <row r="24" spans="2:16">
      <c r="C24" s="561" t="s">
        <v>379</v>
      </c>
      <c r="D24" s="580">
        <f>NPV(I9,E23:K23)+D23</f>
        <v>209.95677043188664</v>
      </c>
      <c r="E24" s="551"/>
      <c r="F24" s="551"/>
      <c r="G24" s="551"/>
      <c r="H24" s="551"/>
      <c r="I24" s="551"/>
      <c r="J24" s="551"/>
      <c r="K24" s="551"/>
      <c r="L24" s="551"/>
      <c r="M24" s="551"/>
      <c r="N24" s="551"/>
      <c r="O24" s="573"/>
      <c r="P24" s="573"/>
    </row>
    <row r="25" spans="2:16">
      <c r="C25" s="561" t="s">
        <v>380</v>
      </c>
      <c r="D25" s="581">
        <f>IRR(D23:K23)</f>
        <v>0.28037141481640093</v>
      </c>
      <c r="O25" s="573"/>
      <c r="P25" s="573"/>
    </row>
    <row r="26" spans="2:16">
      <c r="D26" s="351"/>
      <c r="E26" s="545"/>
      <c r="O26" s="336"/>
    </row>
    <row r="27" spans="2:16">
      <c r="B27" s="538" t="s">
        <v>384</v>
      </c>
      <c r="O27" s="336"/>
    </row>
    <row r="28" spans="2:16">
      <c r="C28" s="570" t="s">
        <v>265</v>
      </c>
      <c r="D28" s="582">
        <v>-150</v>
      </c>
      <c r="E28" s="567">
        <f t="shared" ref="E28:N28" si="9">(E6+E17)*(1-$D$41)</f>
        <v>23.75</v>
      </c>
      <c r="F28" s="567">
        <f t="shared" si="9"/>
        <v>26.150000000000006</v>
      </c>
      <c r="G28" s="567">
        <f t="shared" si="9"/>
        <v>13.117000000000012</v>
      </c>
      <c r="H28" s="567">
        <f t="shared" si="9"/>
        <v>17.478860000000012</v>
      </c>
      <c r="I28" s="567">
        <f t="shared" si="9"/>
        <v>22.064668800000014</v>
      </c>
      <c r="J28" s="567">
        <f t="shared" si="9"/>
        <v>26.892342304000017</v>
      </c>
      <c r="K28" s="567">
        <f t="shared" si="9"/>
        <v>47.60622968832002</v>
      </c>
      <c r="L28" s="567">
        <f t="shared" si="9"/>
        <v>51.414728063385624</v>
      </c>
      <c r="M28" s="567">
        <f t="shared" si="9"/>
        <v>55.52790630845648</v>
      </c>
      <c r="N28" s="567">
        <f t="shared" si="9"/>
        <v>549.93178414384397</v>
      </c>
      <c r="O28" s="336"/>
    </row>
    <row r="29" spans="2:16">
      <c r="C29" s="561" t="s">
        <v>385</v>
      </c>
      <c r="D29" s="583">
        <f>NPV(I8,E28:N28)+D28</f>
        <v>36.917292716630214</v>
      </c>
      <c r="E29" s="551"/>
      <c r="F29" s="551"/>
      <c r="G29" s="551"/>
      <c r="H29" s="551"/>
      <c r="I29" s="551"/>
      <c r="J29" s="551"/>
      <c r="K29" s="551"/>
      <c r="L29" s="551"/>
      <c r="M29" s="551"/>
      <c r="N29" s="551"/>
      <c r="O29" s="336"/>
    </row>
    <row r="30" spans="2:16">
      <c r="C30" s="561" t="s">
        <v>386</v>
      </c>
      <c r="D30" s="581">
        <f>IRR(D28:N28)</f>
        <v>0.24872826613467125</v>
      </c>
      <c r="O30" s="336"/>
    </row>
    <row r="31" spans="2:16">
      <c r="C31" s="546"/>
      <c r="D31" s="351"/>
      <c r="E31" s="545"/>
      <c r="O31" s="336"/>
    </row>
    <row r="32" spans="2:16">
      <c r="C32" s="570" t="s">
        <v>387</v>
      </c>
      <c r="D32" s="582">
        <f>D28</f>
        <v>-150</v>
      </c>
      <c r="E32" s="567">
        <f>E28</f>
        <v>23.75</v>
      </c>
      <c r="F32" s="567">
        <f t="shared" ref="F32:J32" si="10">F28</f>
        <v>26.150000000000006</v>
      </c>
      <c r="G32" s="567">
        <f t="shared" si="10"/>
        <v>13.117000000000012</v>
      </c>
      <c r="H32" s="567">
        <f t="shared" si="10"/>
        <v>17.478860000000012</v>
      </c>
      <c r="I32" s="567">
        <f t="shared" si="10"/>
        <v>22.064668800000014</v>
      </c>
      <c r="J32" s="567">
        <f t="shared" si="10"/>
        <v>26.892342304000017</v>
      </c>
      <c r="K32" s="567">
        <f>K28+K33</f>
        <v>618.88098594816029</v>
      </c>
      <c r="L32" s="551"/>
      <c r="M32" s="551"/>
      <c r="N32" s="551"/>
      <c r="O32" s="336"/>
    </row>
    <row r="33" spans="2:15">
      <c r="C33" s="561" t="s">
        <v>385</v>
      </c>
      <c r="D33" s="583">
        <f>NPV(I9,E32:K32)+D32</f>
        <v>261.46002379748188</v>
      </c>
      <c r="E33" s="551"/>
      <c r="F33" s="551"/>
      <c r="G33" s="551"/>
      <c r="H33" s="551"/>
      <c r="I33" s="551"/>
      <c r="J33" s="551"/>
      <c r="K33" s="567">
        <f>K28*12</f>
        <v>571.27475625984027</v>
      </c>
      <c r="L33" s="551"/>
      <c r="M33" s="551"/>
      <c r="N33" s="551"/>
      <c r="O33" s="336"/>
    </row>
    <row r="34" spans="2:15">
      <c r="C34" s="561" t="s">
        <v>386</v>
      </c>
      <c r="D34" s="581">
        <f>IRR(D32:K32)</f>
        <v>0.30944042410785233</v>
      </c>
      <c r="O34" s="336"/>
    </row>
    <row r="35" spans="2:15">
      <c r="C35" s="541"/>
      <c r="D35" s="351"/>
      <c r="E35" s="545"/>
      <c r="O35" s="336"/>
    </row>
    <row r="36" spans="2:15">
      <c r="B36" s="538" t="s">
        <v>107</v>
      </c>
      <c r="C36" s="538"/>
      <c r="O36" s="336"/>
    </row>
    <row r="37" spans="2:15">
      <c r="C37" s="570" t="s">
        <v>60</v>
      </c>
      <c r="D37" s="562">
        <f>E37/(E37+E38)</f>
        <v>0.45454545454545453</v>
      </c>
      <c r="E37" s="563">
        <v>125</v>
      </c>
      <c r="F37" s="571" t="s">
        <v>351</v>
      </c>
      <c r="O37" s="336"/>
    </row>
    <row r="38" spans="2:15">
      <c r="C38" s="570" t="s">
        <v>352</v>
      </c>
      <c r="D38" s="562">
        <f>1-D37</f>
        <v>0.54545454545454541</v>
      </c>
      <c r="E38" s="563">
        <v>150</v>
      </c>
      <c r="F38" s="571" t="s">
        <v>353</v>
      </c>
      <c r="O38" s="336"/>
    </row>
    <row r="39" spans="2:15">
      <c r="C39" s="570" t="s">
        <v>354</v>
      </c>
      <c r="D39" s="350"/>
      <c r="E39" s="563">
        <f>5*E6-E37</f>
        <v>175</v>
      </c>
      <c r="F39" s="535" t="s">
        <v>381</v>
      </c>
      <c r="O39" s="336"/>
    </row>
    <row r="40" spans="2:15">
      <c r="C40" s="570" t="s">
        <v>356</v>
      </c>
      <c r="D40" s="350"/>
      <c r="E40" s="563">
        <f>-D6-E37-E38</f>
        <v>175</v>
      </c>
      <c r="F40" s="571" t="s">
        <v>357</v>
      </c>
      <c r="O40" s="336"/>
    </row>
    <row r="41" spans="2:15">
      <c r="C41" s="570" t="s">
        <v>382</v>
      </c>
      <c r="D41" s="562">
        <f>E40/E41</f>
        <v>0.5</v>
      </c>
      <c r="E41" s="567">
        <f>E39+E40</f>
        <v>350</v>
      </c>
      <c r="F41" s="571" t="s">
        <v>355</v>
      </c>
      <c r="O41" s="336"/>
    </row>
    <row r="42" spans="2:15">
      <c r="C42" s="570" t="s">
        <v>358</v>
      </c>
      <c r="D42" s="562">
        <f>E42/E41</f>
        <v>0.5</v>
      </c>
      <c r="E42" s="563">
        <f>E41-E40</f>
        <v>175</v>
      </c>
      <c r="F42" s="571" t="s">
        <v>383</v>
      </c>
    </row>
  </sheetData>
  <mergeCells count="4">
    <mergeCell ref="G8:H8"/>
    <mergeCell ref="G9:H9"/>
    <mergeCell ref="G10:H10"/>
    <mergeCell ref="G11:H11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941A7-AFD3-4790-AA07-8D5BF7EBED95}">
  <dimension ref="A1"/>
  <sheetViews>
    <sheetView showGridLines="0" topLeftCell="A10" workbookViewId="0">
      <selection activeCell="M17" sqref="M17"/>
    </sheetView>
  </sheetViews>
  <sheetFormatPr defaultColWidth="8.59765625" defaultRowHeight="15.6"/>
  <cols>
    <col min="1" max="16384" width="8.59765625" style="31"/>
  </cols>
  <sheetData/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247E1-7CC4-49A4-8970-B2283EAB5725}">
  <dimension ref="A1:XDZ87"/>
  <sheetViews>
    <sheetView showGridLines="0" topLeftCell="G1" workbookViewId="0">
      <selection activeCell="X11" sqref="X11"/>
    </sheetView>
  </sheetViews>
  <sheetFormatPr defaultRowHeight="13.8" outlineLevelCol="1"/>
  <cols>
    <col min="1" max="1" width="3.3984375" style="33" customWidth="1"/>
    <col min="2" max="2" width="21.69921875" style="596" bestFit="1" customWidth="1"/>
    <col min="3" max="3" width="4.59765625" style="33" hidden="1" customWidth="1"/>
    <col min="4" max="6" width="7.69921875" style="33" customWidth="1"/>
    <col min="7" max="7" width="2.59765625" style="33" customWidth="1"/>
    <col min="8" max="10" width="7.69921875" style="33" customWidth="1" outlineLevel="1"/>
    <col min="11" max="11" width="2.59765625" style="33" hidden="1" customWidth="1" outlineLevel="1"/>
    <col min="12" max="14" width="7.69921875" style="33" hidden="1" customWidth="1" outlineLevel="1"/>
    <col min="15" max="15" width="2.59765625" style="33" hidden="1" customWidth="1" outlineLevel="1"/>
    <col min="16" max="18" width="7.69921875" style="33" hidden="1" customWidth="1" outlineLevel="1"/>
    <col min="19" max="19" width="2.59765625" style="33" customWidth="1"/>
    <col min="20" max="22" width="7.69921875" style="33" customWidth="1"/>
    <col min="23" max="23" width="8.796875" style="33"/>
    <col min="24" max="24" width="15.3984375" style="595" bestFit="1" customWidth="1"/>
    <col min="25" max="25" width="15.3984375" style="33" customWidth="1"/>
    <col min="26" max="28" width="8.69921875" style="33" customWidth="1"/>
    <col min="29" max="16353" width="8.796875" style="33"/>
    <col min="16354" max="16354" width="8.69921875" style="33" bestFit="1" customWidth="1"/>
    <col min="16355" max="16384" width="8.796875" style="33"/>
  </cols>
  <sheetData>
    <row r="1" spans="1:28">
      <c r="A1" s="595" t="s">
        <v>647</v>
      </c>
      <c r="Z1" s="33" t="s">
        <v>648</v>
      </c>
      <c r="AA1" s="33" t="s">
        <v>649</v>
      </c>
      <c r="AB1" s="33" t="s">
        <v>650</v>
      </c>
    </row>
    <row r="2" spans="1:28">
      <c r="D2" s="637" t="s">
        <v>651</v>
      </c>
      <c r="E2" s="637"/>
      <c r="F2" s="637"/>
      <c r="H2" s="637" t="s">
        <v>652</v>
      </c>
      <c r="I2" s="637"/>
      <c r="J2" s="637"/>
      <c r="L2" s="637" t="s">
        <v>653</v>
      </c>
      <c r="M2" s="637"/>
      <c r="N2" s="637"/>
      <c r="P2" s="637" t="s">
        <v>654</v>
      </c>
      <c r="Q2" s="637"/>
      <c r="R2" s="637"/>
      <c r="S2" s="33" t="s">
        <v>655</v>
      </c>
      <c r="T2" s="637" t="s">
        <v>656</v>
      </c>
      <c r="U2" s="637"/>
      <c r="V2" s="637"/>
      <c r="Y2" s="33" t="s">
        <v>651</v>
      </c>
      <c r="Z2" s="34">
        <f>D4</f>
        <v>150000</v>
      </c>
      <c r="AA2" s="34">
        <f t="shared" ref="AA2:AB2" si="0">E4</f>
        <v>150000</v>
      </c>
      <c r="AB2" s="34">
        <f t="shared" si="0"/>
        <v>150000</v>
      </c>
    </row>
    <row r="3" spans="1:28" s="32" customFormat="1">
      <c r="B3" s="596"/>
      <c r="D3" s="597" t="s">
        <v>657</v>
      </c>
      <c r="E3" s="597" t="s">
        <v>658</v>
      </c>
      <c r="F3" s="597" t="s">
        <v>659</v>
      </c>
      <c r="H3" s="597" t="s">
        <v>657</v>
      </c>
      <c r="I3" s="597" t="s">
        <v>658</v>
      </c>
      <c r="J3" s="597" t="s">
        <v>659</v>
      </c>
      <c r="K3" s="597"/>
      <c r="L3" s="597" t="s">
        <v>657</v>
      </c>
      <c r="M3" s="597" t="s">
        <v>658</v>
      </c>
      <c r="N3" s="597" t="s">
        <v>659</v>
      </c>
      <c r="O3" s="597"/>
      <c r="P3" s="597" t="s">
        <v>657</v>
      </c>
      <c r="Q3" s="597" t="s">
        <v>658</v>
      </c>
      <c r="R3" s="597" t="s">
        <v>659</v>
      </c>
      <c r="S3" s="597"/>
      <c r="T3" s="597" t="s">
        <v>657</v>
      </c>
      <c r="U3" s="597" t="s">
        <v>658</v>
      </c>
      <c r="V3" s="597" t="s">
        <v>659</v>
      </c>
      <c r="X3" s="595" t="s">
        <v>660</v>
      </c>
      <c r="Y3" s="33" t="s">
        <v>656</v>
      </c>
      <c r="Z3" s="34">
        <f>T4</f>
        <v>239255.62767782743</v>
      </c>
      <c r="AA3" s="34">
        <f>U4</f>
        <v>262430.07917620591</v>
      </c>
      <c r="AB3" s="34">
        <f>V4</f>
        <v>342167.65200801648</v>
      </c>
    </row>
    <row r="4" spans="1:28">
      <c r="B4" s="598" t="s">
        <v>660</v>
      </c>
      <c r="C4" s="599"/>
      <c r="D4" s="600">
        <f>D5+D6</f>
        <v>150000</v>
      </c>
      <c r="E4" s="600">
        <f t="shared" ref="E4:F4" si="1">E5+E6</f>
        <v>150000</v>
      </c>
      <c r="F4" s="600">
        <f t="shared" si="1"/>
        <v>150000</v>
      </c>
      <c r="G4" s="600"/>
      <c r="H4" s="600">
        <f>H5+H6</f>
        <v>168564.084</v>
      </c>
      <c r="I4" s="600">
        <f t="shared" ref="I4:J4" si="2">I5+I6</f>
        <v>172500.12599999999</v>
      </c>
      <c r="J4" s="600">
        <f t="shared" si="2"/>
        <v>184308.25200000001</v>
      </c>
      <c r="K4" s="600"/>
      <c r="L4" s="600">
        <f>L5+L6</f>
        <v>189431.59954272001</v>
      </c>
      <c r="M4" s="600">
        <f t="shared" ref="M4:N4" si="3">M5+M6</f>
        <v>198386.07096048002</v>
      </c>
      <c r="N4" s="600">
        <f t="shared" si="3"/>
        <v>226496.42331936001</v>
      </c>
      <c r="O4" s="600"/>
      <c r="P4" s="600">
        <f>P5+P6</f>
        <v>212888.35641398071</v>
      </c>
      <c r="Q4" s="600">
        <f t="shared" ref="Q4:R4" si="4">Q5+Q6</f>
        <v>228167.33291861304</v>
      </c>
      <c r="R4" s="600">
        <f t="shared" si="4"/>
        <v>278374.37382735062</v>
      </c>
      <c r="S4" s="600"/>
      <c r="T4" s="600">
        <f>T5+T6</f>
        <v>239255.62767782743</v>
      </c>
      <c r="U4" s="600">
        <f t="shared" ref="U4:V4" si="5">U5+U6</f>
        <v>262430.07917620591</v>
      </c>
      <c r="V4" s="601">
        <f t="shared" si="5"/>
        <v>342167.65200801648</v>
      </c>
      <c r="Z4" s="34"/>
      <c r="AA4" s="34"/>
      <c r="AB4" s="34"/>
    </row>
    <row r="5" spans="1:28">
      <c r="B5" s="602" t="s">
        <v>661</v>
      </c>
      <c r="D5" s="603">
        <v>0</v>
      </c>
      <c r="E5" s="603">
        <v>50000</v>
      </c>
      <c r="F5" s="603">
        <v>100000</v>
      </c>
      <c r="G5" s="34"/>
      <c r="H5" s="603">
        <v>0</v>
      </c>
      <c r="I5" s="603">
        <f>I7*I6</f>
        <v>57500.042000000001</v>
      </c>
      <c r="J5" s="603">
        <f>J7*J6</f>
        <v>122872.16800000001</v>
      </c>
      <c r="K5" s="603"/>
      <c r="L5" s="603">
        <v>0</v>
      </c>
      <c r="M5" s="603">
        <f>M7*M6</f>
        <v>66128.690320160007</v>
      </c>
      <c r="N5" s="603">
        <f>N7*N6</f>
        <v>150997.61554624001</v>
      </c>
      <c r="O5" s="603"/>
      <c r="P5" s="603">
        <v>0</v>
      </c>
      <c r="Q5" s="603">
        <f>Q7*Q6</f>
        <v>76055.777639537686</v>
      </c>
      <c r="R5" s="603">
        <f>R7*R6</f>
        <v>185582.9158849004</v>
      </c>
      <c r="S5" s="603"/>
      <c r="T5" s="603">
        <v>0</v>
      </c>
      <c r="U5" s="603">
        <f>U7*U6</f>
        <v>87476.693058735313</v>
      </c>
      <c r="V5" s="604">
        <f>V7*V6</f>
        <v>228111.76800534432</v>
      </c>
      <c r="Y5" s="33" t="s">
        <v>651</v>
      </c>
      <c r="Z5" s="34">
        <f>D9</f>
        <v>200000</v>
      </c>
      <c r="AA5" s="34">
        <f t="shared" ref="AA5:AB5" si="6">E9</f>
        <v>200000</v>
      </c>
      <c r="AB5" s="34">
        <f t="shared" si="6"/>
        <v>200000</v>
      </c>
    </row>
    <row r="6" spans="1:28">
      <c r="B6" s="605" t="s">
        <v>662</v>
      </c>
      <c r="C6" s="606"/>
      <c r="D6" s="607">
        <v>150000</v>
      </c>
      <c r="E6" s="607">
        <v>100000</v>
      </c>
      <c r="F6" s="607">
        <v>50000</v>
      </c>
      <c r="G6" s="608"/>
      <c r="H6" s="607">
        <f>D6+D20</f>
        <v>168564.084</v>
      </c>
      <c r="I6" s="607">
        <f>E6+E20</f>
        <v>115000.084</v>
      </c>
      <c r="J6" s="607">
        <f>F6+F20</f>
        <v>61436.084000000003</v>
      </c>
      <c r="K6" s="607"/>
      <c r="L6" s="607">
        <f>H6+H20</f>
        <v>189431.59954272001</v>
      </c>
      <c r="M6" s="607">
        <f>I6+I20</f>
        <v>132257.38064032001</v>
      </c>
      <c r="N6" s="607">
        <f>J6+J20</f>
        <v>75498.807773120003</v>
      </c>
      <c r="O6" s="607"/>
      <c r="P6" s="607">
        <f>L6+L20</f>
        <v>212888.35641398071</v>
      </c>
      <c r="Q6" s="607">
        <f>M6+M20</f>
        <v>152111.55527907537</v>
      </c>
      <c r="R6" s="607">
        <f>N6+N20</f>
        <v>92791.457942450201</v>
      </c>
      <c r="S6" s="607"/>
      <c r="T6" s="607">
        <f>P6+P20</f>
        <v>239255.62767782743</v>
      </c>
      <c r="U6" s="607">
        <f>Q6+Q20</f>
        <v>174953.38611747063</v>
      </c>
      <c r="V6" s="609">
        <f>R6+R20</f>
        <v>114055.88400267216</v>
      </c>
      <c r="X6" s="595" t="s">
        <v>663</v>
      </c>
      <c r="Y6" s="33" t="s">
        <v>656</v>
      </c>
      <c r="Z6" s="34">
        <f>T9</f>
        <v>319007.50357043656</v>
      </c>
      <c r="AA6" s="34">
        <f>U9</f>
        <v>349906.77223494125</v>
      </c>
      <c r="AB6" s="34">
        <f>V9</f>
        <v>456223.53601068864</v>
      </c>
    </row>
    <row r="7" spans="1:28">
      <c r="B7" s="596" t="s">
        <v>664</v>
      </c>
      <c r="C7" s="32"/>
      <c r="D7" s="610">
        <v>0</v>
      </c>
      <c r="E7" s="611">
        <f>E5/E6</f>
        <v>0.5</v>
      </c>
      <c r="F7" s="611">
        <f>F5/F6</f>
        <v>2</v>
      </c>
      <c r="G7" s="612"/>
      <c r="H7" s="610">
        <v>0</v>
      </c>
      <c r="I7" s="611">
        <f>E7</f>
        <v>0.5</v>
      </c>
      <c r="J7" s="611">
        <f>F7</f>
        <v>2</v>
      </c>
      <c r="K7" s="610"/>
      <c r="L7" s="610">
        <v>0</v>
      </c>
      <c r="M7" s="611">
        <f>I7</f>
        <v>0.5</v>
      </c>
      <c r="N7" s="611">
        <f>J7</f>
        <v>2</v>
      </c>
      <c r="O7" s="610"/>
      <c r="P7" s="610">
        <v>0</v>
      </c>
      <c r="Q7" s="611">
        <f>M7</f>
        <v>0.5</v>
      </c>
      <c r="R7" s="611">
        <f>N7</f>
        <v>2</v>
      </c>
      <c r="S7" s="610"/>
      <c r="T7" s="610">
        <v>0</v>
      </c>
      <c r="U7" s="611">
        <f>Q7</f>
        <v>0.5</v>
      </c>
      <c r="V7" s="611">
        <f>R7</f>
        <v>2</v>
      </c>
      <c r="Z7" s="34"/>
      <c r="AA7" s="34"/>
      <c r="AB7" s="34"/>
    </row>
    <row r="8" spans="1:28">
      <c r="D8" s="613"/>
      <c r="E8" s="613"/>
      <c r="F8" s="613"/>
      <c r="G8" s="34"/>
      <c r="H8" s="613"/>
      <c r="I8" s="613"/>
      <c r="J8" s="613"/>
      <c r="K8" s="613"/>
      <c r="L8" s="613"/>
      <c r="M8" s="613"/>
      <c r="N8" s="613"/>
      <c r="O8" s="613"/>
      <c r="P8" s="613"/>
      <c r="Q8" s="613"/>
      <c r="R8" s="613"/>
      <c r="S8" s="613"/>
      <c r="T8" s="613"/>
      <c r="U8" s="613"/>
      <c r="V8" s="613"/>
      <c r="Y8" s="33" t="s">
        <v>651</v>
      </c>
      <c r="Z8" s="34">
        <f>D17</f>
        <v>30940.14</v>
      </c>
      <c r="AA8" s="34">
        <f t="shared" ref="AA8:AB8" si="7">E17</f>
        <v>25000.14</v>
      </c>
      <c r="AB8" s="34">
        <f t="shared" si="7"/>
        <v>19060.14</v>
      </c>
    </row>
    <row r="9" spans="1:28">
      <c r="B9" s="598" t="s">
        <v>663</v>
      </c>
      <c r="C9" s="599"/>
      <c r="D9" s="614">
        <v>200000</v>
      </c>
      <c r="E9" s="614">
        <v>200000</v>
      </c>
      <c r="F9" s="614">
        <v>200000</v>
      </c>
      <c r="G9" s="600"/>
      <c r="H9" s="614">
        <f>D9*H4/D4</f>
        <v>224752.11199999999</v>
      </c>
      <c r="I9" s="614">
        <f>E9*I4/E4</f>
        <v>230000.16800000001</v>
      </c>
      <c r="J9" s="614">
        <f>F9*J4/F4</f>
        <v>245744.33600000001</v>
      </c>
      <c r="K9" s="614"/>
      <c r="L9" s="614">
        <f>H9*L4/H4</f>
        <v>252575.46605696002</v>
      </c>
      <c r="M9" s="614">
        <f>I9*M4/I4</f>
        <v>264514.76128064003</v>
      </c>
      <c r="N9" s="614">
        <f>J9*N4/J4</f>
        <v>301995.23109248001</v>
      </c>
      <c r="O9" s="614"/>
      <c r="P9" s="614">
        <f>L9*P4/L4</f>
        <v>283851.14188530762</v>
      </c>
      <c r="Q9" s="614">
        <f>M9*Q4/M4</f>
        <v>304223.11055815074</v>
      </c>
      <c r="R9" s="614">
        <f>N9*R4/N4</f>
        <v>371165.8317698008</v>
      </c>
      <c r="S9" s="614"/>
      <c r="T9" s="614">
        <f>P9*T4/P4</f>
        <v>319007.50357043656</v>
      </c>
      <c r="U9" s="614">
        <f>Q9*U4/Q4</f>
        <v>349906.77223494125</v>
      </c>
      <c r="V9" s="615">
        <f>R9*V4/R4</f>
        <v>456223.53601068864</v>
      </c>
      <c r="X9" s="595" t="s">
        <v>88</v>
      </c>
      <c r="Y9" s="33" t="s">
        <v>656</v>
      </c>
      <c r="Z9" s="34">
        <f>T17</f>
        <v>49398.203803774682</v>
      </c>
      <c r="AA9" s="34">
        <f>U17</f>
        <v>43798.449238261637</v>
      </c>
      <c r="AB9" s="34">
        <f>V17</f>
        <v>43580.732396222906</v>
      </c>
    </row>
    <row r="10" spans="1:28">
      <c r="B10" s="602" t="s">
        <v>665</v>
      </c>
      <c r="C10" s="616">
        <v>0.44</v>
      </c>
      <c r="D10" s="603">
        <f>D9*$C10</f>
        <v>88000</v>
      </c>
      <c r="E10" s="603">
        <f>E9*$C10</f>
        <v>88000</v>
      </c>
      <c r="F10" s="603">
        <f>F9*$C10</f>
        <v>88000</v>
      </c>
      <c r="G10" s="34"/>
      <c r="H10" s="603">
        <f>H9*$C10</f>
        <v>98890.929279999997</v>
      </c>
      <c r="I10" s="603">
        <f>I9*$C10</f>
        <v>101200.07392000001</v>
      </c>
      <c r="J10" s="603">
        <f>J9*$C10</f>
        <v>108127.50784000001</v>
      </c>
      <c r="K10" s="603"/>
      <c r="L10" s="603">
        <f>L9*$C10</f>
        <v>111133.20506506242</v>
      </c>
      <c r="M10" s="603">
        <f>M9*$C10</f>
        <v>116386.49496348161</v>
      </c>
      <c r="N10" s="603">
        <f>N9*$C10</f>
        <v>132877.9016806912</v>
      </c>
      <c r="O10" s="603"/>
      <c r="P10" s="603">
        <f>P9*$C10</f>
        <v>124894.50242953535</v>
      </c>
      <c r="Q10" s="603">
        <f>Q9*$C10</f>
        <v>133858.16864558632</v>
      </c>
      <c r="R10" s="603">
        <f>R9*$C10</f>
        <v>163312.96597871237</v>
      </c>
      <c r="S10" s="603"/>
      <c r="T10" s="603">
        <f>T9*$C10</f>
        <v>140363.30157099207</v>
      </c>
      <c r="U10" s="603">
        <f>U9*$C10</f>
        <v>153958.97978337415</v>
      </c>
      <c r="V10" s="604">
        <f>V9*$C10</f>
        <v>200738.35584470301</v>
      </c>
      <c r="Z10" s="34"/>
      <c r="AA10" s="34"/>
      <c r="AB10" s="34"/>
    </row>
    <row r="11" spans="1:28">
      <c r="B11" s="602" t="s">
        <v>666</v>
      </c>
      <c r="D11" s="603">
        <v>-41000</v>
      </c>
      <c r="E11" s="603">
        <v>-41000</v>
      </c>
      <c r="F11" s="603">
        <v>-41000</v>
      </c>
      <c r="G11" s="34"/>
      <c r="H11" s="603">
        <f>D11*H4/D4</f>
        <v>-46074.182959999998</v>
      </c>
      <c r="I11" s="603">
        <f>E11*I4/E4</f>
        <v>-47150.034440000003</v>
      </c>
      <c r="J11" s="603">
        <f>F11*J4/F4</f>
        <v>-50377.588880000003</v>
      </c>
      <c r="K11" s="603"/>
      <c r="L11" s="603">
        <f>H11*L4/H4</f>
        <v>-51777.970541676805</v>
      </c>
      <c r="M11" s="603">
        <f>I11*M4/I4</f>
        <v>-54225.526062531208</v>
      </c>
      <c r="N11" s="603">
        <f>J11*N4/J4</f>
        <v>-61909.022373958403</v>
      </c>
      <c r="O11" s="603"/>
      <c r="P11" s="603">
        <f>L11*P4/L4</f>
        <v>-58189.484086488068</v>
      </c>
      <c r="Q11" s="603">
        <f>M11*Q4/M4</f>
        <v>-62365.7376644209</v>
      </c>
      <c r="R11" s="603">
        <f>N11*R4/N4</f>
        <v>-76088.995512809168</v>
      </c>
      <c r="S11" s="603"/>
      <c r="T11" s="603">
        <f>P11*T4/P4</f>
        <v>-65396.538231939507</v>
      </c>
      <c r="U11" s="603">
        <f>Q11*U4/Q4</f>
        <v>-71730.888308162946</v>
      </c>
      <c r="V11" s="604">
        <f>R11*V4/R4</f>
        <v>-93525.824882191169</v>
      </c>
      <c r="Y11" s="33" t="s">
        <v>651</v>
      </c>
      <c r="Z11" s="34">
        <f>D23</f>
        <v>47000</v>
      </c>
      <c r="AA11" s="34">
        <f t="shared" ref="AA11:AB11" si="8">E23</f>
        <v>47000</v>
      </c>
      <c r="AB11" s="34">
        <f t="shared" si="8"/>
        <v>47000</v>
      </c>
    </row>
    <row r="12" spans="1:28">
      <c r="B12" s="602" t="s">
        <v>24</v>
      </c>
      <c r="C12" s="616">
        <v>0.18</v>
      </c>
      <c r="D12" s="603">
        <f>-$C12*D5</f>
        <v>0</v>
      </c>
      <c r="E12" s="603">
        <f>-$C12*E5</f>
        <v>-9000</v>
      </c>
      <c r="F12" s="603">
        <f>-$C12*F5</f>
        <v>-18000</v>
      </c>
      <c r="G12" s="34"/>
      <c r="H12" s="603">
        <f>-$C12*H5</f>
        <v>0</v>
      </c>
      <c r="I12" s="603">
        <f>-$C12*I5</f>
        <v>-10350.00756</v>
      </c>
      <c r="J12" s="603">
        <f>-$C12*J5</f>
        <v>-22116.990239999999</v>
      </c>
      <c r="K12" s="603"/>
      <c r="L12" s="603">
        <f>-$C12*L5</f>
        <v>0</v>
      </c>
      <c r="M12" s="603">
        <f>-$C12*M5</f>
        <v>-11903.164257628801</v>
      </c>
      <c r="N12" s="603">
        <f>-$C12*N5</f>
        <v>-27179.570798323199</v>
      </c>
      <c r="O12" s="603"/>
      <c r="P12" s="603">
        <f>-$C12*P5</f>
        <v>0</v>
      </c>
      <c r="Q12" s="603">
        <f>-$C12*Q5</f>
        <v>-13690.039975116782</v>
      </c>
      <c r="R12" s="603">
        <f>-$C12*R5</f>
        <v>-33404.924859282073</v>
      </c>
      <c r="S12" s="603"/>
      <c r="T12" s="603">
        <f>-$C12*T5</f>
        <v>0</v>
      </c>
      <c r="U12" s="603">
        <f>-$C12*U5</f>
        <v>-15745.804750572355</v>
      </c>
      <c r="V12" s="604">
        <f>-$C12*V5</f>
        <v>-41060.118240961972</v>
      </c>
      <c r="X12" s="595" t="s">
        <v>133</v>
      </c>
      <c r="Y12" s="33" t="s">
        <v>656</v>
      </c>
      <c r="Z12" s="34">
        <f>T23</f>
        <v>74966.763339052559</v>
      </c>
      <c r="AA12" s="34">
        <f>U23</f>
        <v>82228.0914752112</v>
      </c>
      <c r="AB12" s="34">
        <f>V23</f>
        <v>107212.53096251184</v>
      </c>
    </row>
    <row r="13" spans="1:28">
      <c r="B13" s="602" t="s">
        <v>667</v>
      </c>
      <c r="D13" s="603">
        <f>D10+D11+D12</f>
        <v>47000</v>
      </c>
      <c r="E13" s="603">
        <f>E10+E11+E12</f>
        <v>38000</v>
      </c>
      <c r="F13" s="603">
        <f>F10+F11+F12</f>
        <v>29000</v>
      </c>
      <c r="G13" s="34"/>
      <c r="H13" s="603">
        <f>H10+H11+H12</f>
        <v>52816.746319999998</v>
      </c>
      <c r="I13" s="603">
        <f>I10+I11+I12</f>
        <v>43700.031920000009</v>
      </c>
      <c r="J13" s="603">
        <f>J10+J11+J12</f>
        <v>35632.928720000004</v>
      </c>
      <c r="K13" s="603"/>
      <c r="L13" s="603">
        <f>L10+L11+L12</f>
        <v>59355.23452338561</v>
      </c>
      <c r="M13" s="603">
        <f>M10+M11+M12</f>
        <v>50257.804643321608</v>
      </c>
      <c r="N13" s="603">
        <f>N10+N11+N12</f>
        <v>43789.308508409595</v>
      </c>
      <c r="O13" s="603"/>
      <c r="P13" s="603">
        <f>P10+P11+P12</f>
        <v>66705.018343047283</v>
      </c>
      <c r="Q13" s="603">
        <f>Q10+Q11+Q12</f>
        <v>57802.391006048638</v>
      </c>
      <c r="R13" s="603">
        <f>R10+R11+R12</f>
        <v>53819.045606621126</v>
      </c>
      <c r="S13" s="603"/>
      <c r="T13" s="603">
        <f>T10+T11+T12</f>
        <v>74966.763339052559</v>
      </c>
      <c r="U13" s="603">
        <f>U10+U11+U12</f>
        <v>66482.286724638849</v>
      </c>
      <c r="V13" s="604">
        <f>V10+V11+V12</f>
        <v>66152.412721549859</v>
      </c>
      <c r="Z13" s="617"/>
      <c r="AA13" s="617"/>
      <c r="AB13" s="617"/>
    </row>
    <row r="14" spans="1:28">
      <c r="B14" s="602" t="s">
        <v>668</v>
      </c>
      <c r="D14" s="603">
        <v>-121</v>
      </c>
      <c r="E14" s="603">
        <v>-121</v>
      </c>
      <c r="F14" s="603">
        <v>-121</v>
      </c>
      <c r="G14" s="34"/>
      <c r="H14" s="603">
        <v>-121</v>
      </c>
      <c r="I14" s="603">
        <v>-121</v>
      </c>
      <c r="J14" s="603">
        <v>-121</v>
      </c>
      <c r="K14" s="603"/>
      <c r="L14" s="603">
        <v>-121</v>
      </c>
      <c r="M14" s="603">
        <v>-121</v>
      </c>
      <c r="N14" s="603">
        <v>-121</v>
      </c>
      <c r="O14" s="603"/>
      <c r="P14" s="603">
        <v>-121</v>
      </c>
      <c r="Q14" s="603">
        <v>-121</v>
      </c>
      <c r="R14" s="603">
        <v>-121</v>
      </c>
      <c r="S14" s="603"/>
      <c r="T14" s="603">
        <v>-121</v>
      </c>
      <c r="U14" s="603">
        <v>-121</v>
      </c>
      <c r="V14" s="604">
        <v>-121</v>
      </c>
      <c r="Y14" s="33" t="s">
        <v>651</v>
      </c>
      <c r="Z14" s="618">
        <f>D33</f>
        <v>1000</v>
      </c>
      <c r="AA14" s="618">
        <f t="shared" ref="AA14:AB14" si="9">E33</f>
        <v>1000</v>
      </c>
      <c r="AB14" s="618">
        <f t="shared" si="9"/>
        <v>1000</v>
      </c>
    </row>
    <row r="15" spans="1:28">
      <c r="B15" s="602" t="s">
        <v>669</v>
      </c>
      <c r="D15" s="603">
        <f>D13+D14</f>
        <v>46879</v>
      </c>
      <c r="E15" s="603">
        <f>E13+E14</f>
        <v>37879</v>
      </c>
      <c r="F15" s="603">
        <f>F13+F14</f>
        <v>28879</v>
      </c>
      <c r="G15" s="34"/>
      <c r="H15" s="603">
        <f>H13+H14</f>
        <v>52695.746319999998</v>
      </c>
      <c r="I15" s="603">
        <f>I13+I14</f>
        <v>43579.031920000009</v>
      </c>
      <c r="J15" s="603">
        <f>J13+J14</f>
        <v>35511.928720000004</v>
      </c>
      <c r="K15" s="603"/>
      <c r="L15" s="603">
        <f>L13+L14</f>
        <v>59234.23452338561</v>
      </c>
      <c r="M15" s="603">
        <f>M13+M14</f>
        <v>50136.804643321608</v>
      </c>
      <c r="N15" s="603">
        <f>N13+N14</f>
        <v>43668.308508409595</v>
      </c>
      <c r="O15" s="603"/>
      <c r="P15" s="603">
        <f>P13+P14</f>
        <v>66584.018343047283</v>
      </c>
      <c r="Q15" s="603">
        <f>Q13+Q14</f>
        <v>57681.391006048638</v>
      </c>
      <c r="R15" s="603">
        <f>R13+R14</f>
        <v>53698.045606621126</v>
      </c>
      <c r="S15" s="603"/>
      <c r="T15" s="603">
        <f>T13+T14</f>
        <v>74845.763339052559</v>
      </c>
      <c r="U15" s="603">
        <f>U13+U14</f>
        <v>66361.286724638849</v>
      </c>
      <c r="V15" s="604">
        <f>V13+V14</f>
        <v>66031.412721549859</v>
      </c>
      <c r="X15" s="595" t="s">
        <v>670</v>
      </c>
      <c r="Y15" s="33" t="s">
        <v>656</v>
      </c>
      <c r="Z15" s="618">
        <f>T33</f>
        <v>1595.0375178521829</v>
      </c>
      <c r="AA15" s="618">
        <f t="shared" ref="AA15:AB15" si="10">U33</f>
        <v>1749.5338611747063</v>
      </c>
      <c r="AB15" s="618">
        <f t="shared" si="10"/>
        <v>2281.1176800534436</v>
      </c>
    </row>
    <row r="16" spans="1:28">
      <c r="B16" s="602" t="s">
        <v>83</v>
      </c>
      <c r="D16" s="603">
        <f>-34%*D15</f>
        <v>-15938.86</v>
      </c>
      <c r="E16" s="603">
        <f>-34%*E15</f>
        <v>-12878.86</v>
      </c>
      <c r="F16" s="603">
        <f>-34%*F15</f>
        <v>-9818.86</v>
      </c>
      <c r="G16" s="34"/>
      <c r="H16" s="603">
        <f>-34%*H15</f>
        <v>-17916.553748800001</v>
      </c>
      <c r="I16" s="603">
        <f>-34%*I15</f>
        <v>-14816.870852800004</v>
      </c>
      <c r="J16" s="603">
        <f>-34%*J15</f>
        <v>-12074.055764800001</v>
      </c>
      <c r="K16" s="603"/>
      <c r="L16" s="603">
        <f>-34%*L15</f>
        <v>-20139.639737951107</v>
      </c>
      <c r="M16" s="603">
        <f>-34%*M15</f>
        <v>-17046.513578729348</v>
      </c>
      <c r="N16" s="603">
        <f>-34%*N15</f>
        <v>-14847.224892859263</v>
      </c>
      <c r="O16" s="603"/>
      <c r="P16" s="603">
        <f>-34%*P15</f>
        <v>-22638.566236636078</v>
      </c>
      <c r="Q16" s="603">
        <f>-34%*Q15</f>
        <v>-19611.672942056539</v>
      </c>
      <c r="R16" s="603">
        <f>-34%*R15</f>
        <v>-18257.335506251184</v>
      </c>
      <c r="S16" s="603"/>
      <c r="T16" s="603">
        <f>-34%*T15</f>
        <v>-25447.559535277873</v>
      </c>
      <c r="U16" s="603">
        <f>-34%*U15</f>
        <v>-22562.837486377211</v>
      </c>
      <c r="V16" s="604">
        <f>-34%*V15</f>
        <v>-22450.680325326954</v>
      </c>
    </row>
    <row r="17" spans="2:28">
      <c r="B17" s="605" t="s">
        <v>671</v>
      </c>
      <c r="C17" s="606"/>
      <c r="D17" s="607">
        <f>D15+D16</f>
        <v>30940.14</v>
      </c>
      <c r="E17" s="607">
        <f>E15+E16</f>
        <v>25000.14</v>
      </c>
      <c r="F17" s="607">
        <f>F15+F16</f>
        <v>19060.14</v>
      </c>
      <c r="G17" s="608"/>
      <c r="H17" s="607">
        <f>H15+H16</f>
        <v>34779.192571199994</v>
      </c>
      <c r="I17" s="607">
        <f>I15+I16</f>
        <v>28762.161067200002</v>
      </c>
      <c r="J17" s="607">
        <f>J15+J16</f>
        <v>23437.8729552</v>
      </c>
      <c r="K17" s="607"/>
      <c r="L17" s="607">
        <f>L15+L16</f>
        <v>39094.594785434499</v>
      </c>
      <c r="M17" s="607">
        <f>M15+M16</f>
        <v>33090.29106459226</v>
      </c>
      <c r="N17" s="607">
        <f>N15+N16</f>
        <v>28821.083615550331</v>
      </c>
      <c r="O17" s="607"/>
      <c r="P17" s="607">
        <f>P15+P16</f>
        <v>43945.452106411205</v>
      </c>
      <c r="Q17" s="607">
        <f>Q15+Q16</f>
        <v>38069.718063992099</v>
      </c>
      <c r="R17" s="607">
        <f>R15+R16</f>
        <v>35440.710100369943</v>
      </c>
      <c r="S17" s="607"/>
      <c r="T17" s="607">
        <f>T15+T16</f>
        <v>49398.203803774682</v>
      </c>
      <c r="U17" s="607">
        <f>U15+U16</f>
        <v>43798.449238261637</v>
      </c>
      <c r="V17" s="609">
        <f>V15+V16</f>
        <v>43580.732396222906</v>
      </c>
      <c r="Y17" s="33" t="s">
        <v>651</v>
      </c>
      <c r="Z17" s="618">
        <f>D32</f>
        <v>82.507040000000003</v>
      </c>
      <c r="AA17" s="618">
        <f>E32</f>
        <v>100.00056000000001</v>
      </c>
      <c r="AB17" s="618">
        <f>F32</f>
        <v>152.48112</v>
      </c>
    </row>
    <row r="18" spans="2:28">
      <c r="D18" s="613"/>
      <c r="E18" s="613"/>
      <c r="F18" s="613"/>
      <c r="G18" s="34"/>
      <c r="H18" s="613"/>
      <c r="I18" s="613"/>
      <c r="J18" s="613"/>
      <c r="K18" s="613"/>
      <c r="L18" s="613"/>
      <c r="M18" s="613"/>
      <c r="N18" s="613"/>
      <c r="O18" s="613"/>
      <c r="P18" s="613"/>
      <c r="Q18" s="613"/>
      <c r="R18" s="613"/>
      <c r="S18" s="613"/>
      <c r="T18" s="613"/>
      <c r="U18" s="613"/>
      <c r="V18" s="613"/>
      <c r="X18" s="595" t="s">
        <v>672</v>
      </c>
      <c r="Y18" s="33" t="s">
        <v>656</v>
      </c>
      <c r="Z18" s="618">
        <f>T32</f>
        <v>131.72854347673248</v>
      </c>
      <c r="AA18" s="618">
        <f>U32</f>
        <v>175.19379695304653</v>
      </c>
      <c r="AB18" s="618">
        <f>V32</f>
        <v>348.64585916978331</v>
      </c>
    </row>
    <row r="19" spans="2:28">
      <c r="B19" s="596" t="s">
        <v>115</v>
      </c>
      <c r="D19" s="34">
        <f>D17*D26</f>
        <v>12376.056</v>
      </c>
      <c r="E19" s="34">
        <f>E17*E26</f>
        <v>10000.056</v>
      </c>
      <c r="F19" s="34">
        <f>F17*F26</f>
        <v>7624.0560000000005</v>
      </c>
      <c r="G19" s="34"/>
      <c r="H19" s="34">
        <f>H17*H26</f>
        <v>13911.677028479999</v>
      </c>
      <c r="I19" s="34">
        <f>I17*I26</f>
        <v>11504.864426880002</v>
      </c>
      <c r="J19" s="34">
        <f>J17*J26</f>
        <v>9375.1491820800002</v>
      </c>
      <c r="K19" s="34"/>
      <c r="L19" s="34">
        <f>L17*L26</f>
        <v>15637.837914173801</v>
      </c>
      <c r="M19" s="34">
        <f>M17*M26</f>
        <v>13236.116425836904</v>
      </c>
      <c r="N19" s="34">
        <f>N17*N26</f>
        <v>11528.433446220133</v>
      </c>
      <c r="O19" s="34"/>
      <c r="P19" s="34">
        <f>P17*P26</f>
        <v>17578.180842564481</v>
      </c>
      <c r="Q19" s="34">
        <f>Q17*Q26</f>
        <v>15227.88722559684</v>
      </c>
      <c r="R19" s="34">
        <f>R17*R26</f>
        <v>14176.284040147977</v>
      </c>
      <c r="S19" s="34"/>
      <c r="T19" s="34">
        <f>T17*T26</f>
        <v>19759.281521509874</v>
      </c>
      <c r="U19" s="34">
        <f>U17*U26</f>
        <v>17519.379695304655</v>
      </c>
      <c r="V19" s="34">
        <f>V17*V26</f>
        <v>17432.292958489164</v>
      </c>
      <c r="Z19" s="618"/>
      <c r="AA19" s="618"/>
      <c r="AB19" s="618"/>
    </row>
    <row r="20" spans="2:28">
      <c r="B20" s="596" t="s">
        <v>673</v>
      </c>
      <c r="D20" s="613">
        <f>D17*D25</f>
        <v>18564.083999999999</v>
      </c>
      <c r="E20" s="613">
        <f>E17*E25</f>
        <v>15000.083999999999</v>
      </c>
      <c r="F20" s="613">
        <f>F17*F25</f>
        <v>11436.083999999999</v>
      </c>
      <c r="G20" s="34"/>
      <c r="H20" s="613">
        <f>H17*H25</f>
        <v>20867.515542719997</v>
      </c>
      <c r="I20" s="613">
        <f>I17*I25</f>
        <v>17257.296640320001</v>
      </c>
      <c r="J20" s="613">
        <f>J17*J25</f>
        <v>14062.72377312</v>
      </c>
      <c r="K20" s="613"/>
      <c r="L20" s="613">
        <f>L17*L25</f>
        <v>23456.756871260699</v>
      </c>
      <c r="M20" s="613">
        <f>M17*M25</f>
        <v>19854.174638755354</v>
      </c>
      <c r="N20" s="613">
        <f>N17*N25</f>
        <v>17292.650169330198</v>
      </c>
      <c r="O20" s="613"/>
      <c r="P20" s="613">
        <f>P17*P25</f>
        <v>26367.271263846724</v>
      </c>
      <c r="Q20" s="613">
        <f>Q17*Q25</f>
        <v>22841.830838395257</v>
      </c>
      <c r="R20" s="613">
        <f>R17*R25</f>
        <v>21264.426060221966</v>
      </c>
      <c r="S20" s="613"/>
      <c r="T20" s="613">
        <f>T17*T25</f>
        <v>29638.922282264808</v>
      </c>
      <c r="U20" s="613">
        <f>U17*U25</f>
        <v>26279.069542956982</v>
      </c>
      <c r="V20" s="613">
        <f>V17*V25</f>
        <v>26148.439437733741</v>
      </c>
      <c r="Y20" s="33" t="s">
        <v>651</v>
      </c>
      <c r="Z20" s="618">
        <f>D34</f>
        <v>206.26759999999999</v>
      </c>
      <c r="AA20" s="618">
        <f>E34</f>
        <v>250.00139999999999</v>
      </c>
      <c r="AB20" s="618">
        <f>F34</f>
        <v>381.20280000000002</v>
      </c>
    </row>
    <row r="21" spans="2:28">
      <c r="D21" s="613"/>
      <c r="E21" s="613"/>
      <c r="F21" s="613"/>
      <c r="G21" s="34"/>
      <c r="H21" s="613"/>
      <c r="I21" s="613"/>
      <c r="J21" s="613"/>
      <c r="K21" s="613"/>
      <c r="L21" s="613"/>
      <c r="M21" s="613"/>
      <c r="N21" s="613"/>
      <c r="O21" s="613"/>
      <c r="P21" s="613"/>
      <c r="Q21" s="613"/>
      <c r="R21" s="613"/>
      <c r="S21" s="613"/>
      <c r="T21" s="613"/>
      <c r="U21" s="613"/>
      <c r="V21" s="613"/>
      <c r="X21" s="595" t="s">
        <v>674</v>
      </c>
      <c r="Y21" s="33" t="s">
        <v>656</v>
      </c>
      <c r="Z21" s="618">
        <f>T34</f>
        <v>329.32135869183122</v>
      </c>
      <c r="AA21" s="618">
        <f>U34</f>
        <v>437.98449238261639</v>
      </c>
      <c r="AB21" s="618">
        <f>V34</f>
        <v>871.61464792445804</v>
      </c>
    </row>
    <row r="22" spans="2:28">
      <c r="B22" s="596" t="s">
        <v>147</v>
      </c>
      <c r="D22" s="34">
        <f>D10+D11+D16</f>
        <v>31061.14</v>
      </c>
      <c r="E22" s="34">
        <f>E10+E11+E16</f>
        <v>34121.14</v>
      </c>
      <c r="F22" s="34">
        <f>F10+F11+F16</f>
        <v>37181.14</v>
      </c>
      <c r="G22" s="34"/>
      <c r="H22" s="34">
        <f>H10+H11+H16</f>
        <v>34900.192571199994</v>
      </c>
      <c r="I22" s="34">
        <f>I10+I11+I16</f>
        <v>39233.168627200001</v>
      </c>
      <c r="J22" s="34">
        <f>J10+J11+J16</f>
        <v>45675.8631952</v>
      </c>
      <c r="K22" s="34"/>
      <c r="L22" s="34">
        <f>L10+L11+L16</f>
        <v>39215.594785434499</v>
      </c>
      <c r="M22" s="34">
        <f>M10+M11+M16</f>
        <v>45114.45532222106</v>
      </c>
      <c r="N22" s="34">
        <f>N10+N11+N16</f>
        <v>56121.654413873533</v>
      </c>
      <c r="O22" s="34"/>
      <c r="P22" s="34">
        <f>P10+P11+P16</f>
        <v>44066.452106411205</v>
      </c>
      <c r="Q22" s="34">
        <f>Q10+Q11+Q16</f>
        <v>51880.758039108885</v>
      </c>
      <c r="R22" s="34">
        <f>R10+R11+R16</f>
        <v>68966.634959652016</v>
      </c>
      <c r="S22" s="34"/>
      <c r="T22" s="34">
        <f>T10+T11+T16</f>
        <v>49519.203803774682</v>
      </c>
      <c r="U22" s="34">
        <f>U10+U11+U16</f>
        <v>59665.253988833989</v>
      </c>
      <c r="V22" s="34">
        <f>V10+V11+V16</f>
        <v>84761.850637184893</v>
      </c>
    </row>
    <row r="23" spans="2:28">
      <c r="B23" s="596" t="s">
        <v>133</v>
      </c>
      <c r="D23" s="34">
        <f>D10+D11</f>
        <v>47000</v>
      </c>
      <c r="E23" s="34">
        <f>E10+E11</f>
        <v>47000</v>
      </c>
      <c r="F23" s="34">
        <f>F10+F11</f>
        <v>47000</v>
      </c>
      <c r="G23" s="34"/>
      <c r="H23" s="34">
        <f>H10+H11</f>
        <v>52816.746319999998</v>
      </c>
      <c r="I23" s="34">
        <f>I10+I11</f>
        <v>54050.039480000007</v>
      </c>
      <c r="J23" s="34">
        <f>J10+J11</f>
        <v>57749.918960000003</v>
      </c>
      <c r="K23" s="34"/>
      <c r="L23" s="34">
        <f>L10+L11</f>
        <v>59355.23452338561</v>
      </c>
      <c r="M23" s="34">
        <f>M10+M11</f>
        <v>62160.968900950407</v>
      </c>
      <c r="N23" s="34">
        <f>N10+N11</f>
        <v>70968.879306732793</v>
      </c>
      <c r="O23" s="34"/>
      <c r="P23" s="34">
        <f>P10+P11</f>
        <v>66705.018343047283</v>
      </c>
      <c r="Q23" s="34">
        <f>Q10+Q11</f>
        <v>71492.430981165424</v>
      </c>
      <c r="R23" s="34">
        <f>R10+R11</f>
        <v>87223.9704659032</v>
      </c>
      <c r="S23" s="34"/>
      <c r="T23" s="34">
        <f>T10+T11</f>
        <v>74966.763339052559</v>
      </c>
      <c r="U23" s="34">
        <f>U10+U11</f>
        <v>82228.0914752112</v>
      </c>
      <c r="V23" s="34">
        <f>V10+V11</f>
        <v>107212.53096251184</v>
      </c>
      <c r="Y23" s="33" t="s">
        <v>651</v>
      </c>
      <c r="Z23" s="618">
        <f>D22</f>
        <v>31061.14</v>
      </c>
      <c r="AA23" s="618">
        <f t="shared" ref="AA23:AB23" si="11">E22</f>
        <v>34121.14</v>
      </c>
      <c r="AB23" s="618">
        <f t="shared" si="11"/>
        <v>37181.14</v>
      </c>
    </row>
    <row r="24" spans="2:28"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X24" s="595" t="s">
        <v>9</v>
      </c>
      <c r="Y24" s="33" t="s">
        <v>656</v>
      </c>
      <c r="Z24" s="618">
        <f>T22</f>
        <v>49519.203803774682</v>
      </c>
      <c r="AA24" s="618">
        <f t="shared" ref="AA24:AB24" si="12">U22</f>
        <v>59665.253988833989</v>
      </c>
      <c r="AB24" s="618">
        <f t="shared" si="12"/>
        <v>84761.850637184893</v>
      </c>
    </row>
    <row r="25" spans="2:28">
      <c r="B25" s="598" t="s">
        <v>675</v>
      </c>
      <c r="C25" s="599"/>
      <c r="D25" s="619">
        <v>0.6</v>
      </c>
      <c r="E25" s="619">
        <v>0.6</v>
      </c>
      <c r="F25" s="619">
        <v>0.6</v>
      </c>
      <c r="G25" s="619"/>
      <c r="H25" s="619">
        <v>0.6</v>
      </c>
      <c r="I25" s="619">
        <v>0.6</v>
      </c>
      <c r="J25" s="619">
        <v>0.6</v>
      </c>
      <c r="K25" s="619"/>
      <c r="L25" s="619">
        <v>0.6</v>
      </c>
      <c r="M25" s="619">
        <v>0.6</v>
      </c>
      <c r="N25" s="619">
        <v>0.6</v>
      </c>
      <c r="O25" s="619"/>
      <c r="P25" s="619">
        <v>0.6</v>
      </c>
      <c r="Q25" s="619">
        <v>0.6</v>
      </c>
      <c r="R25" s="619">
        <v>0.6</v>
      </c>
      <c r="S25" s="619"/>
      <c r="T25" s="619">
        <v>0.6</v>
      </c>
      <c r="U25" s="619">
        <v>0.6</v>
      </c>
      <c r="V25" s="620">
        <v>0.6</v>
      </c>
    </row>
    <row r="26" spans="2:28">
      <c r="B26" s="602" t="s">
        <v>676</v>
      </c>
      <c r="D26" s="621">
        <f>1-D25</f>
        <v>0.4</v>
      </c>
      <c r="E26" s="621">
        <f>1-E25</f>
        <v>0.4</v>
      </c>
      <c r="F26" s="621">
        <f>1-F25</f>
        <v>0.4</v>
      </c>
      <c r="G26" s="621"/>
      <c r="H26" s="621">
        <f>1-H25</f>
        <v>0.4</v>
      </c>
      <c r="I26" s="621">
        <f>1-I25</f>
        <v>0.4</v>
      </c>
      <c r="J26" s="621">
        <f>1-J25</f>
        <v>0.4</v>
      </c>
      <c r="K26" s="621"/>
      <c r="L26" s="621">
        <f>1-L25</f>
        <v>0.4</v>
      </c>
      <c r="M26" s="621">
        <f>1-M25</f>
        <v>0.4</v>
      </c>
      <c r="N26" s="621">
        <f>1-N25</f>
        <v>0.4</v>
      </c>
      <c r="O26" s="621"/>
      <c r="P26" s="621">
        <f>1-P25</f>
        <v>0.4</v>
      </c>
      <c r="Q26" s="621">
        <f>1-Q25</f>
        <v>0.4</v>
      </c>
      <c r="R26" s="621">
        <f>1-R25</f>
        <v>0.4</v>
      </c>
      <c r="S26" s="621"/>
      <c r="T26" s="621">
        <f>1-T25</f>
        <v>0.4</v>
      </c>
      <c r="U26" s="621">
        <f>1-U25</f>
        <v>0.4</v>
      </c>
      <c r="V26" s="622">
        <f>1-V25</f>
        <v>0.4</v>
      </c>
    </row>
    <row r="27" spans="2:28">
      <c r="B27" s="602" t="s">
        <v>151</v>
      </c>
      <c r="D27" s="623">
        <f>D17/D6</f>
        <v>0.2062676</v>
      </c>
      <c r="E27" s="623">
        <f>E17/E6</f>
        <v>0.25000139999999998</v>
      </c>
      <c r="F27" s="623">
        <f>F17/F6</f>
        <v>0.38120280000000001</v>
      </c>
      <c r="G27" s="623"/>
      <c r="H27" s="623">
        <f>H17/H6</f>
        <v>0.20632623359552676</v>
      </c>
      <c r="I27" s="623">
        <f>I17/I6</f>
        <v>0.25010556572463027</v>
      </c>
      <c r="J27" s="623">
        <f>J17/J6</f>
        <v>0.38150011246159504</v>
      </c>
      <c r="K27" s="623"/>
      <c r="L27" s="623">
        <f>L17/L6</f>
        <v>0.20637842302871973</v>
      </c>
      <c r="M27" s="623">
        <f>M17/M6</f>
        <v>0.25019617736557792</v>
      </c>
      <c r="N27" s="623">
        <f>N17/N6</f>
        <v>0.38174223495237181</v>
      </c>
      <c r="O27" s="623"/>
      <c r="P27" s="623">
        <f>P17/P6</f>
        <v>0.2064248738007789</v>
      </c>
      <c r="Q27" s="623">
        <f>Q17/Q6</f>
        <v>0.25027499057613678</v>
      </c>
      <c r="R27" s="623">
        <f>R17/R6</f>
        <v>0.3819393604349926</v>
      </c>
      <c r="S27" s="623"/>
      <c r="T27" s="623">
        <f>T17/T6</f>
        <v>0.20646621474790317</v>
      </c>
      <c r="U27" s="623">
        <f>U17/U6</f>
        <v>0.25034353555668609</v>
      </c>
      <c r="V27" s="624">
        <f>V17/V6</f>
        <v>0.38209981692134248</v>
      </c>
    </row>
    <row r="28" spans="2:28">
      <c r="B28" s="602" t="s">
        <v>677</v>
      </c>
      <c r="D28" s="621">
        <f>D5/D23</f>
        <v>0</v>
      </c>
      <c r="E28" s="621">
        <f>E5/E23</f>
        <v>1.0638297872340425</v>
      </c>
      <c r="F28" s="621">
        <f>F5/F23</f>
        <v>2.1276595744680851</v>
      </c>
      <c r="G28" s="621"/>
      <c r="H28" s="621">
        <f>H5/H23</f>
        <v>0</v>
      </c>
      <c r="I28" s="621">
        <f>I5/I23</f>
        <v>1.0638297872340425</v>
      </c>
      <c r="J28" s="621">
        <f>J5/J23</f>
        <v>2.1276595744680851</v>
      </c>
      <c r="K28" s="621"/>
      <c r="L28" s="621">
        <f>L5/L23</f>
        <v>0</v>
      </c>
      <c r="M28" s="621">
        <f>M5/M23</f>
        <v>1.0638297872340425</v>
      </c>
      <c r="N28" s="621">
        <f>N5/N23</f>
        <v>2.1276595744680855</v>
      </c>
      <c r="O28" s="621"/>
      <c r="P28" s="621">
        <f>P5/P23</f>
        <v>0</v>
      </c>
      <c r="Q28" s="621">
        <f>Q5/Q23</f>
        <v>1.0638297872340425</v>
      </c>
      <c r="R28" s="621">
        <f>R5/R23</f>
        <v>2.1276595744680846</v>
      </c>
      <c r="S28" s="621"/>
      <c r="T28" s="621">
        <f>T5/T23</f>
        <v>0</v>
      </c>
      <c r="U28" s="621">
        <f>U5/U23</f>
        <v>1.0638297872340425</v>
      </c>
      <c r="V28" s="622">
        <f>V5/V23</f>
        <v>2.1276595744680851</v>
      </c>
    </row>
    <row r="29" spans="2:28">
      <c r="B29" s="605" t="s">
        <v>678</v>
      </c>
      <c r="C29" s="625"/>
      <c r="D29" s="626">
        <f>D27*D25</f>
        <v>0.12376055999999999</v>
      </c>
      <c r="E29" s="626">
        <f>E27*E25</f>
        <v>0.15000084</v>
      </c>
      <c r="F29" s="626">
        <f>F27*F25</f>
        <v>0.22872167999999998</v>
      </c>
      <c r="G29" s="626"/>
      <c r="H29" s="626">
        <f>H27*H25</f>
        <v>0.12379574015731605</v>
      </c>
      <c r="I29" s="626">
        <f>I27*I25</f>
        <v>0.15006333943477815</v>
      </c>
      <c r="J29" s="626">
        <f>J27*J25</f>
        <v>0.22890006747695701</v>
      </c>
      <c r="K29" s="626"/>
      <c r="L29" s="626">
        <f>L27*L25</f>
        <v>0.12382705381723183</v>
      </c>
      <c r="M29" s="626">
        <f>M27*M25</f>
        <v>0.15011770641934674</v>
      </c>
      <c r="N29" s="626">
        <f>N27*N25</f>
        <v>0.22904534097142307</v>
      </c>
      <c r="O29" s="626"/>
      <c r="P29" s="626">
        <f>P27*P25</f>
        <v>0.12385492428046734</v>
      </c>
      <c r="Q29" s="626">
        <f>Q27*Q25</f>
        <v>0.15016499434568206</v>
      </c>
      <c r="R29" s="626">
        <f>R27*R25</f>
        <v>0.22916361626099555</v>
      </c>
      <c r="S29" s="626"/>
      <c r="T29" s="626">
        <f>T27*T25</f>
        <v>0.12387972884874189</v>
      </c>
      <c r="U29" s="626">
        <f>U27*U25</f>
        <v>0.15020612133401165</v>
      </c>
      <c r="V29" s="627">
        <f>V27*V25</f>
        <v>0.22925989015280548</v>
      </c>
    </row>
    <row r="30" spans="2:28"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2:28">
      <c r="B31" s="598" t="s">
        <v>436</v>
      </c>
      <c r="C31" s="599"/>
      <c r="D31" s="614">
        <v>150000</v>
      </c>
      <c r="E31" s="614">
        <v>100000</v>
      </c>
      <c r="F31" s="614">
        <v>50000</v>
      </c>
      <c r="G31" s="600"/>
      <c r="H31" s="614">
        <v>150000</v>
      </c>
      <c r="I31" s="614">
        <v>100000</v>
      </c>
      <c r="J31" s="614">
        <v>50000</v>
      </c>
      <c r="K31" s="600"/>
      <c r="L31" s="614">
        <v>150000</v>
      </c>
      <c r="M31" s="614">
        <v>100000</v>
      </c>
      <c r="N31" s="614">
        <v>50000</v>
      </c>
      <c r="O31" s="600"/>
      <c r="P31" s="614">
        <v>150000</v>
      </c>
      <c r="Q31" s="614">
        <v>100000</v>
      </c>
      <c r="R31" s="614">
        <v>50000</v>
      </c>
      <c r="S31" s="600"/>
      <c r="T31" s="614">
        <v>150000</v>
      </c>
      <c r="U31" s="614">
        <v>100000</v>
      </c>
      <c r="V31" s="615">
        <v>50000</v>
      </c>
    </row>
    <row r="32" spans="2:28">
      <c r="B32" s="602" t="s">
        <v>672</v>
      </c>
      <c r="D32" s="628">
        <f>D19/D31*1000</f>
        <v>82.507040000000003</v>
      </c>
      <c r="E32" s="628">
        <f>E19/E31*1000</f>
        <v>100.00056000000001</v>
      </c>
      <c r="F32" s="628">
        <f>F19/F31*1000</f>
        <v>152.48112</v>
      </c>
      <c r="G32" s="618"/>
      <c r="H32" s="628">
        <f>H19/H31*1000</f>
        <v>92.744513523199984</v>
      </c>
      <c r="I32" s="628">
        <f>I19/I31*1000</f>
        <v>115.04864426880002</v>
      </c>
      <c r="J32" s="628">
        <f>J19/J31*1000</f>
        <v>187.5029836416</v>
      </c>
      <c r="K32" s="618"/>
      <c r="L32" s="628">
        <f>L19/L31*1000</f>
        <v>104.25225276115867</v>
      </c>
      <c r="M32" s="628">
        <f>M19/M31*1000</f>
        <v>132.36116425836906</v>
      </c>
      <c r="N32" s="628">
        <f>N19/N31*1000</f>
        <v>230.56866892440266</v>
      </c>
      <c r="O32" s="618"/>
      <c r="P32" s="628">
        <f>P19/P31*1000</f>
        <v>117.18787228376321</v>
      </c>
      <c r="Q32" s="628">
        <f>Q19/Q31*1000</f>
        <v>152.27887225596839</v>
      </c>
      <c r="R32" s="628">
        <f>R19/R31*1000</f>
        <v>283.52568080295953</v>
      </c>
      <c r="S32" s="618"/>
      <c r="T32" s="628">
        <f>T19/T31*1000</f>
        <v>131.72854347673248</v>
      </c>
      <c r="U32" s="628">
        <f>U19/U31*1000</f>
        <v>175.19379695304653</v>
      </c>
      <c r="V32" s="629">
        <f>V19/V31*1000</f>
        <v>348.64585916978331</v>
      </c>
    </row>
    <row r="33" spans="2:22">
      <c r="B33" s="602" t="s">
        <v>679</v>
      </c>
      <c r="D33" s="603">
        <f>D6/D31*1000</f>
        <v>1000</v>
      </c>
      <c r="E33" s="603">
        <f>E6/E31*1000</f>
        <v>1000</v>
      </c>
      <c r="F33" s="603">
        <f>F6/F31*1000</f>
        <v>1000</v>
      </c>
      <c r="G33" s="34"/>
      <c r="H33" s="603">
        <f>H6/H31*1000</f>
        <v>1123.7605599999999</v>
      </c>
      <c r="I33" s="603">
        <f>I6/I31*1000</f>
        <v>1150.0008400000002</v>
      </c>
      <c r="J33" s="603">
        <f>J6/J31*1000</f>
        <v>1228.7216800000001</v>
      </c>
      <c r="K33" s="34"/>
      <c r="L33" s="603">
        <f>L6/L31*1000</f>
        <v>1262.8773302847999</v>
      </c>
      <c r="M33" s="603">
        <f>M6/M31*1000</f>
        <v>1322.5738064032003</v>
      </c>
      <c r="N33" s="603">
        <f>N6/N31*1000</f>
        <v>1509.9761554624001</v>
      </c>
      <c r="O33" s="34"/>
      <c r="P33" s="603">
        <f>P6/P31*1000</f>
        <v>1419.255709426538</v>
      </c>
      <c r="Q33" s="603">
        <f>Q6/Q31*1000</f>
        <v>1521.1155527907536</v>
      </c>
      <c r="R33" s="603">
        <f>R6/R31*1000</f>
        <v>1855.8291588490042</v>
      </c>
      <c r="S33" s="34"/>
      <c r="T33" s="603">
        <f>T6/T31*1000</f>
        <v>1595.0375178521829</v>
      </c>
      <c r="U33" s="603">
        <f>U6/U31*1000</f>
        <v>1749.5338611747063</v>
      </c>
      <c r="V33" s="604">
        <f>V6/V31*1000</f>
        <v>2281.1176800534436</v>
      </c>
    </row>
    <row r="34" spans="2:22">
      <c r="B34" s="605" t="s">
        <v>674</v>
      </c>
      <c r="C34" s="606"/>
      <c r="D34" s="630">
        <f>D17/D31*1000</f>
        <v>206.26759999999999</v>
      </c>
      <c r="E34" s="630">
        <f>E17/E31*1000</f>
        <v>250.00139999999999</v>
      </c>
      <c r="F34" s="630">
        <f>F17/F31*1000</f>
        <v>381.20280000000002</v>
      </c>
      <c r="G34" s="631"/>
      <c r="H34" s="630">
        <f>H17/H31*1000</f>
        <v>231.86128380799994</v>
      </c>
      <c r="I34" s="630">
        <f>I17/I31*1000</f>
        <v>287.62161067200003</v>
      </c>
      <c r="J34" s="630">
        <f>J17/J31*1000</f>
        <v>468.75745910400002</v>
      </c>
      <c r="K34" s="631"/>
      <c r="L34" s="630">
        <f>L17/L31*1000</f>
        <v>260.63063190289665</v>
      </c>
      <c r="M34" s="630">
        <f>M17/M31*1000</f>
        <v>330.90291064592259</v>
      </c>
      <c r="N34" s="630">
        <f>N17/N31*1000</f>
        <v>576.42167231100666</v>
      </c>
      <c r="O34" s="631"/>
      <c r="P34" s="630">
        <f>P17/P31*1000</f>
        <v>292.96968070940807</v>
      </c>
      <c r="Q34" s="630">
        <f>Q17/Q31*1000</f>
        <v>380.69718063992099</v>
      </c>
      <c r="R34" s="630">
        <f>R17/R31*1000</f>
        <v>708.81420200739888</v>
      </c>
      <c r="S34" s="631"/>
      <c r="T34" s="630">
        <f>T17/T31*1000</f>
        <v>329.32135869183122</v>
      </c>
      <c r="U34" s="630">
        <f>U17/U31*1000</f>
        <v>437.98449238261639</v>
      </c>
      <c r="V34" s="632">
        <f>V17/V31*1000</f>
        <v>871.61464792445804</v>
      </c>
    </row>
    <row r="35" spans="2:22"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2:22"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8" spans="2:22">
      <c r="D38" s="633"/>
      <c r="E38" s="633"/>
      <c r="F38" s="633"/>
    </row>
    <row r="39" spans="2:22">
      <c r="D39" s="633"/>
      <c r="E39" s="633"/>
      <c r="F39" s="633"/>
    </row>
    <row r="40" spans="2:22">
      <c r="D40" s="633"/>
      <c r="E40" s="633"/>
      <c r="F40" s="633"/>
    </row>
    <row r="41" spans="2:22">
      <c r="D41" s="633"/>
      <c r="E41" s="633"/>
      <c r="F41" s="633"/>
    </row>
    <row r="42" spans="2:22">
      <c r="D42" s="633"/>
      <c r="E42" s="633"/>
      <c r="F42" s="633"/>
    </row>
    <row r="44" spans="2:22">
      <c r="D44" s="633"/>
      <c r="E44" s="633"/>
      <c r="F44" s="633"/>
    </row>
    <row r="45" spans="2:22">
      <c r="D45" s="633"/>
      <c r="E45" s="633"/>
      <c r="F45" s="633"/>
    </row>
    <row r="46" spans="2:22">
      <c r="D46" s="633"/>
      <c r="E46" s="633"/>
      <c r="F46" s="633"/>
    </row>
    <row r="47" spans="2:22">
      <c r="D47" s="633"/>
      <c r="E47" s="633"/>
      <c r="F47" s="633"/>
    </row>
    <row r="48" spans="2:22">
      <c r="D48" s="633"/>
      <c r="E48" s="633"/>
      <c r="F48" s="633"/>
    </row>
    <row r="50" spans="4:6">
      <c r="D50" s="633"/>
      <c r="E50" s="633"/>
      <c r="F50" s="633"/>
    </row>
    <row r="51" spans="4:6">
      <c r="D51" s="633"/>
      <c r="E51" s="633"/>
      <c r="F51" s="633"/>
    </row>
    <row r="52" spans="4:6">
      <c r="D52" s="633"/>
      <c r="E52" s="633"/>
      <c r="F52" s="633"/>
    </row>
    <row r="53" spans="4:6">
      <c r="D53" s="633"/>
      <c r="E53" s="633"/>
      <c r="F53" s="633"/>
    </row>
    <row r="54" spans="4:6">
      <c r="D54" s="633"/>
      <c r="E54" s="633"/>
      <c r="F54" s="633"/>
    </row>
    <row r="57" spans="4:6">
      <c r="D57" s="633"/>
      <c r="E57" s="633"/>
      <c r="F57" s="633"/>
    </row>
    <row r="58" spans="4:6">
      <c r="D58" s="633"/>
      <c r="E58" s="633"/>
      <c r="F58" s="633"/>
    </row>
    <row r="59" spans="4:6">
      <c r="D59" s="633"/>
      <c r="E59" s="633"/>
      <c r="F59" s="633"/>
    </row>
    <row r="60" spans="4:6">
      <c r="D60" s="633"/>
      <c r="E60" s="633"/>
      <c r="F60" s="633"/>
    </row>
    <row r="61" spans="4:6">
      <c r="D61" s="633"/>
      <c r="E61" s="633"/>
      <c r="F61" s="633"/>
    </row>
    <row r="68" spans="2:22 16354:16354">
      <c r="D68" s="33" t="s">
        <v>680</v>
      </c>
      <c r="E68" s="33" t="s">
        <v>681</v>
      </c>
      <c r="F68" s="33" t="s">
        <v>682</v>
      </c>
    </row>
    <row r="69" spans="2:22 16354:16354">
      <c r="B69" s="596" t="s">
        <v>133</v>
      </c>
      <c r="C69" s="33">
        <v>1</v>
      </c>
      <c r="D69" s="633">
        <f>D23</f>
        <v>47000</v>
      </c>
      <c r="E69" s="633">
        <f>E23</f>
        <v>47000</v>
      </c>
      <c r="F69" s="633">
        <f>F23</f>
        <v>47000</v>
      </c>
    </row>
    <row r="70" spans="2:22 16354:16354">
      <c r="C70" s="33">
        <v>2</v>
      </c>
      <c r="D70" s="633">
        <f>H23</f>
        <v>52816.746319999998</v>
      </c>
      <c r="E70" s="633">
        <f>I23</f>
        <v>54050.039480000007</v>
      </c>
      <c r="F70" s="633">
        <f>J23</f>
        <v>57749.918960000003</v>
      </c>
    </row>
    <row r="71" spans="2:22 16354:16354">
      <c r="C71" s="33">
        <v>3</v>
      </c>
      <c r="D71" s="633">
        <f>L23</f>
        <v>59355.23452338561</v>
      </c>
      <c r="E71" s="633">
        <f>M23</f>
        <v>62160.968900950407</v>
      </c>
      <c r="F71" s="633">
        <f>N23</f>
        <v>70968.879306732793</v>
      </c>
    </row>
    <row r="72" spans="2:22 16354:16354">
      <c r="C72" s="33">
        <v>4</v>
      </c>
      <c r="D72" s="633">
        <f>P23</f>
        <v>66705.018343047283</v>
      </c>
      <c r="E72" s="633">
        <f>Q23</f>
        <v>71492.430981165424</v>
      </c>
      <c r="F72" s="633">
        <f>R23</f>
        <v>87223.9704659032</v>
      </c>
    </row>
    <row r="73" spans="2:22 16354:16354">
      <c r="C73" s="33">
        <v>5</v>
      </c>
      <c r="D73" s="633">
        <f>T23</f>
        <v>74966.763339052559</v>
      </c>
      <c r="E73" s="633">
        <f>U23</f>
        <v>82228.0914752112</v>
      </c>
      <c r="F73" s="633">
        <f>V23</f>
        <v>107212.53096251184</v>
      </c>
    </row>
    <row r="75" spans="2:22 16354:16354">
      <c r="D75" s="33" t="s">
        <v>680</v>
      </c>
      <c r="E75" s="33" t="s">
        <v>681</v>
      </c>
      <c r="F75" s="33" t="s">
        <v>682</v>
      </c>
      <c r="XDZ75" s="633">
        <f>XDZ32</f>
        <v>0</v>
      </c>
    </row>
    <row r="76" spans="2:22 16354:16354">
      <c r="B76" s="596" t="s">
        <v>670</v>
      </c>
      <c r="C76" s="33">
        <v>1</v>
      </c>
      <c r="D76" s="633">
        <f>D33</f>
        <v>1000</v>
      </c>
      <c r="E76" s="633">
        <f t="shared" ref="E76:F76" si="13">E33</f>
        <v>1000</v>
      </c>
      <c r="F76" s="633">
        <f t="shared" si="13"/>
        <v>1000</v>
      </c>
    </row>
    <row r="77" spans="2:22 16354:16354">
      <c r="C77" s="33">
        <v>2</v>
      </c>
      <c r="D77" s="633">
        <f>H33</f>
        <v>1123.7605599999999</v>
      </c>
      <c r="E77" s="633">
        <f>I33</f>
        <v>1150.0008400000002</v>
      </c>
      <c r="F77" s="633">
        <f>J33</f>
        <v>1228.7216800000001</v>
      </c>
      <c r="T77" s="633"/>
      <c r="U77" s="633"/>
      <c r="V77" s="633"/>
    </row>
    <row r="78" spans="2:22 16354:16354">
      <c r="C78" s="33">
        <v>3</v>
      </c>
      <c r="D78" s="633">
        <f>L33</f>
        <v>1262.8773302847999</v>
      </c>
      <c r="E78" s="633">
        <f>M33</f>
        <v>1322.5738064032003</v>
      </c>
      <c r="F78" s="633">
        <f>N33</f>
        <v>1509.9761554624001</v>
      </c>
    </row>
    <row r="79" spans="2:22 16354:16354">
      <c r="C79" s="33">
        <v>4</v>
      </c>
      <c r="D79" s="633">
        <f>P33</f>
        <v>1419.255709426538</v>
      </c>
      <c r="E79" s="633">
        <f>Q33</f>
        <v>1521.1155527907536</v>
      </c>
      <c r="F79" s="633">
        <f>R33</f>
        <v>1855.8291588490042</v>
      </c>
    </row>
    <row r="80" spans="2:22 16354:16354">
      <c r="C80" s="33">
        <v>5</v>
      </c>
      <c r="D80" s="633">
        <f>T33</f>
        <v>1595.0375178521829</v>
      </c>
      <c r="E80" s="633">
        <f>U33</f>
        <v>1749.5338611747063</v>
      </c>
      <c r="F80" s="633">
        <f>V33</f>
        <v>2281.1176800534436</v>
      </c>
    </row>
    <row r="82" spans="2:6">
      <c r="D82" s="33" t="s">
        <v>680</v>
      </c>
      <c r="E82" s="33" t="s">
        <v>681</v>
      </c>
      <c r="F82" s="33" t="s">
        <v>682</v>
      </c>
    </row>
    <row r="83" spans="2:6">
      <c r="B83" s="596" t="s">
        <v>683</v>
      </c>
      <c r="C83" s="33">
        <v>1</v>
      </c>
      <c r="D83" s="634">
        <f>D32</f>
        <v>82.507040000000003</v>
      </c>
      <c r="E83" s="634">
        <f t="shared" ref="E83:F83" si="14">E32</f>
        <v>100.00056000000001</v>
      </c>
      <c r="F83" s="634">
        <f t="shared" si="14"/>
        <v>152.48112</v>
      </c>
    </row>
    <row r="84" spans="2:6">
      <c r="C84" s="33">
        <v>2</v>
      </c>
      <c r="D84" s="634">
        <f>H32</f>
        <v>92.744513523199984</v>
      </c>
      <c r="E84" s="634">
        <f>I32</f>
        <v>115.04864426880002</v>
      </c>
      <c r="F84" s="634">
        <f>J32</f>
        <v>187.5029836416</v>
      </c>
    </row>
    <row r="85" spans="2:6">
      <c r="C85" s="33">
        <v>3</v>
      </c>
      <c r="D85" s="634">
        <v>82.507040000000003</v>
      </c>
      <c r="E85" s="634">
        <v>100.00056000000001</v>
      </c>
      <c r="F85" s="634">
        <v>152.48112</v>
      </c>
    </row>
    <row r="86" spans="2:6">
      <c r="C86" s="33">
        <v>4</v>
      </c>
      <c r="D86" s="634">
        <f>P32</f>
        <v>117.18787228376321</v>
      </c>
      <c r="E86" s="634">
        <f>Q32</f>
        <v>152.27887225596839</v>
      </c>
      <c r="F86" s="634">
        <f>R32</f>
        <v>283.52568080295953</v>
      </c>
    </row>
    <row r="87" spans="2:6">
      <c r="C87" s="33">
        <v>5</v>
      </c>
      <c r="D87" s="634">
        <f>T32</f>
        <v>131.72854347673248</v>
      </c>
      <c r="E87" s="634">
        <f>U32</f>
        <v>175.19379695304653</v>
      </c>
      <c r="F87" s="634">
        <f>V32</f>
        <v>348.64585916978331</v>
      </c>
    </row>
  </sheetData>
  <mergeCells count="5">
    <mergeCell ref="D2:F2"/>
    <mergeCell ref="H2:J2"/>
    <mergeCell ref="L2:N2"/>
    <mergeCell ref="P2:R2"/>
    <mergeCell ref="T2:V2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C8778-9117-4E19-A424-0C139D69CF27}">
  <dimension ref="A1:X52"/>
  <sheetViews>
    <sheetView showGridLines="0" topLeftCell="A31" workbookViewId="0">
      <selection activeCell="A5" sqref="A5"/>
    </sheetView>
  </sheetViews>
  <sheetFormatPr defaultRowHeight="15.6"/>
  <sheetData>
    <row r="1" spans="1:24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</row>
    <row r="2" spans="1:24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</row>
    <row r="3" spans="1:24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1:24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4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</row>
    <row r="6" spans="1:24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</row>
    <row r="7" spans="1:24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</row>
    <row r="8" spans="1:24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</row>
    <row r="9" spans="1:24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</row>
    <row r="10" spans="1:24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4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</row>
    <row r="12" spans="1:24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</row>
    <row r="13" spans="1:24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</row>
    <row r="14" spans="1:24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</row>
    <row r="15" spans="1:24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</row>
    <row r="16" spans="1:24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</row>
    <row r="17" spans="1:24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</row>
    <row r="18" spans="1:24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</row>
    <row r="19" spans="1:24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</row>
    <row r="20" spans="1:24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</row>
    <row r="21" spans="1:24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</row>
    <row r="22" spans="1:24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</row>
    <row r="23" spans="1:24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</row>
    <row r="24" spans="1:24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</row>
    <row r="25" spans="1:24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</row>
    <row r="26" spans="1:24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</row>
    <row r="27" spans="1:24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</row>
    <row r="28" spans="1:24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</row>
    <row r="29" spans="1:24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</row>
    <row r="30" spans="1:24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</row>
    <row r="31" spans="1:24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</row>
    <row r="32" spans="1:24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</row>
    <row r="33" spans="1:24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</row>
    <row r="34" spans="1:24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</row>
    <row r="35" spans="1:24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</row>
    <row r="36" spans="1:24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</row>
    <row r="37" spans="1:24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</row>
    <row r="38" spans="1:24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</row>
    <row r="39" spans="1:24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</row>
    <row r="40" spans="1:24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</row>
    <row r="41" spans="1:24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</row>
    <row r="42" spans="1:24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</row>
    <row r="43" spans="1:24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</row>
    <row r="44" spans="1:24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</row>
    <row r="45" spans="1:24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</row>
    <row r="46" spans="1:24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</row>
    <row r="47" spans="1:24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</row>
    <row r="48" spans="1:24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</row>
    <row r="49" spans="1:24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</row>
    <row r="50" spans="1:24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</row>
    <row r="51" spans="1:24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</row>
    <row r="52" spans="1:24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</row>
  </sheetData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3CC9E-C8D5-4CDC-A756-16B3E49DC0B0}">
  <dimension ref="A1:XDZ87"/>
  <sheetViews>
    <sheetView showGridLines="0" topLeftCell="D19" workbookViewId="0">
      <selection activeCell="U17" sqref="U17"/>
    </sheetView>
  </sheetViews>
  <sheetFormatPr defaultRowHeight="13.8" outlineLevelCol="1"/>
  <cols>
    <col min="1" max="1" width="3.3984375" style="33" customWidth="1"/>
    <col min="2" max="2" width="21.69921875" style="596" bestFit="1" customWidth="1"/>
    <col min="3" max="3" width="4.59765625" style="33" hidden="1" customWidth="1"/>
    <col min="4" max="6" width="7.69921875" style="33" customWidth="1"/>
    <col min="7" max="7" width="2.59765625" style="33" customWidth="1"/>
    <col min="8" max="10" width="7.69921875" style="33" customWidth="1" outlineLevel="1"/>
    <col min="11" max="11" width="2.59765625" style="33" hidden="1" customWidth="1" outlineLevel="1"/>
    <col min="12" max="14" width="7.69921875" style="33" hidden="1" customWidth="1" outlineLevel="1"/>
    <col min="15" max="15" width="2.59765625" style="33" hidden="1" customWidth="1" outlineLevel="1"/>
    <col min="16" max="18" width="7.69921875" style="33" hidden="1" customWidth="1" outlineLevel="1"/>
    <col min="19" max="19" width="2.59765625" style="33" customWidth="1"/>
    <col min="20" max="22" width="7.69921875" style="33" customWidth="1"/>
    <col min="23" max="23" width="8.796875" style="33"/>
    <col min="24" max="24" width="15.3984375" style="595" bestFit="1" customWidth="1"/>
    <col min="25" max="25" width="15.3984375" style="33" customWidth="1"/>
    <col min="26" max="28" width="8.69921875" style="33" customWidth="1"/>
    <col min="29" max="16353" width="8.796875" style="33"/>
    <col min="16354" max="16354" width="8.69921875" style="33" bestFit="1" customWidth="1"/>
    <col min="16355" max="16384" width="8.796875" style="33"/>
  </cols>
  <sheetData>
    <row r="1" spans="1:28">
      <c r="A1" s="595" t="s">
        <v>647</v>
      </c>
      <c r="Z1" s="33" t="s">
        <v>648</v>
      </c>
      <c r="AA1" s="33" t="s">
        <v>649</v>
      </c>
      <c r="AB1" s="33" t="s">
        <v>650</v>
      </c>
    </row>
    <row r="2" spans="1:28">
      <c r="D2" s="637" t="s">
        <v>651</v>
      </c>
      <c r="E2" s="637"/>
      <c r="F2" s="637"/>
      <c r="H2" s="637" t="s">
        <v>652</v>
      </c>
      <c r="I2" s="637"/>
      <c r="J2" s="637"/>
      <c r="L2" s="637" t="s">
        <v>653</v>
      </c>
      <c r="M2" s="637"/>
      <c r="N2" s="637"/>
      <c r="P2" s="637" t="s">
        <v>654</v>
      </c>
      <c r="Q2" s="637"/>
      <c r="R2" s="637"/>
      <c r="S2" s="33" t="s">
        <v>655</v>
      </c>
      <c r="T2" s="637" t="s">
        <v>656</v>
      </c>
      <c r="U2" s="637"/>
      <c r="V2" s="637"/>
      <c r="Y2" s="33" t="s">
        <v>651</v>
      </c>
      <c r="Z2" s="34">
        <f>D4</f>
        <v>150000</v>
      </c>
      <c r="AA2" s="34">
        <f t="shared" ref="AA2:AB2" si="0">E4</f>
        <v>150000</v>
      </c>
      <c r="AB2" s="34">
        <f t="shared" si="0"/>
        <v>150000</v>
      </c>
    </row>
    <row r="3" spans="1:28" s="32" customFormat="1">
      <c r="B3" s="596"/>
      <c r="D3" s="597" t="s">
        <v>657</v>
      </c>
      <c r="E3" s="597" t="s">
        <v>658</v>
      </c>
      <c r="F3" s="597" t="s">
        <v>659</v>
      </c>
      <c r="H3" s="597" t="s">
        <v>657</v>
      </c>
      <c r="I3" s="597" t="s">
        <v>658</v>
      </c>
      <c r="J3" s="597" t="s">
        <v>659</v>
      </c>
      <c r="K3" s="597"/>
      <c r="L3" s="597" t="s">
        <v>657</v>
      </c>
      <c r="M3" s="597" t="s">
        <v>658</v>
      </c>
      <c r="N3" s="597" t="s">
        <v>659</v>
      </c>
      <c r="O3" s="597"/>
      <c r="P3" s="597" t="s">
        <v>657</v>
      </c>
      <c r="Q3" s="597" t="s">
        <v>658</v>
      </c>
      <c r="R3" s="597" t="s">
        <v>659</v>
      </c>
      <c r="S3" s="597"/>
      <c r="T3" s="597" t="s">
        <v>657</v>
      </c>
      <c r="U3" s="597" t="s">
        <v>658</v>
      </c>
      <c r="V3" s="597" t="s">
        <v>659</v>
      </c>
      <c r="X3" s="595" t="s">
        <v>660</v>
      </c>
      <c r="Y3" s="33" t="s">
        <v>656</v>
      </c>
      <c r="Z3" s="34">
        <f>T4</f>
        <v>182230.52182610659</v>
      </c>
      <c r="AA3" s="34">
        <f>U4</f>
        <v>174903.94378502714</v>
      </c>
      <c r="AB3" s="34">
        <f>V4</f>
        <v>154226.89338249181</v>
      </c>
    </row>
    <row r="4" spans="1:28">
      <c r="B4" s="598" t="s">
        <v>660</v>
      </c>
      <c r="C4" s="599"/>
      <c r="D4" s="600">
        <f>D5+D6</f>
        <v>150000</v>
      </c>
      <c r="E4" s="600">
        <f t="shared" ref="E4:F4" si="1">E5+E6</f>
        <v>150000</v>
      </c>
      <c r="F4" s="600">
        <f t="shared" si="1"/>
        <v>150000</v>
      </c>
      <c r="G4" s="600"/>
      <c r="H4" s="600">
        <f>H5+H6</f>
        <v>157476.084</v>
      </c>
      <c r="I4" s="600">
        <f t="shared" ref="I4:J4" si="2">I5+I6</f>
        <v>155868.12599999999</v>
      </c>
      <c r="J4" s="600">
        <f t="shared" si="2"/>
        <v>151044.25200000001</v>
      </c>
      <c r="K4" s="600"/>
      <c r="L4" s="600">
        <f>L5+L6</f>
        <v>165327.16837344001</v>
      </c>
      <c r="M4" s="600">
        <f t="shared" ref="M4:N4" si="3">M5+M6</f>
        <v>161968.6297896</v>
      </c>
      <c r="N4" s="600">
        <f t="shared" si="3"/>
        <v>152096.77447584001</v>
      </c>
      <c r="O4" s="600"/>
      <c r="P4" s="600">
        <f>P5+P6</f>
        <v>173572.06313905175</v>
      </c>
      <c r="Q4" s="600">
        <f t="shared" ref="Q4:R4" si="4">Q5+Q6</f>
        <v>168310.71352926816</v>
      </c>
      <c r="R4" s="600">
        <f t="shared" si="4"/>
        <v>153157.63292968867</v>
      </c>
      <c r="S4" s="600"/>
      <c r="T4" s="600">
        <f>T5+T6</f>
        <v>182230.52182610659</v>
      </c>
      <c r="U4" s="600">
        <f t="shared" ref="U4:V4" si="5">U5+U6</f>
        <v>174903.94378502714</v>
      </c>
      <c r="V4" s="601">
        <f t="shared" si="5"/>
        <v>154226.89338249181</v>
      </c>
      <c r="Z4" s="34"/>
      <c r="AA4" s="34"/>
      <c r="AB4" s="34"/>
    </row>
    <row r="5" spans="1:28">
      <c r="B5" s="602" t="s">
        <v>661</v>
      </c>
      <c r="D5" s="603">
        <v>0</v>
      </c>
      <c r="E5" s="603">
        <v>50000</v>
      </c>
      <c r="F5" s="603">
        <v>100000</v>
      </c>
      <c r="G5" s="34"/>
      <c r="H5" s="603">
        <v>0</v>
      </c>
      <c r="I5" s="603">
        <f>I7*I6</f>
        <v>51956.042000000001</v>
      </c>
      <c r="J5" s="603">
        <f>J7*J6</f>
        <v>100696.16800000001</v>
      </c>
      <c r="K5" s="603"/>
      <c r="L5" s="603">
        <v>0</v>
      </c>
      <c r="M5" s="603">
        <f>M7*M6</f>
        <v>53989.543263200001</v>
      </c>
      <c r="N5" s="603">
        <f>N7*N6</f>
        <v>101397.84965056001</v>
      </c>
      <c r="O5" s="603"/>
      <c r="P5" s="603">
        <v>0</v>
      </c>
      <c r="Q5" s="603">
        <f>Q7*Q6</f>
        <v>56103.571176422716</v>
      </c>
      <c r="R5" s="603">
        <f>R7*R6</f>
        <v>102105.08861979244</v>
      </c>
      <c r="S5" s="603"/>
      <c r="T5" s="603">
        <v>0</v>
      </c>
      <c r="U5" s="603">
        <f>U7*U6</f>
        <v>58301.314595009047</v>
      </c>
      <c r="V5" s="604">
        <f>V7*V6</f>
        <v>102817.92892166121</v>
      </c>
      <c r="Y5" s="33" t="s">
        <v>651</v>
      </c>
      <c r="Z5" s="34">
        <f>D9</f>
        <v>200000</v>
      </c>
      <c r="AA5" s="34">
        <f t="shared" ref="AA5:AB5" si="6">E9</f>
        <v>200000</v>
      </c>
      <c r="AB5" s="34">
        <f t="shared" si="6"/>
        <v>200000</v>
      </c>
    </row>
    <row r="6" spans="1:28">
      <c r="B6" s="605" t="s">
        <v>662</v>
      </c>
      <c r="C6" s="606"/>
      <c r="D6" s="607">
        <v>150000</v>
      </c>
      <c r="E6" s="607">
        <v>100000</v>
      </c>
      <c r="F6" s="607">
        <v>50000</v>
      </c>
      <c r="G6" s="608"/>
      <c r="H6" s="607">
        <f>D6+D20</f>
        <v>157476.084</v>
      </c>
      <c r="I6" s="607">
        <f>E6+E20</f>
        <v>103912.084</v>
      </c>
      <c r="J6" s="607">
        <f>F6+F20</f>
        <v>50348.084000000003</v>
      </c>
      <c r="K6" s="607"/>
      <c r="L6" s="607">
        <f>H6+H20</f>
        <v>165327.16837344001</v>
      </c>
      <c r="M6" s="607">
        <f>I6+I20</f>
        <v>107979.0865264</v>
      </c>
      <c r="N6" s="607">
        <f>J6+J20</f>
        <v>50698.924825280003</v>
      </c>
      <c r="O6" s="607"/>
      <c r="P6" s="607">
        <f>L6+L20</f>
        <v>173572.06313905175</v>
      </c>
      <c r="Q6" s="607">
        <f>M6+M20</f>
        <v>112207.14235284543</v>
      </c>
      <c r="R6" s="607">
        <f>N6+N20</f>
        <v>51052.544309896221</v>
      </c>
      <c r="S6" s="607"/>
      <c r="T6" s="607">
        <f>P6+P20</f>
        <v>182230.52182610659</v>
      </c>
      <c r="U6" s="607">
        <f>Q6+Q20</f>
        <v>116602.62919001809</v>
      </c>
      <c r="V6" s="609">
        <f>R6+R20</f>
        <v>51408.964460830604</v>
      </c>
      <c r="X6" s="595" t="s">
        <v>663</v>
      </c>
      <c r="Y6" s="33" t="s">
        <v>656</v>
      </c>
      <c r="Z6" s="34">
        <f>T9</f>
        <v>242974.02910147543</v>
      </c>
      <c r="AA6" s="34">
        <f>U9</f>
        <v>233205.2583800361</v>
      </c>
      <c r="AB6" s="34">
        <f>V9</f>
        <v>205635.85784332245</v>
      </c>
    </row>
    <row r="7" spans="1:28">
      <c r="B7" s="596" t="s">
        <v>664</v>
      </c>
      <c r="C7" s="32"/>
      <c r="D7" s="610">
        <v>0</v>
      </c>
      <c r="E7" s="611">
        <f>E5/E6</f>
        <v>0.5</v>
      </c>
      <c r="F7" s="611">
        <f>F5/F6</f>
        <v>2</v>
      </c>
      <c r="G7" s="612"/>
      <c r="H7" s="610">
        <v>0</v>
      </c>
      <c r="I7" s="611">
        <f>E7</f>
        <v>0.5</v>
      </c>
      <c r="J7" s="611">
        <f>F7</f>
        <v>2</v>
      </c>
      <c r="K7" s="610"/>
      <c r="L7" s="610">
        <v>0</v>
      </c>
      <c r="M7" s="611">
        <f>I7</f>
        <v>0.5</v>
      </c>
      <c r="N7" s="611">
        <f>J7</f>
        <v>2</v>
      </c>
      <c r="O7" s="610"/>
      <c r="P7" s="610">
        <v>0</v>
      </c>
      <c r="Q7" s="611">
        <f>M7</f>
        <v>0.5</v>
      </c>
      <c r="R7" s="611">
        <f>N7</f>
        <v>2</v>
      </c>
      <c r="S7" s="610"/>
      <c r="T7" s="610">
        <v>0</v>
      </c>
      <c r="U7" s="611">
        <f>Q7</f>
        <v>0.5</v>
      </c>
      <c r="V7" s="611">
        <f>R7</f>
        <v>2</v>
      </c>
      <c r="Z7" s="34"/>
      <c r="AA7" s="34"/>
      <c r="AB7" s="34"/>
    </row>
    <row r="8" spans="1:28">
      <c r="D8" s="613"/>
      <c r="E8" s="613"/>
      <c r="F8" s="613"/>
      <c r="G8" s="34"/>
      <c r="H8" s="613"/>
      <c r="I8" s="613"/>
      <c r="J8" s="613"/>
      <c r="K8" s="613"/>
      <c r="L8" s="613"/>
      <c r="M8" s="613"/>
      <c r="N8" s="613"/>
      <c r="O8" s="613"/>
      <c r="P8" s="613"/>
      <c r="Q8" s="613"/>
      <c r="R8" s="613"/>
      <c r="S8" s="613"/>
      <c r="T8" s="613"/>
      <c r="U8" s="613"/>
      <c r="V8" s="613"/>
      <c r="Y8" s="33" t="s">
        <v>651</v>
      </c>
      <c r="Z8" s="34">
        <f>D17</f>
        <v>12460.14</v>
      </c>
      <c r="AA8" s="34">
        <f t="shared" ref="AA8:AB8" si="7">E17</f>
        <v>6520.1399999999994</v>
      </c>
      <c r="AB8" s="34">
        <f t="shared" si="7"/>
        <v>580.14</v>
      </c>
    </row>
    <row r="9" spans="1:28">
      <c r="B9" s="598" t="s">
        <v>663</v>
      </c>
      <c r="C9" s="599"/>
      <c r="D9" s="614">
        <v>200000</v>
      </c>
      <c r="E9" s="614">
        <v>200000</v>
      </c>
      <c r="F9" s="614">
        <v>200000</v>
      </c>
      <c r="G9" s="600"/>
      <c r="H9" s="614">
        <f>D9*H4/D4</f>
        <v>209968.11199999999</v>
      </c>
      <c r="I9" s="614">
        <f>E9*I4/E4</f>
        <v>207824.16799999998</v>
      </c>
      <c r="J9" s="614">
        <f>F9*J4/F4</f>
        <v>201392.33600000001</v>
      </c>
      <c r="K9" s="614"/>
      <c r="L9" s="614">
        <f>H9*L4/H4</f>
        <v>220436.22449791999</v>
      </c>
      <c r="M9" s="614">
        <f>I9*M4/I4</f>
        <v>215958.17305279998</v>
      </c>
      <c r="N9" s="614">
        <f>J9*N4/J4</f>
        <v>202795.69930112001</v>
      </c>
      <c r="O9" s="614"/>
      <c r="P9" s="614">
        <f>L9*P4/L4</f>
        <v>231429.41751873566</v>
      </c>
      <c r="Q9" s="614">
        <f>M9*Q4/M4</f>
        <v>224414.28470569084</v>
      </c>
      <c r="R9" s="614">
        <f>N9*R4/N4</f>
        <v>204210.17723958491</v>
      </c>
      <c r="S9" s="614"/>
      <c r="T9" s="614">
        <f>P9*T4/P4</f>
        <v>242974.02910147543</v>
      </c>
      <c r="U9" s="614">
        <f>Q9*U4/Q4</f>
        <v>233205.2583800361</v>
      </c>
      <c r="V9" s="615">
        <f>R9*V4/R4</f>
        <v>205635.85784332245</v>
      </c>
      <c r="X9" s="595" t="s">
        <v>88</v>
      </c>
      <c r="Y9" s="33" t="s">
        <v>656</v>
      </c>
      <c r="Z9" s="34">
        <f>T17</f>
        <v>15154.611624662513</v>
      </c>
      <c r="AA9" s="34">
        <f>U17</f>
        <v>7615.9135265411714</v>
      </c>
      <c r="AB9" s="34">
        <f>V17</f>
        <v>598.73833088297124</v>
      </c>
    </row>
    <row r="10" spans="1:28">
      <c r="B10" s="602" t="s">
        <v>665</v>
      </c>
      <c r="C10" s="616">
        <v>0.3</v>
      </c>
      <c r="D10" s="603">
        <f>D9*$C10</f>
        <v>60000</v>
      </c>
      <c r="E10" s="603">
        <f>E9*$C10</f>
        <v>60000</v>
      </c>
      <c r="F10" s="603">
        <f>F9*$C10</f>
        <v>60000</v>
      </c>
      <c r="G10" s="34"/>
      <c r="H10" s="603">
        <f>H9*$C10</f>
        <v>62990.433599999997</v>
      </c>
      <c r="I10" s="603">
        <f>I9*$C10</f>
        <v>62347.25039999999</v>
      </c>
      <c r="J10" s="603">
        <f>J9*$C10</f>
        <v>60417.700799999999</v>
      </c>
      <c r="K10" s="603"/>
      <c r="L10" s="603">
        <f>L9*$C10</f>
        <v>66130.867349376</v>
      </c>
      <c r="M10" s="603">
        <f>M9*$C10</f>
        <v>64787.451915839993</v>
      </c>
      <c r="N10" s="603">
        <f>N9*$C10</f>
        <v>60838.709790335997</v>
      </c>
      <c r="O10" s="603"/>
      <c r="P10" s="603">
        <f>P9*$C10</f>
        <v>69428.825255620701</v>
      </c>
      <c r="Q10" s="603">
        <f>Q9*$C10</f>
        <v>67324.285411707242</v>
      </c>
      <c r="R10" s="603">
        <f>R9*$C10</f>
        <v>61263.053171875472</v>
      </c>
      <c r="S10" s="603"/>
      <c r="T10" s="603">
        <f>T9*$C10</f>
        <v>72892.208730442624</v>
      </c>
      <c r="U10" s="603">
        <f>U9*$C10</f>
        <v>69961.577514010831</v>
      </c>
      <c r="V10" s="604">
        <f>V9*$C10</f>
        <v>61690.757352996734</v>
      </c>
      <c r="Z10" s="34"/>
      <c r="AA10" s="34"/>
      <c r="AB10" s="34"/>
    </row>
    <row r="11" spans="1:28">
      <c r="B11" s="602" t="s">
        <v>666</v>
      </c>
      <c r="D11" s="603">
        <v>-41000</v>
      </c>
      <c r="E11" s="603">
        <v>-41000</v>
      </c>
      <c r="F11" s="603">
        <v>-41000</v>
      </c>
      <c r="G11" s="34"/>
      <c r="H11" s="603">
        <f>D11*H4/D4</f>
        <v>-43043.462959999997</v>
      </c>
      <c r="I11" s="603">
        <f>E11*I4/E4</f>
        <v>-42603.954440000001</v>
      </c>
      <c r="J11" s="603">
        <f>F11*J4/F4</f>
        <v>-41285.428879999999</v>
      </c>
      <c r="K11" s="603"/>
      <c r="L11" s="603">
        <f>H11*L4/H4</f>
        <v>-45189.426022073596</v>
      </c>
      <c r="M11" s="603">
        <f>I11*M4/I4</f>
        <v>-44271.425475824006</v>
      </c>
      <c r="N11" s="603">
        <f>J11*N4/J4</f>
        <v>-41573.118356729603</v>
      </c>
      <c r="O11" s="603"/>
      <c r="P11" s="603">
        <f>L11*P4/L4</f>
        <v>-47443.030591340801</v>
      </c>
      <c r="Q11" s="603">
        <f>M11*Q4/M4</f>
        <v>-46004.928364666637</v>
      </c>
      <c r="R11" s="603">
        <f>N11*R4/N4</f>
        <v>-41863.086334114902</v>
      </c>
      <c r="S11" s="603"/>
      <c r="T11" s="603">
        <f>P11*T4/P4</f>
        <v>-49809.675965802453</v>
      </c>
      <c r="U11" s="603">
        <f>Q11*U4/Q4</f>
        <v>-47807.077967907426</v>
      </c>
      <c r="V11" s="604">
        <f>R11*V4/R4</f>
        <v>-42155.350857881094</v>
      </c>
      <c r="Y11" s="33" t="s">
        <v>651</v>
      </c>
      <c r="Z11" s="34">
        <f>D23</f>
        <v>19000</v>
      </c>
      <c r="AA11" s="34">
        <f t="shared" ref="AA11:AB11" si="8">E23</f>
        <v>19000</v>
      </c>
      <c r="AB11" s="34">
        <f t="shared" si="8"/>
        <v>19000</v>
      </c>
    </row>
    <row r="12" spans="1:28">
      <c r="B12" s="602" t="s">
        <v>24</v>
      </c>
      <c r="C12" s="616">
        <v>0.18</v>
      </c>
      <c r="D12" s="603">
        <f>-$C12*D5</f>
        <v>0</v>
      </c>
      <c r="E12" s="603">
        <f>-$C12*E5</f>
        <v>-9000</v>
      </c>
      <c r="F12" s="603">
        <f>-$C12*F5</f>
        <v>-18000</v>
      </c>
      <c r="G12" s="34"/>
      <c r="H12" s="603">
        <f>-$C12*H5</f>
        <v>0</v>
      </c>
      <c r="I12" s="603">
        <f>-$C12*I5</f>
        <v>-9352.0875599999999</v>
      </c>
      <c r="J12" s="603">
        <f>-$C12*J5</f>
        <v>-18125.310239999999</v>
      </c>
      <c r="K12" s="603"/>
      <c r="L12" s="603">
        <f>-$C12*L5</f>
        <v>0</v>
      </c>
      <c r="M12" s="603">
        <f>-$C12*M5</f>
        <v>-9718.1177873760007</v>
      </c>
      <c r="N12" s="603">
        <f>-$C12*N5</f>
        <v>-18251.612937100799</v>
      </c>
      <c r="O12" s="603"/>
      <c r="P12" s="603">
        <f>-$C12*P5</f>
        <v>0</v>
      </c>
      <c r="Q12" s="603">
        <f>-$C12*Q5</f>
        <v>-10098.642811756088</v>
      </c>
      <c r="R12" s="603">
        <f>-$C12*R5</f>
        <v>-18378.915951562638</v>
      </c>
      <c r="S12" s="603"/>
      <c r="T12" s="603">
        <f>-$C12*T5</f>
        <v>0</v>
      </c>
      <c r="U12" s="603">
        <f>-$C12*U5</f>
        <v>-10494.236627101629</v>
      </c>
      <c r="V12" s="604">
        <f>-$C12*V5</f>
        <v>-18507.227205899017</v>
      </c>
      <c r="X12" s="595" t="s">
        <v>133</v>
      </c>
      <c r="Y12" s="33" t="s">
        <v>656</v>
      </c>
      <c r="Z12" s="34">
        <f>T23</f>
        <v>23082.532764640171</v>
      </c>
      <c r="AA12" s="34">
        <f>U23</f>
        <v>22154.499546103405</v>
      </c>
      <c r="AB12" s="34">
        <f>V23</f>
        <v>19535.40649511564</v>
      </c>
    </row>
    <row r="13" spans="1:28">
      <c r="B13" s="602" t="s">
        <v>667</v>
      </c>
      <c r="D13" s="603">
        <f>D10+D11+D12</f>
        <v>19000</v>
      </c>
      <c r="E13" s="603">
        <f>E10+E11+E12</f>
        <v>10000</v>
      </c>
      <c r="F13" s="603">
        <f>F10+F11+F12</f>
        <v>1000</v>
      </c>
      <c r="G13" s="34"/>
      <c r="H13" s="603">
        <f>H10+H11+H12</f>
        <v>19946.97064</v>
      </c>
      <c r="I13" s="603">
        <f>I10+I11+I12</f>
        <v>10391.208399999989</v>
      </c>
      <c r="J13" s="603">
        <f>J10+J11+J12</f>
        <v>1006.9616800000003</v>
      </c>
      <c r="K13" s="603"/>
      <c r="L13" s="603">
        <f>L10+L11+L12</f>
        <v>20941.441327302404</v>
      </c>
      <c r="M13" s="603">
        <f>M10+M11+M12</f>
        <v>10797.908652639986</v>
      </c>
      <c r="N13" s="603">
        <f>N10+N11+N12</f>
        <v>1013.9784965055951</v>
      </c>
      <c r="O13" s="603"/>
      <c r="P13" s="603">
        <f>P10+P11+P12</f>
        <v>21985.7946642799</v>
      </c>
      <c r="Q13" s="603">
        <f>Q10+Q11+Q12</f>
        <v>11220.714235284517</v>
      </c>
      <c r="R13" s="603">
        <f>R10+R11+R12</f>
        <v>1021.0508861979324</v>
      </c>
      <c r="S13" s="603"/>
      <c r="T13" s="603">
        <f>T10+T11+T12</f>
        <v>23082.532764640171</v>
      </c>
      <c r="U13" s="603">
        <f>U10+U11+U12</f>
        <v>11660.262919001776</v>
      </c>
      <c r="V13" s="604">
        <f>V10+V11+V12</f>
        <v>1028.1792892166231</v>
      </c>
      <c r="Z13" s="617"/>
      <c r="AA13" s="617"/>
      <c r="AB13" s="617"/>
    </row>
    <row r="14" spans="1:28">
      <c r="B14" s="602" t="s">
        <v>668</v>
      </c>
      <c r="D14" s="603">
        <v>-121</v>
      </c>
      <c r="E14" s="603">
        <v>-121</v>
      </c>
      <c r="F14" s="603">
        <v>-121</v>
      </c>
      <c r="G14" s="34"/>
      <c r="H14" s="603">
        <v>-121</v>
      </c>
      <c r="I14" s="603">
        <v>-121</v>
      </c>
      <c r="J14" s="603">
        <v>-121</v>
      </c>
      <c r="K14" s="603"/>
      <c r="L14" s="603">
        <v>-121</v>
      </c>
      <c r="M14" s="603">
        <v>-121</v>
      </c>
      <c r="N14" s="603">
        <v>-121</v>
      </c>
      <c r="O14" s="603"/>
      <c r="P14" s="603">
        <v>-121</v>
      </c>
      <c r="Q14" s="603">
        <v>-121</v>
      </c>
      <c r="R14" s="603">
        <v>-121</v>
      </c>
      <c r="S14" s="603"/>
      <c r="T14" s="603">
        <v>-121</v>
      </c>
      <c r="U14" s="603">
        <v>-121</v>
      </c>
      <c r="V14" s="604">
        <v>-121</v>
      </c>
      <c r="Y14" s="33" t="s">
        <v>651</v>
      </c>
      <c r="Z14" s="618">
        <f>D33</f>
        <v>1000</v>
      </c>
      <c r="AA14" s="618">
        <f t="shared" ref="AA14:AB14" si="9">E33</f>
        <v>1000</v>
      </c>
      <c r="AB14" s="618">
        <f t="shared" si="9"/>
        <v>1000</v>
      </c>
    </row>
    <row r="15" spans="1:28">
      <c r="B15" s="602" t="s">
        <v>669</v>
      </c>
      <c r="D15" s="603">
        <f>D13+D14</f>
        <v>18879</v>
      </c>
      <c r="E15" s="603">
        <f>E13+E14</f>
        <v>9879</v>
      </c>
      <c r="F15" s="603">
        <f>F13+F14</f>
        <v>879</v>
      </c>
      <c r="G15" s="34"/>
      <c r="H15" s="603">
        <f>H13+H14</f>
        <v>19825.97064</v>
      </c>
      <c r="I15" s="603">
        <f>I13+I14</f>
        <v>10270.208399999989</v>
      </c>
      <c r="J15" s="603">
        <f>J13+J14</f>
        <v>885.96168000000034</v>
      </c>
      <c r="K15" s="603"/>
      <c r="L15" s="603">
        <f>L13+L14</f>
        <v>20820.441327302404</v>
      </c>
      <c r="M15" s="603">
        <f>M13+M14</f>
        <v>10676.908652639986</v>
      </c>
      <c r="N15" s="603">
        <f>N13+N14</f>
        <v>892.9784965055951</v>
      </c>
      <c r="O15" s="603"/>
      <c r="P15" s="603">
        <f>P13+P14</f>
        <v>21864.7946642799</v>
      </c>
      <c r="Q15" s="603">
        <f>Q13+Q14</f>
        <v>11099.714235284517</v>
      </c>
      <c r="R15" s="603">
        <f>R13+R14</f>
        <v>900.05088619793241</v>
      </c>
      <c r="S15" s="603"/>
      <c r="T15" s="603">
        <f>T13+T14</f>
        <v>22961.532764640171</v>
      </c>
      <c r="U15" s="603">
        <f>U13+U14</f>
        <v>11539.262919001776</v>
      </c>
      <c r="V15" s="604">
        <f>V13+V14</f>
        <v>907.17928921662315</v>
      </c>
      <c r="X15" s="595" t="s">
        <v>670</v>
      </c>
      <c r="Y15" s="33" t="s">
        <v>656</v>
      </c>
      <c r="Z15" s="618">
        <f>T33</f>
        <v>1214.8701455073772</v>
      </c>
      <c r="AA15" s="618">
        <f t="shared" ref="AA15:AB15" si="10">U33</f>
        <v>1166.0262919001809</v>
      </c>
      <c r="AB15" s="618">
        <f t="shared" si="10"/>
        <v>1028.1792892166122</v>
      </c>
    </row>
    <row r="16" spans="1:28">
      <c r="B16" s="602" t="s">
        <v>83</v>
      </c>
      <c r="D16" s="603">
        <f>-34%*D15</f>
        <v>-6418.8600000000006</v>
      </c>
      <c r="E16" s="603">
        <f>-34%*E15</f>
        <v>-3358.86</v>
      </c>
      <c r="F16" s="603">
        <f>-34%*F15</f>
        <v>-298.86</v>
      </c>
      <c r="G16" s="34"/>
      <c r="H16" s="603">
        <f>-34%*H15</f>
        <v>-6740.8300176000002</v>
      </c>
      <c r="I16" s="603">
        <f>-34%*I15</f>
        <v>-3491.8708559999964</v>
      </c>
      <c r="J16" s="603">
        <f>-34%*J15</f>
        <v>-301.22697120000015</v>
      </c>
      <c r="K16" s="603"/>
      <c r="L16" s="603">
        <f>-34%*L15</f>
        <v>-7078.9500512828181</v>
      </c>
      <c r="M16" s="603">
        <f>-34%*M15</f>
        <v>-3630.1489418975957</v>
      </c>
      <c r="N16" s="603">
        <f>-34%*N15</f>
        <v>-303.61268881190233</v>
      </c>
      <c r="O16" s="603"/>
      <c r="P16" s="603">
        <f>-34%*P15</f>
        <v>-7434.0301858551666</v>
      </c>
      <c r="Q16" s="603">
        <f>-34%*Q15</f>
        <v>-3773.902839996736</v>
      </c>
      <c r="R16" s="603">
        <f>-34%*R15</f>
        <v>-306.01730130729703</v>
      </c>
      <c r="S16" s="603"/>
      <c r="T16" s="603">
        <f>-34%*T15</f>
        <v>-7806.9211399776586</v>
      </c>
      <c r="U16" s="603">
        <f>-34%*U15</f>
        <v>-3923.3493924606041</v>
      </c>
      <c r="V16" s="604">
        <f>-34%*V15</f>
        <v>-308.44095833365191</v>
      </c>
    </row>
    <row r="17" spans="2:28">
      <c r="B17" s="605" t="s">
        <v>671</v>
      </c>
      <c r="C17" s="606"/>
      <c r="D17" s="607">
        <f>D15+D16</f>
        <v>12460.14</v>
      </c>
      <c r="E17" s="607">
        <f>E15+E16</f>
        <v>6520.1399999999994</v>
      </c>
      <c r="F17" s="607">
        <f>F15+F16</f>
        <v>580.14</v>
      </c>
      <c r="G17" s="608"/>
      <c r="H17" s="607">
        <f>H15+H16</f>
        <v>13085.140622399998</v>
      </c>
      <c r="I17" s="607">
        <f>I15+I16</f>
        <v>6778.3375439999927</v>
      </c>
      <c r="J17" s="607">
        <f>J15+J16</f>
        <v>584.73470880000013</v>
      </c>
      <c r="K17" s="607"/>
      <c r="L17" s="607">
        <f>L15+L16</f>
        <v>13741.491276019586</v>
      </c>
      <c r="M17" s="607">
        <f>M15+M16</f>
        <v>7046.7597107423899</v>
      </c>
      <c r="N17" s="607">
        <f>N15+N16</f>
        <v>589.36580769369277</v>
      </c>
      <c r="O17" s="607"/>
      <c r="P17" s="607">
        <f>P15+P16</f>
        <v>14430.764478424733</v>
      </c>
      <c r="Q17" s="607">
        <f>Q15+Q16</f>
        <v>7325.8113952877811</v>
      </c>
      <c r="R17" s="607">
        <f>R15+R16</f>
        <v>594.03358489063544</v>
      </c>
      <c r="S17" s="607"/>
      <c r="T17" s="607">
        <f>T15+T16</f>
        <v>15154.611624662513</v>
      </c>
      <c r="U17" s="607">
        <f>U15+U16</f>
        <v>7615.9135265411714</v>
      </c>
      <c r="V17" s="609">
        <f>V15+V16</f>
        <v>598.73833088297124</v>
      </c>
      <c r="Y17" s="33" t="s">
        <v>651</v>
      </c>
      <c r="Z17" s="618">
        <f>D32</f>
        <v>33.227040000000009</v>
      </c>
      <c r="AA17" s="618">
        <f>E32</f>
        <v>26.080559999999998</v>
      </c>
      <c r="AB17" s="618">
        <f>F32</f>
        <v>4.6411199999999999</v>
      </c>
    </row>
    <row r="18" spans="2:28">
      <c r="D18" s="613"/>
      <c r="E18" s="613"/>
      <c r="F18" s="613"/>
      <c r="G18" s="34"/>
      <c r="H18" s="613"/>
      <c r="I18" s="613"/>
      <c r="J18" s="613"/>
      <c r="K18" s="613"/>
      <c r="L18" s="613"/>
      <c r="M18" s="613"/>
      <c r="N18" s="613"/>
      <c r="O18" s="613"/>
      <c r="P18" s="613"/>
      <c r="Q18" s="613"/>
      <c r="R18" s="613"/>
      <c r="S18" s="613"/>
      <c r="T18" s="613"/>
      <c r="U18" s="613"/>
      <c r="V18" s="613"/>
      <c r="X18" s="595" t="s">
        <v>672</v>
      </c>
      <c r="Y18" s="33" t="s">
        <v>656</v>
      </c>
      <c r="Z18" s="618">
        <f>T32</f>
        <v>40.412297665766708</v>
      </c>
      <c r="AA18" s="618">
        <f>U32</f>
        <v>30.463654106164686</v>
      </c>
      <c r="AB18" s="618">
        <f>V32</f>
        <v>4.7899066470637699</v>
      </c>
    </row>
    <row r="19" spans="2:28">
      <c r="B19" s="596" t="s">
        <v>115</v>
      </c>
      <c r="D19" s="34">
        <f>D17*D26</f>
        <v>4984.0560000000005</v>
      </c>
      <c r="E19" s="34">
        <f>E17*E26</f>
        <v>2608.056</v>
      </c>
      <c r="F19" s="34">
        <f>F17*F26</f>
        <v>232.05600000000001</v>
      </c>
      <c r="G19" s="34"/>
      <c r="H19" s="34">
        <f>H17*H26</f>
        <v>5234.0562489599997</v>
      </c>
      <c r="I19" s="34">
        <f>I17*I26</f>
        <v>2711.3350175999972</v>
      </c>
      <c r="J19" s="34">
        <f>J17*J26</f>
        <v>233.89388352000006</v>
      </c>
      <c r="K19" s="34"/>
      <c r="L19" s="34">
        <f>L17*L26</f>
        <v>5496.596510407835</v>
      </c>
      <c r="M19" s="34">
        <f>M17*M26</f>
        <v>2818.7038842969559</v>
      </c>
      <c r="N19" s="34">
        <f>N17*N26</f>
        <v>235.74632307747711</v>
      </c>
      <c r="O19" s="34"/>
      <c r="P19" s="34">
        <f>P17*P26</f>
        <v>5772.305791369894</v>
      </c>
      <c r="Q19" s="34">
        <f>Q17*Q26</f>
        <v>2930.3245581151127</v>
      </c>
      <c r="R19" s="34">
        <f>R17*R26</f>
        <v>237.6134339562542</v>
      </c>
      <c r="S19" s="34"/>
      <c r="T19" s="34">
        <f>T17*T26</f>
        <v>6061.8446498650055</v>
      </c>
      <c r="U19" s="34">
        <f>U17*U26</f>
        <v>3046.3654106164686</v>
      </c>
      <c r="V19" s="34">
        <f>V17*V26</f>
        <v>239.4953323531885</v>
      </c>
      <c r="Z19" s="618"/>
      <c r="AA19" s="618"/>
      <c r="AB19" s="618"/>
    </row>
    <row r="20" spans="2:28">
      <c r="B20" s="596" t="s">
        <v>673</v>
      </c>
      <c r="D20" s="613">
        <f>D17*D25</f>
        <v>7476.0839999999989</v>
      </c>
      <c r="E20" s="613">
        <f>E17*E25</f>
        <v>3912.0839999999994</v>
      </c>
      <c r="F20" s="613">
        <f>F17*F25</f>
        <v>348.084</v>
      </c>
      <c r="G20" s="34"/>
      <c r="H20" s="613">
        <f>H17*H25</f>
        <v>7851.0843734399987</v>
      </c>
      <c r="I20" s="613">
        <f>I17*I25</f>
        <v>4067.0025263999955</v>
      </c>
      <c r="J20" s="613">
        <f>J17*J25</f>
        <v>350.84082528000005</v>
      </c>
      <c r="K20" s="613"/>
      <c r="L20" s="613">
        <f>L17*L25</f>
        <v>8244.8947656117507</v>
      </c>
      <c r="M20" s="613">
        <f>M17*M25</f>
        <v>4228.0558264454339</v>
      </c>
      <c r="N20" s="613">
        <f>N17*N25</f>
        <v>353.61948461621563</v>
      </c>
      <c r="O20" s="613"/>
      <c r="P20" s="613">
        <f>P17*P25</f>
        <v>8658.4586870548392</v>
      </c>
      <c r="Q20" s="613">
        <f>Q17*Q25</f>
        <v>4395.4868371726689</v>
      </c>
      <c r="R20" s="613">
        <f>R17*R25</f>
        <v>356.42015093438124</v>
      </c>
      <c r="S20" s="613"/>
      <c r="T20" s="613">
        <f>T17*T25</f>
        <v>9092.7669747975069</v>
      </c>
      <c r="U20" s="613">
        <f>U17*U25</f>
        <v>4569.5481159247029</v>
      </c>
      <c r="V20" s="613">
        <f>V17*V25</f>
        <v>359.24299852978271</v>
      </c>
      <c r="Y20" s="33" t="s">
        <v>651</v>
      </c>
      <c r="Z20" s="618">
        <f>D34</f>
        <v>83.067599999999985</v>
      </c>
      <c r="AA20" s="618">
        <f>E34</f>
        <v>65.201399999999992</v>
      </c>
      <c r="AB20" s="618">
        <f>F34</f>
        <v>11.6028</v>
      </c>
    </row>
    <row r="21" spans="2:28">
      <c r="D21" s="613"/>
      <c r="E21" s="613"/>
      <c r="F21" s="613"/>
      <c r="G21" s="34"/>
      <c r="H21" s="613"/>
      <c r="I21" s="613"/>
      <c r="J21" s="613"/>
      <c r="K21" s="613"/>
      <c r="L21" s="613"/>
      <c r="M21" s="613"/>
      <c r="N21" s="613"/>
      <c r="O21" s="613"/>
      <c r="P21" s="613"/>
      <c r="Q21" s="613"/>
      <c r="R21" s="613"/>
      <c r="S21" s="613"/>
      <c r="T21" s="613"/>
      <c r="U21" s="613"/>
      <c r="V21" s="613"/>
      <c r="X21" s="595" t="s">
        <v>674</v>
      </c>
      <c r="Y21" s="33" t="s">
        <v>656</v>
      </c>
      <c r="Z21" s="618">
        <f>T34</f>
        <v>101.03074416441675</v>
      </c>
      <c r="AA21" s="618">
        <f>U34</f>
        <v>76.159135265411706</v>
      </c>
      <c r="AB21" s="618">
        <f>V34</f>
        <v>11.974766617659425</v>
      </c>
    </row>
    <row r="22" spans="2:28">
      <c r="B22" s="596" t="s">
        <v>147</v>
      </c>
      <c r="D22" s="34">
        <f>D10+D11+D16</f>
        <v>12581.14</v>
      </c>
      <c r="E22" s="34">
        <f>E10+E11+E16</f>
        <v>15641.14</v>
      </c>
      <c r="F22" s="34">
        <f>F10+F11+F16</f>
        <v>18701.14</v>
      </c>
      <c r="G22" s="34"/>
      <c r="H22" s="34">
        <f>H10+H11+H16</f>
        <v>13206.140622399998</v>
      </c>
      <c r="I22" s="34">
        <f>I10+I11+I16</f>
        <v>16251.425103999993</v>
      </c>
      <c r="J22" s="34">
        <f>J10+J11+J16</f>
        <v>18831.044948799998</v>
      </c>
      <c r="K22" s="34"/>
      <c r="L22" s="34">
        <f>L10+L11+L16</f>
        <v>13862.491276019586</v>
      </c>
      <c r="M22" s="34">
        <f>M10+M11+M16</f>
        <v>16885.877498118392</v>
      </c>
      <c r="N22" s="34">
        <f>N10+N11+N16</f>
        <v>18961.978744794491</v>
      </c>
      <c r="O22" s="34"/>
      <c r="P22" s="34">
        <f>P10+P11+P16</f>
        <v>14551.764478424733</v>
      </c>
      <c r="Q22" s="34">
        <f>Q10+Q11+Q16</f>
        <v>17545.454207043869</v>
      </c>
      <c r="R22" s="34">
        <f>R10+R11+R16</f>
        <v>19093.949536453274</v>
      </c>
      <c r="S22" s="34"/>
      <c r="T22" s="34">
        <f>T10+T11+T16</f>
        <v>15275.611624662513</v>
      </c>
      <c r="U22" s="34">
        <f>U10+U11+U16</f>
        <v>18231.1501536428</v>
      </c>
      <c r="V22" s="34">
        <f>V10+V11+V16</f>
        <v>19226.965536781987</v>
      </c>
    </row>
    <row r="23" spans="2:28">
      <c r="B23" s="596" t="s">
        <v>133</v>
      </c>
      <c r="D23" s="34">
        <f>D10+D11</f>
        <v>19000</v>
      </c>
      <c r="E23" s="34">
        <f>E10+E11</f>
        <v>19000</v>
      </c>
      <c r="F23" s="34">
        <f>F10+F11</f>
        <v>19000</v>
      </c>
      <c r="G23" s="34"/>
      <c r="H23" s="34">
        <f>H10+H11</f>
        <v>19946.97064</v>
      </c>
      <c r="I23" s="34">
        <f>I10+I11</f>
        <v>19743.295959999989</v>
      </c>
      <c r="J23" s="34">
        <f>J10+J11</f>
        <v>19132.271919999999</v>
      </c>
      <c r="K23" s="34"/>
      <c r="L23" s="34">
        <f>L10+L11</f>
        <v>20941.441327302404</v>
      </c>
      <c r="M23" s="34">
        <f>M10+M11</f>
        <v>20516.026440015987</v>
      </c>
      <c r="N23" s="34">
        <f>N10+N11</f>
        <v>19265.591433606394</v>
      </c>
      <c r="O23" s="34"/>
      <c r="P23" s="34">
        <f>P10+P11</f>
        <v>21985.7946642799</v>
      </c>
      <c r="Q23" s="34">
        <f>Q10+Q11</f>
        <v>21319.357047040605</v>
      </c>
      <c r="R23" s="34">
        <f>R10+R11</f>
        <v>19399.96683776057</v>
      </c>
      <c r="S23" s="34"/>
      <c r="T23" s="34">
        <f>T10+T11</f>
        <v>23082.532764640171</v>
      </c>
      <c r="U23" s="34">
        <f>U10+U11</f>
        <v>22154.499546103405</v>
      </c>
      <c r="V23" s="34">
        <f>V10+V11</f>
        <v>19535.40649511564</v>
      </c>
      <c r="Y23" s="33" t="s">
        <v>651</v>
      </c>
      <c r="Z23" s="618">
        <f>D22</f>
        <v>12581.14</v>
      </c>
      <c r="AA23" s="618">
        <f t="shared" ref="AA23:AB23" si="11">E22</f>
        <v>15641.14</v>
      </c>
      <c r="AB23" s="618">
        <f t="shared" si="11"/>
        <v>18701.14</v>
      </c>
    </row>
    <row r="24" spans="2:28"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X24" s="595" t="s">
        <v>9</v>
      </c>
      <c r="Y24" s="33" t="s">
        <v>656</v>
      </c>
      <c r="Z24" s="618">
        <f>T22</f>
        <v>15275.611624662513</v>
      </c>
      <c r="AA24" s="618">
        <f t="shared" ref="AA24:AB24" si="12">U22</f>
        <v>18231.1501536428</v>
      </c>
      <c r="AB24" s="618">
        <f t="shared" si="12"/>
        <v>19226.965536781987</v>
      </c>
    </row>
    <row r="25" spans="2:28">
      <c r="B25" s="598" t="s">
        <v>675</v>
      </c>
      <c r="C25" s="599"/>
      <c r="D25" s="619">
        <v>0.6</v>
      </c>
      <c r="E25" s="619">
        <v>0.6</v>
      </c>
      <c r="F25" s="619">
        <v>0.6</v>
      </c>
      <c r="G25" s="619"/>
      <c r="H25" s="619">
        <v>0.6</v>
      </c>
      <c r="I25" s="619">
        <v>0.6</v>
      </c>
      <c r="J25" s="619">
        <v>0.6</v>
      </c>
      <c r="K25" s="619"/>
      <c r="L25" s="619">
        <v>0.6</v>
      </c>
      <c r="M25" s="619">
        <v>0.6</v>
      </c>
      <c r="N25" s="619">
        <v>0.6</v>
      </c>
      <c r="O25" s="619"/>
      <c r="P25" s="619">
        <v>0.6</v>
      </c>
      <c r="Q25" s="619">
        <v>0.6</v>
      </c>
      <c r="R25" s="619">
        <v>0.6</v>
      </c>
      <c r="S25" s="619"/>
      <c r="T25" s="619">
        <v>0.6</v>
      </c>
      <c r="U25" s="619">
        <v>0.6</v>
      </c>
      <c r="V25" s="620">
        <v>0.6</v>
      </c>
    </row>
    <row r="26" spans="2:28">
      <c r="B26" s="602" t="s">
        <v>676</v>
      </c>
      <c r="D26" s="621">
        <f>1-D25</f>
        <v>0.4</v>
      </c>
      <c r="E26" s="621">
        <f>1-E25</f>
        <v>0.4</v>
      </c>
      <c r="F26" s="621">
        <f>1-F25</f>
        <v>0.4</v>
      </c>
      <c r="G26" s="621"/>
      <c r="H26" s="621">
        <f>1-H25</f>
        <v>0.4</v>
      </c>
      <c r="I26" s="621">
        <f>1-I25</f>
        <v>0.4</v>
      </c>
      <c r="J26" s="621">
        <f>1-J25</f>
        <v>0.4</v>
      </c>
      <c r="K26" s="621"/>
      <c r="L26" s="621">
        <f>1-L25</f>
        <v>0.4</v>
      </c>
      <c r="M26" s="621">
        <f>1-M25</f>
        <v>0.4</v>
      </c>
      <c r="N26" s="621">
        <f>1-N25</f>
        <v>0.4</v>
      </c>
      <c r="O26" s="621"/>
      <c r="P26" s="621">
        <f>1-P25</f>
        <v>0.4</v>
      </c>
      <c r="Q26" s="621">
        <f>1-Q25</f>
        <v>0.4</v>
      </c>
      <c r="R26" s="621">
        <f>1-R25</f>
        <v>0.4</v>
      </c>
      <c r="S26" s="621"/>
      <c r="T26" s="621">
        <f>1-T25</f>
        <v>0.4</v>
      </c>
      <c r="U26" s="621">
        <f>1-U25</f>
        <v>0.4</v>
      </c>
      <c r="V26" s="622">
        <f>1-V25</f>
        <v>0.4</v>
      </c>
    </row>
    <row r="27" spans="2:28">
      <c r="B27" s="602" t="s">
        <v>151</v>
      </c>
      <c r="D27" s="623">
        <f>D17/D6</f>
        <v>8.3067599999999991E-2</v>
      </c>
      <c r="E27" s="623">
        <f>E17/E6</f>
        <v>6.5201399999999993E-2</v>
      </c>
      <c r="F27" s="623">
        <f>F17/F6</f>
        <v>1.16028E-2</v>
      </c>
      <c r="G27" s="623"/>
      <c r="H27" s="623">
        <f>H17/H6</f>
        <v>8.3092875375285549E-2</v>
      </c>
      <c r="I27" s="623">
        <f>I17/I6</f>
        <v>6.5231465707106723E-2</v>
      </c>
      <c r="J27" s="623">
        <f>J17/J6</f>
        <v>1.1613842322182511E-2</v>
      </c>
      <c r="K27" s="623"/>
      <c r="L27" s="623">
        <f>L17/L6</f>
        <v>8.3116957794743013E-2</v>
      </c>
      <c r="M27" s="623">
        <f>M17/M6</f>
        <v>6.5260412339379389E-2</v>
      </c>
      <c r="N27" s="623">
        <f>N17/N6</f>
        <v>1.1624818666762285E-2</v>
      </c>
      <c r="O27" s="623"/>
      <c r="P27" s="623">
        <f>P17/P6</f>
        <v>8.313990291665764E-2</v>
      </c>
      <c r="Q27" s="623">
        <f>Q17/Q6</f>
        <v>6.5288280600276846E-2</v>
      </c>
      <c r="R27" s="623">
        <f>R17/R6</f>
        <v>1.1635729284808351E-2</v>
      </c>
      <c r="S27" s="623"/>
      <c r="T27" s="623">
        <f>T17/T6</f>
        <v>8.3161763862608026E-2</v>
      </c>
      <c r="U27" s="623">
        <f>U17/U6</f>
        <v>6.5315109783074601E-2</v>
      </c>
      <c r="V27" s="624">
        <f>V17/V6</f>
        <v>1.1646574428457132E-2</v>
      </c>
    </row>
    <row r="28" spans="2:28">
      <c r="B28" s="602" t="s">
        <v>677</v>
      </c>
      <c r="D28" s="621">
        <f>D5/D23</f>
        <v>0</v>
      </c>
      <c r="E28" s="621">
        <f>E5/E23</f>
        <v>2.6315789473684212</v>
      </c>
      <c r="F28" s="621">
        <f>F5/F23</f>
        <v>5.2631578947368425</v>
      </c>
      <c r="G28" s="621"/>
      <c r="H28" s="621">
        <f>H5/H23</f>
        <v>0</v>
      </c>
      <c r="I28" s="621">
        <f>I5/I23</f>
        <v>2.6315789473684226</v>
      </c>
      <c r="J28" s="621">
        <f>J5/J23</f>
        <v>5.2631578947368425</v>
      </c>
      <c r="K28" s="621"/>
      <c r="L28" s="621">
        <f>L5/L23</f>
        <v>0</v>
      </c>
      <c r="M28" s="621">
        <f>M5/M23</f>
        <v>2.631578947368423</v>
      </c>
      <c r="N28" s="621">
        <f>N5/N23</f>
        <v>5.2631578947368443</v>
      </c>
      <c r="O28" s="621"/>
      <c r="P28" s="621">
        <f>P5/P23</f>
        <v>0</v>
      </c>
      <c r="Q28" s="621">
        <f>Q5/Q23</f>
        <v>2.6315789473684243</v>
      </c>
      <c r="R28" s="621">
        <f>R5/R23</f>
        <v>5.2631578947368407</v>
      </c>
      <c r="S28" s="621"/>
      <c r="T28" s="621">
        <f>T5/T23</f>
        <v>0</v>
      </c>
      <c r="U28" s="621">
        <f>U5/U23</f>
        <v>2.6315789473684248</v>
      </c>
      <c r="V28" s="622">
        <f>V5/V23</f>
        <v>5.2631578947368398</v>
      </c>
    </row>
    <row r="29" spans="2:28">
      <c r="B29" s="605" t="s">
        <v>678</v>
      </c>
      <c r="C29" s="625"/>
      <c r="D29" s="626">
        <f>D27*D25</f>
        <v>4.9840559999999992E-2</v>
      </c>
      <c r="E29" s="626">
        <f>E27*E25</f>
        <v>3.9120839999999997E-2</v>
      </c>
      <c r="F29" s="626">
        <f>F27*F25</f>
        <v>6.9616799999999996E-3</v>
      </c>
      <c r="G29" s="626"/>
      <c r="H29" s="626">
        <f>H27*H25</f>
        <v>4.985572522517133E-2</v>
      </c>
      <c r="I29" s="626">
        <f>I27*I25</f>
        <v>3.9138879424264035E-2</v>
      </c>
      <c r="J29" s="626">
        <f>J27*J25</f>
        <v>6.9683053933095066E-3</v>
      </c>
      <c r="K29" s="626"/>
      <c r="L29" s="626">
        <f>L27*L25</f>
        <v>4.9870174676845805E-2</v>
      </c>
      <c r="M29" s="626">
        <f>M27*M25</f>
        <v>3.915624740362763E-2</v>
      </c>
      <c r="N29" s="626">
        <f>N27*N25</f>
        <v>6.9748912000573704E-3</v>
      </c>
      <c r="O29" s="626"/>
      <c r="P29" s="626">
        <f>P27*P25</f>
        <v>4.9883941749994581E-2</v>
      </c>
      <c r="Q29" s="626">
        <f>Q27*Q25</f>
        <v>3.9172968360166108E-2</v>
      </c>
      <c r="R29" s="626">
        <f>R27*R25</f>
        <v>6.9814375708850103E-3</v>
      </c>
      <c r="S29" s="626"/>
      <c r="T29" s="626">
        <f>T27*T25</f>
        <v>4.9897058317564816E-2</v>
      </c>
      <c r="U29" s="626">
        <f>U27*U25</f>
        <v>3.9189065869844761E-2</v>
      </c>
      <c r="V29" s="627">
        <f>V27*V25</f>
        <v>6.9879446570742789E-3</v>
      </c>
    </row>
    <row r="30" spans="2:28"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2:28">
      <c r="B31" s="598" t="s">
        <v>436</v>
      </c>
      <c r="C31" s="599"/>
      <c r="D31" s="614">
        <v>150000</v>
      </c>
      <c r="E31" s="614">
        <v>100000</v>
      </c>
      <c r="F31" s="614">
        <v>50000</v>
      </c>
      <c r="G31" s="600"/>
      <c r="H31" s="614">
        <v>150000</v>
      </c>
      <c r="I31" s="614">
        <v>100000</v>
      </c>
      <c r="J31" s="614">
        <v>50000</v>
      </c>
      <c r="K31" s="600"/>
      <c r="L31" s="614">
        <v>150000</v>
      </c>
      <c r="M31" s="614">
        <v>100000</v>
      </c>
      <c r="N31" s="614">
        <v>50000</v>
      </c>
      <c r="O31" s="600"/>
      <c r="P31" s="614">
        <v>150000</v>
      </c>
      <c r="Q31" s="614">
        <v>100000</v>
      </c>
      <c r="R31" s="614">
        <v>50000</v>
      </c>
      <c r="S31" s="600"/>
      <c r="T31" s="614">
        <v>150000</v>
      </c>
      <c r="U31" s="614">
        <v>100000</v>
      </c>
      <c r="V31" s="615">
        <v>50000</v>
      </c>
    </row>
    <row r="32" spans="2:28">
      <c r="B32" s="602" t="s">
        <v>672</v>
      </c>
      <c r="D32" s="628">
        <f>D19/D31*1000</f>
        <v>33.227040000000009</v>
      </c>
      <c r="E32" s="628">
        <f>E19/E31*1000</f>
        <v>26.080559999999998</v>
      </c>
      <c r="F32" s="628">
        <f>F19/F31*1000</f>
        <v>4.6411199999999999</v>
      </c>
      <c r="G32" s="618"/>
      <c r="H32" s="628">
        <f>H19/H31*1000</f>
        <v>34.893708326400002</v>
      </c>
      <c r="I32" s="628">
        <f>I19/I31*1000</f>
        <v>27.113350175999972</v>
      </c>
      <c r="J32" s="628">
        <f>J19/J31*1000</f>
        <v>4.6778776704000018</v>
      </c>
      <c r="K32" s="618"/>
      <c r="L32" s="628">
        <f>L19/L31*1000</f>
        <v>36.643976736052238</v>
      </c>
      <c r="M32" s="628">
        <f>M19/M31*1000</f>
        <v>28.18703884296956</v>
      </c>
      <c r="N32" s="628">
        <f>N19/N31*1000</f>
        <v>4.7149264615495419</v>
      </c>
      <c r="O32" s="618"/>
      <c r="P32" s="628">
        <f>P19/P31*1000</f>
        <v>38.48203860913263</v>
      </c>
      <c r="Q32" s="628">
        <f>Q19/Q31*1000</f>
        <v>29.303245581151124</v>
      </c>
      <c r="R32" s="628">
        <f>R19/R31*1000</f>
        <v>4.7522686791250841</v>
      </c>
      <c r="S32" s="618"/>
      <c r="T32" s="628">
        <f>T19/T31*1000</f>
        <v>40.412297665766708</v>
      </c>
      <c r="U32" s="628">
        <f>U19/U31*1000</f>
        <v>30.463654106164686</v>
      </c>
      <c r="V32" s="629">
        <f>V19/V31*1000</f>
        <v>4.7899066470637699</v>
      </c>
    </row>
    <row r="33" spans="2:22">
      <c r="B33" s="602" t="s">
        <v>679</v>
      </c>
      <c r="D33" s="603">
        <f>D6/D31*1000</f>
        <v>1000</v>
      </c>
      <c r="E33" s="603">
        <f>E6/E31*1000</f>
        <v>1000</v>
      </c>
      <c r="F33" s="603">
        <f>F6/F31*1000</f>
        <v>1000</v>
      </c>
      <c r="G33" s="34"/>
      <c r="H33" s="603">
        <f>H6/H31*1000</f>
        <v>1049.8405600000001</v>
      </c>
      <c r="I33" s="603">
        <f>I6/I31*1000</f>
        <v>1039.12084</v>
      </c>
      <c r="J33" s="603">
        <f>J6/J31*1000</f>
        <v>1006.9616800000001</v>
      </c>
      <c r="K33" s="34"/>
      <c r="L33" s="603">
        <f>L6/L31*1000</f>
        <v>1102.1811224896001</v>
      </c>
      <c r="M33" s="603">
        <f>M6/M31*1000</f>
        <v>1079.7908652640001</v>
      </c>
      <c r="N33" s="603">
        <f>N6/N31*1000</f>
        <v>1013.9784965056</v>
      </c>
      <c r="O33" s="34"/>
      <c r="P33" s="603">
        <f>P6/P31*1000</f>
        <v>1157.1470875936782</v>
      </c>
      <c r="Q33" s="603">
        <f>Q6/Q31*1000</f>
        <v>1122.0714235284543</v>
      </c>
      <c r="R33" s="603">
        <f>R6/R31*1000</f>
        <v>1021.0508861979243</v>
      </c>
      <c r="S33" s="34"/>
      <c r="T33" s="603">
        <f>T6/T31*1000</f>
        <v>1214.8701455073772</v>
      </c>
      <c r="U33" s="603">
        <f>U6/U31*1000</f>
        <v>1166.0262919001809</v>
      </c>
      <c r="V33" s="604">
        <f>V6/V31*1000</f>
        <v>1028.1792892166122</v>
      </c>
    </row>
    <row r="34" spans="2:22">
      <c r="B34" s="605" t="s">
        <v>674</v>
      </c>
      <c r="C34" s="606"/>
      <c r="D34" s="630">
        <f>D17/D31*1000</f>
        <v>83.067599999999985</v>
      </c>
      <c r="E34" s="630">
        <f>E17/E31*1000</f>
        <v>65.201399999999992</v>
      </c>
      <c r="F34" s="630">
        <f>F17/F31*1000</f>
        <v>11.6028</v>
      </c>
      <c r="G34" s="631"/>
      <c r="H34" s="630">
        <f>H17/H31*1000</f>
        <v>87.234270815999992</v>
      </c>
      <c r="I34" s="630">
        <f>I17/I31*1000</f>
        <v>67.783375439999929</v>
      </c>
      <c r="J34" s="630">
        <f>J17/J31*1000</f>
        <v>11.694694176000002</v>
      </c>
      <c r="K34" s="631"/>
      <c r="L34" s="630">
        <f>L17/L31*1000</f>
        <v>91.609941840130574</v>
      </c>
      <c r="M34" s="630">
        <f>M17/M31*1000</f>
        <v>70.467597107423899</v>
      </c>
      <c r="N34" s="630">
        <f>N17/N31*1000</f>
        <v>11.787316153873855</v>
      </c>
      <c r="O34" s="631"/>
      <c r="P34" s="630">
        <f>P17/P31*1000</f>
        <v>96.205096522831553</v>
      </c>
      <c r="Q34" s="630">
        <f>Q17/Q31*1000</f>
        <v>73.258113952877821</v>
      </c>
      <c r="R34" s="630">
        <f>R17/R31*1000</f>
        <v>11.880671697812708</v>
      </c>
      <c r="S34" s="631"/>
      <c r="T34" s="630">
        <f>T17/T31*1000</f>
        <v>101.03074416441675</v>
      </c>
      <c r="U34" s="630">
        <f>U17/U31*1000</f>
        <v>76.159135265411706</v>
      </c>
      <c r="V34" s="632">
        <f>V17/V31*1000</f>
        <v>11.974766617659425</v>
      </c>
    </row>
    <row r="35" spans="2:22"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2:22"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8" spans="2:22">
      <c r="D38" s="633"/>
      <c r="E38" s="633"/>
      <c r="F38" s="633"/>
    </row>
    <row r="39" spans="2:22">
      <c r="D39" s="633"/>
      <c r="E39" s="633"/>
      <c r="F39" s="633"/>
    </row>
    <row r="40" spans="2:22">
      <c r="D40" s="633"/>
      <c r="E40" s="633"/>
      <c r="F40" s="633"/>
    </row>
    <row r="41" spans="2:22">
      <c r="D41" s="633"/>
      <c r="E41" s="633"/>
      <c r="F41" s="633"/>
    </row>
    <row r="42" spans="2:22">
      <c r="D42" s="633"/>
      <c r="E42" s="633"/>
      <c r="F42" s="633"/>
    </row>
    <row r="44" spans="2:22">
      <c r="D44" s="633"/>
      <c r="E44" s="633"/>
      <c r="F44" s="633"/>
    </row>
    <row r="45" spans="2:22">
      <c r="D45" s="633"/>
      <c r="E45" s="633"/>
      <c r="F45" s="633"/>
    </row>
    <row r="46" spans="2:22">
      <c r="D46" s="633"/>
      <c r="E46" s="633"/>
      <c r="F46" s="633"/>
    </row>
    <row r="47" spans="2:22">
      <c r="D47" s="633"/>
      <c r="E47" s="633"/>
      <c r="F47" s="633"/>
    </row>
    <row r="48" spans="2:22">
      <c r="D48" s="633"/>
      <c r="E48" s="633"/>
      <c r="F48" s="633"/>
    </row>
    <row r="50" spans="4:6">
      <c r="D50" s="633"/>
      <c r="E50" s="633"/>
      <c r="F50" s="633"/>
    </row>
    <row r="51" spans="4:6">
      <c r="D51" s="633"/>
      <c r="E51" s="633"/>
      <c r="F51" s="633"/>
    </row>
    <row r="52" spans="4:6">
      <c r="D52" s="633"/>
      <c r="E52" s="633"/>
      <c r="F52" s="633"/>
    </row>
    <row r="53" spans="4:6">
      <c r="D53" s="633"/>
      <c r="E53" s="633"/>
      <c r="F53" s="633"/>
    </row>
    <row r="54" spans="4:6">
      <c r="D54" s="633"/>
      <c r="E54" s="633"/>
      <c r="F54" s="633"/>
    </row>
    <row r="57" spans="4:6">
      <c r="D57" s="633"/>
      <c r="E57" s="633"/>
      <c r="F57" s="633"/>
    </row>
    <row r="58" spans="4:6">
      <c r="D58" s="633"/>
      <c r="E58" s="633"/>
      <c r="F58" s="633"/>
    </row>
    <row r="59" spans="4:6">
      <c r="D59" s="633"/>
      <c r="E59" s="633"/>
      <c r="F59" s="633"/>
    </row>
    <row r="60" spans="4:6">
      <c r="D60" s="633"/>
      <c r="E60" s="633"/>
      <c r="F60" s="633"/>
    </row>
    <row r="61" spans="4:6">
      <c r="D61" s="633"/>
      <c r="E61" s="633"/>
      <c r="F61" s="633"/>
    </row>
    <row r="68" spans="2:22 16354:16354">
      <c r="D68" s="33" t="s">
        <v>680</v>
      </c>
      <c r="E68" s="33" t="s">
        <v>681</v>
      </c>
      <c r="F68" s="33" t="s">
        <v>682</v>
      </c>
    </row>
    <row r="69" spans="2:22 16354:16354">
      <c r="B69" s="596" t="s">
        <v>133</v>
      </c>
      <c r="C69" s="33">
        <v>1</v>
      </c>
      <c r="D69" s="633">
        <f>D23</f>
        <v>19000</v>
      </c>
      <c r="E69" s="633">
        <f>E23</f>
        <v>19000</v>
      </c>
      <c r="F69" s="633">
        <f>F23</f>
        <v>19000</v>
      </c>
    </row>
    <row r="70" spans="2:22 16354:16354">
      <c r="C70" s="33">
        <v>2</v>
      </c>
      <c r="D70" s="633">
        <f>H23</f>
        <v>19946.97064</v>
      </c>
      <c r="E70" s="633">
        <f>I23</f>
        <v>19743.295959999989</v>
      </c>
      <c r="F70" s="633">
        <f>J23</f>
        <v>19132.271919999999</v>
      </c>
    </row>
    <row r="71" spans="2:22 16354:16354">
      <c r="C71" s="33">
        <v>3</v>
      </c>
      <c r="D71" s="633">
        <f>L23</f>
        <v>20941.441327302404</v>
      </c>
      <c r="E71" s="633">
        <f>M23</f>
        <v>20516.026440015987</v>
      </c>
      <c r="F71" s="633">
        <f>N23</f>
        <v>19265.591433606394</v>
      </c>
    </row>
    <row r="72" spans="2:22 16354:16354">
      <c r="C72" s="33">
        <v>4</v>
      </c>
      <c r="D72" s="633">
        <f>P23</f>
        <v>21985.7946642799</v>
      </c>
      <c r="E72" s="633">
        <f>Q23</f>
        <v>21319.357047040605</v>
      </c>
      <c r="F72" s="633">
        <f>R23</f>
        <v>19399.96683776057</v>
      </c>
    </row>
    <row r="73" spans="2:22 16354:16354">
      <c r="C73" s="33">
        <v>5</v>
      </c>
      <c r="D73" s="633">
        <f>T23</f>
        <v>23082.532764640171</v>
      </c>
      <c r="E73" s="633">
        <f>U23</f>
        <v>22154.499546103405</v>
      </c>
      <c r="F73" s="633">
        <f>V23</f>
        <v>19535.40649511564</v>
      </c>
    </row>
    <row r="75" spans="2:22 16354:16354">
      <c r="D75" s="33" t="s">
        <v>680</v>
      </c>
      <c r="E75" s="33" t="s">
        <v>681</v>
      </c>
      <c r="F75" s="33" t="s">
        <v>682</v>
      </c>
      <c r="XDZ75" s="633">
        <f>XDZ32</f>
        <v>0</v>
      </c>
    </row>
    <row r="76" spans="2:22 16354:16354">
      <c r="B76" s="596" t="s">
        <v>670</v>
      </c>
      <c r="C76" s="33">
        <v>1</v>
      </c>
      <c r="D76" s="633">
        <f>D33</f>
        <v>1000</v>
      </c>
      <c r="E76" s="633">
        <f t="shared" ref="E76:F76" si="13">E33</f>
        <v>1000</v>
      </c>
      <c r="F76" s="633">
        <f t="shared" si="13"/>
        <v>1000</v>
      </c>
    </row>
    <row r="77" spans="2:22 16354:16354">
      <c r="C77" s="33">
        <v>2</v>
      </c>
      <c r="D77" s="633">
        <f>H33</f>
        <v>1049.8405600000001</v>
      </c>
      <c r="E77" s="633">
        <f>I33</f>
        <v>1039.12084</v>
      </c>
      <c r="F77" s="633">
        <f>J33</f>
        <v>1006.9616800000001</v>
      </c>
      <c r="T77" s="633"/>
      <c r="U77" s="633"/>
      <c r="V77" s="633"/>
    </row>
    <row r="78" spans="2:22 16354:16354">
      <c r="C78" s="33">
        <v>3</v>
      </c>
      <c r="D78" s="633">
        <f>L33</f>
        <v>1102.1811224896001</v>
      </c>
      <c r="E78" s="633">
        <f>M33</f>
        <v>1079.7908652640001</v>
      </c>
      <c r="F78" s="633">
        <f>N33</f>
        <v>1013.9784965056</v>
      </c>
    </row>
    <row r="79" spans="2:22 16354:16354">
      <c r="C79" s="33">
        <v>4</v>
      </c>
      <c r="D79" s="633">
        <f>P33</f>
        <v>1157.1470875936782</v>
      </c>
      <c r="E79" s="633">
        <f>Q33</f>
        <v>1122.0714235284543</v>
      </c>
      <c r="F79" s="633">
        <f>R33</f>
        <v>1021.0508861979243</v>
      </c>
    </row>
    <row r="80" spans="2:22 16354:16354">
      <c r="C80" s="33">
        <v>5</v>
      </c>
      <c r="D80" s="633">
        <f>T33</f>
        <v>1214.8701455073772</v>
      </c>
      <c r="E80" s="633">
        <f>U33</f>
        <v>1166.0262919001809</v>
      </c>
      <c r="F80" s="633">
        <f>V33</f>
        <v>1028.1792892166122</v>
      </c>
    </row>
    <row r="82" spans="2:6">
      <c r="D82" s="33" t="s">
        <v>680</v>
      </c>
      <c r="E82" s="33" t="s">
        <v>681</v>
      </c>
      <c r="F82" s="33" t="s">
        <v>682</v>
      </c>
    </row>
    <row r="83" spans="2:6">
      <c r="B83" s="596" t="s">
        <v>683</v>
      </c>
      <c r="C83" s="33">
        <v>1</v>
      </c>
      <c r="D83" s="634">
        <f>D32</f>
        <v>33.227040000000009</v>
      </c>
      <c r="E83" s="634">
        <f t="shared" ref="E83:F83" si="14">E32</f>
        <v>26.080559999999998</v>
      </c>
      <c r="F83" s="634">
        <f t="shared" si="14"/>
        <v>4.6411199999999999</v>
      </c>
    </row>
    <row r="84" spans="2:6">
      <c r="C84" s="33">
        <v>2</v>
      </c>
      <c r="D84" s="634">
        <f>H32</f>
        <v>34.893708326400002</v>
      </c>
      <c r="E84" s="634">
        <f>I32</f>
        <v>27.113350175999972</v>
      </c>
      <c r="F84" s="634">
        <f>J32</f>
        <v>4.6778776704000018</v>
      </c>
    </row>
    <row r="85" spans="2:6">
      <c r="C85" s="33">
        <v>3</v>
      </c>
      <c r="D85" s="634">
        <v>82.507040000000003</v>
      </c>
      <c r="E85" s="634">
        <v>100.00056000000001</v>
      </c>
      <c r="F85" s="634">
        <v>152.48112</v>
      </c>
    </row>
    <row r="86" spans="2:6">
      <c r="C86" s="33">
        <v>4</v>
      </c>
      <c r="D86" s="634">
        <f>P32</f>
        <v>38.48203860913263</v>
      </c>
      <c r="E86" s="634">
        <f>Q32</f>
        <v>29.303245581151124</v>
      </c>
      <c r="F86" s="634">
        <f>R32</f>
        <v>4.7522686791250841</v>
      </c>
    </row>
    <row r="87" spans="2:6">
      <c r="C87" s="33">
        <v>5</v>
      </c>
      <c r="D87" s="634">
        <f>T32</f>
        <v>40.412297665766708</v>
      </c>
      <c r="E87" s="634">
        <f>U32</f>
        <v>30.463654106164686</v>
      </c>
      <c r="F87" s="634">
        <f>V32</f>
        <v>4.7899066470637699</v>
      </c>
    </row>
  </sheetData>
  <mergeCells count="5">
    <mergeCell ref="D2:F2"/>
    <mergeCell ref="H2:J2"/>
    <mergeCell ref="L2:N2"/>
    <mergeCell ref="P2:R2"/>
    <mergeCell ref="T2:V2"/>
  </mergeCell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C166E-43DD-4F80-8129-DD7CE0520519}">
  <dimension ref="A1"/>
  <sheetViews>
    <sheetView showGridLines="0" topLeftCell="A13" workbookViewId="0">
      <selection activeCell="I8" sqref="I8"/>
    </sheetView>
  </sheetViews>
  <sheetFormatPr defaultRowHeight="15.6"/>
  <sheetData/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46</vt:i4>
      </vt:variant>
      <vt:variant>
        <vt:lpstr>Intervalos Nomeados</vt:lpstr>
      </vt:variant>
      <vt:variant>
        <vt:i4>1</vt:i4>
      </vt:variant>
    </vt:vector>
  </HeadingPairs>
  <TitlesOfParts>
    <vt:vector size="47" baseType="lpstr">
      <vt:lpstr>Droganet - Tabela 2.1</vt:lpstr>
      <vt:lpstr>Droganet - Figura 2.2</vt:lpstr>
      <vt:lpstr>Droganet - Tabela 2.2</vt:lpstr>
      <vt:lpstr>Droganet - Tabela 2.3</vt:lpstr>
      <vt:lpstr>Caso XYZ - Figura 2.4</vt:lpstr>
      <vt:lpstr>Caso XYZ - Tabela 2.4</vt:lpstr>
      <vt:lpstr>Caso XYZ - Gráficos 2.1</vt:lpstr>
      <vt:lpstr>Caso XYZ - Tabela 2.5</vt:lpstr>
      <vt:lpstr>Caso XYZ - Gráficos 2.2</vt:lpstr>
      <vt:lpstr>Caso Amazon - Gráfico 2.3 - 2.8</vt:lpstr>
      <vt:lpstr>Caso Topázio</vt:lpstr>
      <vt:lpstr>Caso M&amp;M</vt:lpstr>
      <vt:lpstr>Caso Elektra - Tabela 5.1</vt:lpstr>
      <vt:lpstr>Caso Elektra - Tabela 5.2</vt:lpstr>
      <vt:lpstr>Caso Elektra - Tabela 5.3</vt:lpstr>
      <vt:lpstr>Caso Elektra - Tabela 5.4</vt:lpstr>
      <vt:lpstr>Caso Timbaú - Tabela 5.5</vt:lpstr>
      <vt:lpstr>Caso Ambev x Magalu</vt:lpstr>
      <vt:lpstr>Caso Kilimanjaro</vt:lpstr>
      <vt:lpstr>Caso Districom</vt:lpstr>
      <vt:lpstr>Caso Drogasil + Raia</vt:lpstr>
      <vt:lpstr>Caso Kroton</vt:lpstr>
      <vt:lpstr>Caso Tupy</vt:lpstr>
      <vt:lpstr>Caso Mills</vt:lpstr>
      <vt:lpstr>Caso OGX - Gráfico 7.6</vt:lpstr>
      <vt:lpstr>Caso OGX - Gráfico 7.7</vt:lpstr>
      <vt:lpstr>Caso Monza - Tabela 7.3</vt:lpstr>
      <vt:lpstr>Caso Monza - Gráfico 7.8</vt:lpstr>
      <vt:lpstr>Caso Polaris</vt:lpstr>
      <vt:lpstr>Caso Moinho</vt:lpstr>
      <vt:lpstr>Caso Icaraí</vt:lpstr>
      <vt:lpstr>Caso Vegas - Tabela 10.5</vt:lpstr>
      <vt:lpstr>Caso Vegas - Tabela 10.6</vt:lpstr>
      <vt:lpstr>Caso Vegas - Tabela 10.7</vt:lpstr>
      <vt:lpstr>Caso Vegas - Tabela 10.8</vt:lpstr>
      <vt:lpstr>Caso Vegas - Tabela 10.9</vt:lpstr>
      <vt:lpstr>Caso Vegas - Tabela 10.10</vt:lpstr>
      <vt:lpstr>Caso Vegas - Tabela 10.11</vt:lpstr>
      <vt:lpstr>Caso Vegas - Tabela 10.12</vt:lpstr>
      <vt:lpstr>Caso Vegas - Tabela 10.13</vt:lpstr>
      <vt:lpstr>Caso Vegas - Tabela 10.14</vt:lpstr>
      <vt:lpstr>Caso Vegas - Tabela 10.15</vt:lpstr>
      <vt:lpstr>Caso Quatá - Tabela 10.17 e 18</vt:lpstr>
      <vt:lpstr>Caso Quatá - Tabela 10.19</vt:lpstr>
      <vt:lpstr>Caso Quatá - Tabela 10.20</vt:lpstr>
      <vt:lpstr>Caso Quatá - Tabela 10.21</vt:lpstr>
      <vt:lpstr>'Caso Districom'!Area_de_impressao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Mauricio Carvalho</dc:creator>
  <cp:lastModifiedBy>Ana Soares</cp:lastModifiedBy>
  <cp:lastPrinted>2023-12-11T14:28:01Z</cp:lastPrinted>
  <dcterms:created xsi:type="dcterms:W3CDTF">2019-11-02T14:31:18Z</dcterms:created>
  <dcterms:modified xsi:type="dcterms:W3CDTF">2025-06-02T13:43:11Z</dcterms:modified>
</cp:coreProperties>
</file>